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5C61F760-D1BC-47E7-8D95-F894F7898276}" xr6:coauthVersionLast="47" xr6:coauthVersionMax="47" xr10:uidLastSave="{00000000-0000-0000-0000-000000000000}"/>
  <bookViews>
    <workbookView xWindow="-120" yWindow="-120" windowWidth="20640" windowHeight="11160" tabRatio="807"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2"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E6" i="10" s="1"/>
  <c r="F3" i="10"/>
  <c r="G3" i="10"/>
  <c r="H3" i="10"/>
  <c r="I3" i="10"/>
  <c r="I6" i="10" s="1"/>
  <c r="J3" i="10"/>
  <c r="J6" i="10" s="1"/>
  <c r="K3" i="10"/>
  <c r="L3" i="10"/>
  <c r="M3" i="10"/>
  <c r="N3" i="10"/>
  <c r="N6" i="10" s="1"/>
  <c r="O3" i="10"/>
  <c r="P3" i="10"/>
  <c r="Q3" i="10"/>
  <c r="R3" i="10"/>
  <c r="R6" i="10" s="1"/>
  <c r="S3" i="10"/>
  <c r="T3" i="10"/>
  <c r="U3" i="10"/>
  <c r="V3" i="10"/>
  <c r="V6" i="10" s="1"/>
  <c r="W3" i="10"/>
  <c r="X3" i="10"/>
  <c r="Y3" i="10"/>
  <c r="Z3" i="10"/>
  <c r="Z6" i="10" s="1"/>
  <c r="AA3" i="10"/>
  <c r="AB3" i="10"/>
  <c r="AC3" i="10"/>
  <c r="AC6" i="10" s="1"/>
  <c r="AD3" i="10"/>
  <c r="AE3" i="10"/>
  <c r="AF3" i="10"/>
  <c r="AG3" i="10"/>
  <c r="AG6" i="10" s="1"/>
  <c r="AH3" i="10"/>
  <c r="AI3" i="10"/>
  <c r="AJ3" i="10"/>
  <c r="AK3" i="10"/>
  <c r="AK6" i="10" s="1"/>
  <c r="B3" i="10"/>
  <c r="F6" i="10"/>
  <c r="AJ6" i="10"/>
  <c r="AI6" i="10"/>
  <c r="AH6" i="10"/>
  <c r="AF6" i="10"/>
  <c r="AE6" i="10"/>
  <c r="AD6" i="10"/>
  <c r="AB6" i="10"/>
  <c r="AA6" i="10"/>
  <c r="Y6" i="10"/>
  <c r="X6" i="10"/>
  <c r="W6" i="10"/>
  <c r="U6" i="10"/>
  <c r="T6" i="10"/>
  <c r="S6" i="10"/>
  <c r="Q6" i="10"/>
  <c r="P6" i="10"/>
  <c r="O6" i="10"/>
  <c r="M6" i="10"/>
  <c r="L6" i="10"/>
  <c r="K6" i="10"/>
  <c r="H6" i="10"/>
  <c r="G6" i="10"/>
  <c r="D6" i="10"/>
  <c r="C6" i="10"/>
  <c r="B6" i="10"/>
  <c r="F5" i="5"/>
  <c r="F8" i="5"/>
  <c r="F11" i="5"/>
  <c r="F14" i="5"/>
  <c r="F17" i="5"/>
  <c r="AJ13" i="6"/>
  <c r="AI13" i="6"/>
  <c r="AF129" i="4"/>
  <c r="AE129" i="4"/>
  <c r="AD129" i="4"/>
  <c r="AC129" i="4"/>
  <c r="AB129" i="4"/>
  <c r="AA129" i="4"/>
  <c r="Z129" i="4"/>
  <c r="Y129" i="4"/>
  <c r="X129" i="4"/>
  <c r="W129" i="4"/>
  <c r="V129" i="4"/>
  <c r="U129" i="4"/>
  <c r="T129" i="4"/>
  <c r="S129" i="4"/>
  <c r="R129" i="4"/>
  <c r="Q129" i="4"/>
  <c r="P129" i="4"/>
  <c r="O129" i="4"/>
  <c r="N129" i="4"/>
  <c r="M129" i="4"/>
  <c r="L129" i="4"/>
  <c r="K129" i="4"/>
  <c r="J129" i="4"/>
  <c r="I129" i="4"/>
  <c r="H129" i="4"/>
  <c r="G129" i="4"/>
  <c r="F129" i="4"/>
  <c r="AF143" i="4"/>
  <c r="AE143" i="4"/>
  <c r="AD143" i="4"/>
  <c r="AC143" i="4"/>
  <c r="AB143" i="4"/>
  <c r="AA143" i="4"/>
  <c r="Z143" i="4"/>
  <c r="Y143" i="4"/>
  <c r="X143" i="4"/>
  <c r="W143" i="4"/>
  <c r="V143" i="4"/>
  <c r="U143" i="4"/>
  <c r="T143" i="4"/>
  <c r="S143" i="4"/>
  <c r="R143" i="4"/>
  <c r="Q143" i="4"/>
  <c r="P143" i="4"/>
  <c r="O143" i="4"/>
  <c r="N143" i="4"/>
  <c r="M143" i="4"/>
  <c r="L143" i="4"/>
  <c r="K143" i="4"/>
  <c r="J143" i="4"/>
  <c r="I143" i="4"/>
  <c r="H143" i="4"/>
  <c r="G143" i="4"/>
  <c r="F143" i="4"/>
  <c r="AF147" i="4"/>
  <c r="AF146" i="4" s="1"/>
  <c r="AE147" i="4"/>
  <c r="AE146" i="4" s="1"/>
  <c r="AD147" i="4"/>
  <c r="AC147" i="4"/>
  <c r="AB147" i="4"/>
  <c r="AA147" i="4"/>
  <c r="AA146" i="4" s="1"/>
  <c r="Z147" i="4"/>
  <c r="Y147" i="4"/>
  <c r="X147" i="4"/>
  <c r="W147" i="4"/>
  <c r="V147" i="4"/>
  <c r="U147" i="4"/>
  <c r="T147" i="4"/>
  <c r="T146" i="4" s="1"/>
  <c r="S147" i="4"/>
  <c r="S146" i="4" s="1"/>
  <c r="R147" i="4"/>
  <c r="Q147" i="4"/>
  <c r="P147" i="4"/>
  <c r="P146" i="4" s="1"/>
  <c r="O147" i="4"/>
  <c r="O146" i="4" s="1"/>
  <c r="N147" i="4"/>
  <c r="M147" i="4"/>
  <c r="L147" i="4"/>
  <c r="K147" i="4"/>
  <c r="K146" i="4" s="1"/>
  <c r="J147" i="4"/>
  <c r="I147" i="4"/>
  <c r="H147" i="4"/>
  <c r="G147" i="4"/>
  <c r="AD146" i="4"/>
  <c r="AB146" i="4"/>
  <c r="Z146" i="4"/>
  <c r="R146" i="4"/>
  <c r="N146" i="4"/>
  <c r="L146" i="4"/>
  <c r="J146" i="4"/>
  <c r="F147" i="4"/>
  <c r="F146" i="4" s="1"/>
  <c r="AF160" i="4"/>
  <c r="AE160" i="4"/>
  <c r="AD160" i="4"/>
  <c r="AC160" i="4"/>
  <c r="AB160" i="4"/>
  <c r="AA160" i="4"/>
  <c r="Z160" i="4"/>
  <c r="Y160" i="4"/>
  <c r="X160" i="4"/>
  <c r="X146" i="4" s="1"/>
  <c r="W160" i="4"/>
  <c r="W146" i="4" s="1"/>
  <c r="V160" i="4"/>
  <c r="V146" i="4" s="1"/>
  <c r="U160" i="4"/>
  <c r="T160" i="4"/>
  <c r="S160" i="4"/>
  <c r="R160" i="4"/>
  <c r="Q160" i="4"/>
  <c r="P160" i="4"/>
  <c r="O160" i="4"/>
  <c r="N160" i="4"/>
  <c r="M160" i="4"/>
  <c r="L160" i="4"/>
  <c r="K160" i="4"/>
  <c r="J160" i="4"/>
  <c r="I160" i="4"/>
  <c r="H160" i="4"/>
  <c r="H146" i="4" s="1"/>
  <c r="G160" i="4"/>
  <c r="G146" i="4" s="1"/>
  <c r="F160" i="4"/>
  <c r="AF164" i="4"/>
  <c r="AE164" i="4"/>
  <c r="AD164" i="4"/>
  <c r="AC164" i="4"/>
  <c r="AB164" i="4"/>
  <c r="AA164" i="4"/>
  <c r="Z164" i="4"/>
  <c r="Y164" i="4"/>
  <c r="X164" i="4"/>
  <c r="W164" i="4"/>
  <c r="V164" i="4"/>
  <c r="U164" i="4"/>
  <c r="T164" i="4"/>
  <c r="S164" i="4"/>
  <c r="R164" i="4"/>
  <c r="Q164" i="4"/>
  <c r="P164" i="4"/>
  <c r="O164" i="4"/>
  <c r="N164" i="4"/>
  <c r="M164" i="4"/>
  <c r="L164" i="4"/>
  <c r="K164" i="4"/>
  <c r="J164" i="4"/>
  <c r="I164" i="4"/>
  <c r="H164" i="4"/>
  <c r="G164" i="4"/>
  <c r="F164" i="4"/>
  <c r="AF75" i="4"/>
  <c r="AE75" i="4"/>
  <c r="AD75" i="4"/>
  <c r="AC75" i="4"/>
  <c r="AB75" i="4"/>
  <c r="AA75" i="4"/>
  <c r="Z75" i="4"/>
  <c r="Y75" i="4"/>
  <c r="X75" i="4"/>
  <c r="W75" i="4"/>
  <c r="V75" i="4"/>
  <c r="U75" i="4"/>
  <c r="T75" i="4"/>
  <c r="S75" i="4"/>
  <c r="R75" i="4"/>
  <c r="Q75" i="4"/>
  <c r="P75" i="4"/>
  <c r="O75" i="4"/>
  <c r="N75" i="4"/>
  <c r="M75" i="4"/>
  <c r="L75" i="4"/>
  <c r="K75" i="4"/>
  <c r="J75" i="4"/>
  <c r="I75" i="4"/>
  <c r="H75" i="4"/>
  <c r="G75" i="4"/>
  <c r="F75" i="4"/>
  <c r="AF89" i="4"/>
  <c r="AE89" i="4"/>
  <c r="AD89" i="4"/>
  <c r="AC89" i="4"/>
  <c r="AB89" i="4"/>
  <c r="AA89" i="4"/>
  <c r="Z89" i="4"/>
  <c r="Y89" i="4"/>
  <c r="X89" i="4"/>
  <c r="W89" i="4"/>
  <c r="V89" i="4"/>
  <c r="U89" i="4"/>
  <c r="T89" i="4"/>
  <c r="S89" i="4"/>
  <c r="R89" i="4"/>
  <c r="Q89" i="4"/>
  <c r="P89" i="4"/>
  <c r="O89" i="4"/>
  <c r="N89" i="4"/>
  <c r="M89" i="4"/>
  <c r="L89" i="4"/>
  <c r="K89" i="4"/>
  <c r="J89" i="4"/>
  <c r="I89" i="4"/>
  <c r="H89" i="4"/>
  <c r="G89" i="4"/>
  <c r="F89" i="4"/>
  <c r="AF93" i="4"/>
  <c r="AE93" i="4"/>
  <c r="AD93" i="4"/>
  <c r="AC93" i="4"/>
  <c r="AB93" i="4"/>
  <c r="AA93" i="4"/>
  <c r="Z93" i="4"/>
  <c r="Y93" i="4"/>
  <c r="X93" i="4"/>
  <c r="W93" i="4"/>
  <c r="V93" i="4"/>
  <c r="U93" i="4"/>
  <c r="T93" i="4"/>
  <c r="S93" i="4"/>
  <c r="R93" i="4"/>
  <c r="Q93" i="4"/>
  <c r="P93" i="4"/>
  <c r="O93" i="4"/>
  <c r="N93" i="4"/>
  <c r="M93" i="4"/>
  <c r="L93" i="4"/>
  <c r="K93" i="4"/>
  <c r="J93" i="4"/>
  <c r="I93" i="4"/>
  <c r="H93" i="4"/>
  <c r="G93" i="4"/>
  <c r="F93" i="4"/>
  <c r="AF106" i="4"/>
  <c r="AE106" i="4"/>
  <c r="AD106" i="4"/>
  <c r="AD92" i="4" s="1"/>
  <c r="AC106" i="4"/>
  <c r="AB106" i="4"/>
  <c r="AA106" i="4"/>
  <c r="Z106" i="4"/>
  <c r="Z92" i="4" s="1"/>
  <c r="Y106" i="4"/>
  <c r="X106" i="4"/>
  <c r="W106" i="4"/>
  <c r="V106" i="4"/>
  <c r="V92" i="4" s="1"/>
  <c r="U106" i="4"/>
  <c r="T106" i="4"/>
  <c r="S106" i="4"/>
  <c r="R106" i="4"/>
  <c r="R92" i="4" s="1"/>
  <c r="Q106" i="4"/>
  <c r="P106" i="4"/>
  <c r="O106" i="4"/>
  <c r="N106" i="4"/>
  <c r="N92" i="4" s="1"/>
  <c r="M106" i="4"/>
  <c r="L106" i="4"/>
  <c r="K106" i="4"/>
  <c r="J106" i="4"/>
  <c r="J92" i="4" s="1"/>
  <c r="I106" i="4"/>
  <c r="H106" i="4"/>
  <c r="G106" i="4"/>
  <c r="F106" i="4"/>
  <c r="AF110" i="4"/>
  <c r="AE110" i="4"/>
  <c r="AD110" i="4"/>
  <c r="AC110" i="4"/>
  <c r="AB110" i="4"/>
  <c r="AA110" i="4"/>
  <c r="Z110" i="4"/>
  <c r="Y110" i="4"/>
  <c r="X110" i="4"/>
  <c r="W110" i="4"/>
  <c r="V110" i="4"/>
  <c r="U110" i="4"/>
  <c r="T110" i="4"/>
  <c r="S110" i="4"/>
  <c r="R110" i="4"/>
  <c r="Q110" i="4"/>
  <c r="P110" i="4"/>
  <c r="O110" i="4"/>
  <c r="N110" i="4"/>
  <c r="M110" i="4"/>
  <c r="L110" i="4"/>
  <c r="K110" i="4"/>
  <c r="J110" i="4"/>
  <c r="I110" i="4"/>
  <c r="H110" i="4"/>
  <c r="G110" i="4"/>
  <c r="F110" i="4"/>
  <c r="AP44" i="4"/>
  <c r="AO44" i="4"/>
  <c r="AN44" i="4"/>
  <c r="AM44" i="4"/>
  <c r="AL44" i="4"/>
  <c r="AK44" i="4"/>
  <c r="AJ44" i="4"/>
  <c r="AI44" i="4"/>
  <c r="AH44" i="4"/>
  <c r="AG44" i="4"/>
  <c r="AF44" i="4"/>
  <c r="AE44" i="4"/>
  <c r="AD44" i="4"/>
  <c r="AC44" i="4"/>
  <c r="AB44" i="4"/>
  <c r="AA44" i="4"/>
  <c r="Z44" i="4"/>
  <c r="Y44" i="4"/>
  <c r="X44" i="4"/>
  <c r="W44" i="4"/>
  <c r="V44" i="4"/>
  <c r="U44" i="4"/>
  <c r="T44" i="4"/>
  <c r="S44" i="4"/>
  <c r="R44" i="4"/>
  <c r="Q44" i="4"/>
  <c r="P44"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AP23" i="4"/>
  <c r="AO23" i="4"/>
  <c r="AN23" i="4"/>
  <c r="AM23" i="4"/>
  <c r="AL23" i="4"/>
  <c r="AK23" i="4"/>
  <c r="AJ23" i="4"/>
  <c r="AI23" i="4"/>
  <c r="AH23" i="4"/>
  <c r="AG23" i="4"/>
  <c r="AF23" i="4"/>
  <c r="AE23" i="4"/>
  <c r="AD23" i="4"/>
  <c r="AC23" i="4"/>
  <c r="AB23" i="4"/>
  <c r="AA23" i="4"/>
  <c r="Z23" i="4"/>
  <c r="Y23" i="4"/>
  <c r="X23" i="4"/>
  <c r="W23" i="4"/>
  <c r="V23" i="4"/>
  <c r="U23" i="4"/>
  <c r="T23" i="4"/>
  <c r="S23" i="4"/>
  <c r="R23" i="4"/>
  <c r="Q23" i="4"/>
  <c r="P23" i="4"/>
  <c r="AP9" i="4"/>
  <c r="AO9" i="4"/>
  <c r="AN9" i="4"/>
  <c r="AM9" i="4"/>
  <c r="AL9" i="4"/>
  <c r="AK9" i="4"/>
  <c r="AJ9" i="4"/>
  <c r="AI9" i="4"/>
  <c r="AH9" i="4"/>
  <c r="AG9" i="4"/>
  <c r="AF9" i="4"/>
  <c r="AE9" i="4"/>
  <c r="AD9" i="4"/>
  <c r="AC9" i="4"/>
  <c r="AB9" i="4"/>
  <c r="AA9" i="4"/>
  <c r="Z9" i="4"/>
  <c r="Y9" i="4"/>
  <c r="X9" i="4"/>
  <c r="W9" i="4"/>
  <c r="V9" i="4"/>
  <c r="U9" i="4"/>
  <c r="T9" i="4"/>
  <c r="S9" i="4"/>
  <c r="R9" i="4"/>
  <c r="Q9" i="4"/>
  <c r="P9" i="4"/>
  <c r="Q27" i="3"/>
  <c r="P27" i="3"/>
  <c r="O27" i="3"/>
  <c r="N27" i="3"/>
  <c r="M27" i="3"/>
  <c r="L27" i="3"/>
  <c r="K27" i="3"/>
  <c r="J27" i="3"/>
  <c r="I27" i="3"/>
  <c r="H27" i="3"/>
  <c r="G27" i="3"/>
  <c r="F27" i="3"/>
  <c r="Q36" i="3"/>
  <c r="P36" i="3"/>
  <c r="O36" i="3"/>
  <c r="N36" i="3"/>
  <c r="M36" i="3"/>
  <c r="L36" i="3"/>
  <c r="K36" i="3"/>
  <c r="J36" i="3"/>
  <c r="I36" i="3"/>
  <c r="H36" i="3"/>
  <c r="G36" i="3"/>
  <c r="F36" i="3"/>
  <c r="Q61" i="3"/>
  <c r="P61" i="3"/>
  <c r="O61" i="3"/>
  <c r="N61" i="3"/>
  <c r="M61" i="3"/>
  <c r="L61" i="3"/>
  <c r="K61" i="3"/>
  <c r="J61" i="3"/>
  <c r="I61" i="3"/>
  <c r="H61" i="3"/>
  <c r="G61" i="3"/>
  <c r="F61" i="3"/>
  <c r="Q69" i="3"/>
  <c r="P69" i="3"/>
  <c r="O69" i="3"/>
  <c r="N69" i="3"/>
  <c r="M69" i="3"/>
  <c r="L69" i="3"/>
  <c r="K69" i="3"/>
  <c r="J69" i="3"/>
  <c r="I69" i="3"/>
  <c r="H69" i="3"/>
  <c r="G69" i="3"/>
  <c r="F69" i="3"/>
  <c r="Q27" i="2"/>
  <c r="P27" i="2"/>
  <c r="O27" i="2"/>
  <c r="N27" i="2"/>
  <c r="M27" i="2"/>
  <c r="L27" i="2"/>
  <c r="K27" i="2"/>
  <c r="J27" i="2"/>
  <c r="I27" i="2"/>
  <c r="H27" i="2"/>
  <c r="G27" i="2"/>
  <c r="F27" i="2"/>
  <c r="Q36" i="2"/>
  <c r="P36" i="2"/>
  <c r="O36" i="2"/>
  <c r="N36" i="2"/>
  <c r="M36" i="2"/>
  <c r="L36" i="2"/>
  <c r="K36" i="2"/>
  <c r="J36" i="2"/>
  <c r="I36" i="2"/>
  <c r="H36" i="2"/>
  <c r="G36" i="2"/>
  <c r="F36" i="2"/>
  <c r="Q61" i="2"/>
  <c r="P61" i="2"/>
  <c r="O61" i="2"/>
  <c r="N61" i="2"/>
  <c r="M61" i="2"/>
  <c r="L61" i="2"/>
  <c r="K61" i="2"/>
  <c r="J61" i="2"/>
  <c r="I61" i="2"/>
  <c r="H61" i="2"/>
  <c r="G61" i="2"/>
  <c r="F61" i="2"/>
  <c r="Q69" i="2"/>
  <c r="P69" i="2"/>
  <c r="O69" i="2"/>
  <c r="N69" i="2"/>
  <c r="M69" i="2"/>
  <c r="L69" i="2"/>
  <c r="K69" i="2"/>
  <c r="J69" i="2"/>
  <c r="I69" i="2"/>
  <c r="H69" i="2"/>
  <c r="G69" i="2"/>
  <c r="F69" i="2"/>
  <c r="I146" i="4" l="1"/>
  <c r="M146" i="4"/>
  <c r="Q146" i="4"/>
  <c r="U146" i="4"/>
  <c r="Y146" i="4"/>
  <c r="AC146" i="4"/>
  <c r="H92" i="4"/>
  <c r="L92" i="4"/>
  <c r="P92" i="4"/>
  <c r="T92" i="4"/>
  <c r="X92" i="4"/>
  <c r="AB92" i="4"/>
  <c r="AF92" i="4"/>
  <c r="R26" i="4"/>
  <c r="R52" i="4" s="1"/>
  <c r="R57" i="4" s="1"/>
  <c r="V26" i="4"/>
  <c r="V52" i="4" s="1"/>
  <c r="V57" i="4" s="1"/>
  <c r="G92" i="4"/>
  <c r="W92" i="4"/>
  <c r="K92" i="4"/>
  <c r="S92" i="4"/>
  <c r="AE92" i="4"/>
  <c r="O92" i="4"/>
  <c r="AA92" i="4"/>
  <c r="F92" i="4"/>
  <c r="I92" i="4"/>
  <c r="M92" i="4"/>
  <c r="Q92" i="4"/>
  <c r="U92" i="4"/>
  <c r="Y92" i="4"/>
  <c r="AC92" i="4"/>
  <c r="AH26" i="4"/>
  <c r="AL26" i="4"/>
  <c r="AD26" i="4"/>
  <c r="AD52" i="4" s="1"/>
  <c r="AD57" i="4" s="1"/>
  <c r="Z26" i="4"/>
  <c r="Z52" i="4" s="1"/>
  <c r="Z57" i="4" s="1"/>
  <c r="AP26" i="4"/>
  <c r="AP52" i="4" s="1"/>
  <c r="AP57" i="4" s="1"/>
  <c r="T26" i="4"/>
  <c r="X26" i="4"/>
  <c r="X52" i="4" s="1"/>
  <c r="X57" i="4" s="1"/>
  <c r="AB26" i="4"/>
  <c r="AF26" i="4"/>
  <c r="AF52" i="4" s="1"/>
  <c r="AF57" i="4" s="1"/>
  <c r="AJ26" i="4"/>
  <c r="AJ52" i="4" s="1"/>
  <c r="AJ57" i="4" s="1"/>
  <c r="AN26" i="4"/>
  <c r="AN52" i="4" s="1"/>
  <c r="AN57" i="4" s="1"/>
  <c r="Q26" i="4"/>
  <c r="Q52" i="4" s="1"/>
  <c r="Q57" i="4" s="1"/>
  <c r="U26" i="4"/>
  <c r="U52" i="4" s="1"/>
  <c r="U57" i="4" s="1"/>
  <c r="Y26" i="4"/>
  <c r="Y52" i="4" s="1"/>
  <c r="Y57" i="4" s="1"/>
  <c r="AC26" i="4"/>
  <c r="AC52" i="4" s="1"/>
  <c r="AC57" i="4" s="1"/>
  <c r="AG26" i="4"/>
  <c r="AG52" i="4" s="1"/>
  <c r="AG57" i="4" s="1"/>
  <c r="AK26" i="4"/>
  <c r="AK52" i="4" s="1"/>
  <c r="AK57" i="4" s="1"/>
  <c r="AO26" i="4"/>
  <c r="AO52" i="4" s="1"/>
  <c r="AO57" i="4" s="1"/>
  <c r="T52" i="4"/>
  <c r="T57" i="4" s="1"/>
  <c r="AH52" i="4"/>
  <c r="AH57" i="4" s="1"/>
  <c r="AL52" i="4"/>
  <c r="AL57" i="4" s="1"/>
  <c r="P26" i="4"/>
  <c r="P52" i="4" s="1"/>
  <c r="P57" i="4" s="1"/>
  <c r="AB52" i="4"/>
  <c r="AB57" i="4" s="1"/>
  <c r="S26" i="4"/>
  <c r="S52" i="4" s="1"/>
  <c r="S57" i="4" s="1"/>
  <c r="W26" i="4"/>
  <c r="W52" i="4" s="1"/>
  <c r="W57" i="4" s="1"/>
  <c r="AA26" i="4"/>
  <c r="AA52" i="4" s="1"/>
  <c r="AA57" i="4" s="1"/>
  <c r="AE26" i="4"/>
  <c r="AE52" i="4" s="1"/>
  <c r="AE57" i="4" s="1"/>
  <c r="AI26" i="4"/>
  <c r="AI52" i="4" s="1"/>
  <c r="AI57" i="4" s="1"/>
  <c r="AM26" i="4"/>
  <c r="AM52" i="4" s="1"/>
  <c r="AM57" i="4" s="1"/>
  <c r="AK10" i="6" l="1"/>
  <c r="D108" i="4" l="1"/>
  <c r="AI12" i="6"/>
  <c r="Q172" i="4" l="1"/>
  <c r="H172" i="4"/>
  <c r="T172" i="4"/>
  <c r="K172" i="4"/>
  <c r="D162" i="4"/>
  <c r="AC172" i="4"/>
  <c r="Z172" i="4"/>
  <c r="W172" i="4"/>
  <c r="N172" i="4"/>
  <c r="AF172" i="4" l="1"/>
  <c r="F35" i="4"/>
  <c r="D90" i="4" l="1"/>
  <c r="D144" i="4" l="1"/>
  <c r="AG7" i="6" l="1"/>
  <c r="AG13" i="6" s="1"/>
  <c r="AF7" i="6"/>
  <c r="AF13" i="6" s="1"/>
  <c r="AE7" i="6"/>
  <c r="AE13" i="6" s="1"/>
  <c r="AD7" i="6"/>
  <c r="AD13" i="6" s="1"/>
  <c r="AC7" i="6"/>
  <c r="AC13" i="6" s="1"/>
  <c r="AB7" i="6"/>
  <c r="AB13" i="6" s="1"/>
  <c r="AA7" i="6"/>
  <c r="AA13" i="6" s="1"/>
  <c r="Z7" i="6"/>
  <c r="Z13" i="6" s="1"/>
  <c r="Y7" i="6"/>
  <c r="Y13" i="6" s="1"/>
  <c r="X7" i="6"/>
  <c r="X13" i="6" s="1"/>
  <c r="W7" i="6"/>
  <c r="W13" i="6" s="1"/>
  <c r="V7" i="6"/>
  <c r="V13" i="6" s="1"/>
  <c r="U7" i="6"/>
  <c r="U13" i="6" s="1"/>
  <c r="T7" i="6"/>
  <c r="T13" i="6" s="1"/>
  <c r="S7" i="6"/>
  <c r="S13" i="6" s="1"/>
  <c r="R7" i="6"/>
  <c r="R13" i="6" s="1"/>
  <c r="Q7" i="6"/>
  <c r="Q13" i="6" s="1"/>
  <c r="P7" i="6"/>
  <c r="P13" i="6" s="1"/>
  <c r="O7" i="6"/>
  <c r="O13" i="6" s="1"/>
  <c r="N7" i="6"/>
  <c r="N13" i="6" s="1"/>
  <c r="M7" i="6"/>
  <c r="M13" i="6" s="1"/>
  <c r="L7" i="6"/>
  <c r="L13" i="6" s="1"/>
  <c r="K7" i="6"/>
  <c r="K13" i="6" s="1"/>
  <c r="J7" i="6"/>
  <c r="J13" i="6" s="1"/>
  <c r="I7" i="6"/>
  <c r="I13" i="6" s="1"/>
  <c r="H7" i="6"/>
  <c r="H13" i="6" s="1"/>
  <c r="G7" i="6"/>
  <c r="G13" i="6" s="1"/>
  <c r="F7" i="6"/>
  <c r="F13" i="6" s="1"/>
  <c r="E7" i="6"/>
  <c r="E13" i="6" s="1"/>
  <c r="D7" i="6"/>
  <c r="D13" i="6" s="1"/>
  <c r="C7" i="6"/>
  <c r="C13" i="6" s="1"/>
  <c r="B7" i="6"/>
  <c r="B13" i="6" s="1"/>
  <c r="B9" i="6" l="1"/>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D167" i="4" l="1"/>
  <c r="D166" i="4"/>
  <c r="D145" i="4"/>
  <c r="D139" i="4"/>
  <c r="D137" i="4"/>
  <c r="D135" i="4"/>
  <c r="D134" i="4"/>
  <c r="D132" i="4"/>
  <c r="D131" i="4"/>
  <c r="D113" i="4"/>
  <c r="D112" i="4"/>
  <c r="D91" i="4"/>
  <c r="D77" i="4"/>
  <c r="D78" i="4"/>
  <c r="D80" i="4"/>
  <c r="D81" i="4"/>
  <c r="D83" i="4"/>
  <c r="D85" i="4"/>
  <c r="D115" i="4" l="1"/>
  <c r="D169" i="4"/>
  <c r="C17" i="5" l="1"/>
  <c r="C14" i="5"/>
  <c r="C11" i="5"/>
  <c r="C8" i="5"/>
  <c r="C5" i="5"/>
  <c r="F24" i="4" l="1"/>
  <c r="F25" i="4"/>
  <c r="F47" i="4"/>
  <c r="F55" i="4"/>
  <c r="F48" i="4"/>
  <c r="F45" i="4"/>
  <c r="D165" i="4"/>
  <c r="D111" i="4"/>
  <c r="F41" i="4"/>
  <c r="D161" i="4"/>
  <c r="D107" i="4"/>
  <c r="D148" i="4"/>
  <c r="D94" i="4"/>
  <c r="D152" i="4"/>
  <c r="D98" i="4"/>
  <c r="D157" i="4"/>
  <c r="D103" i="4"/>
  <c r="D79" i="4"/>
  <c r="D133" i="4"/>
  <c r="D151" i="4"/>
  <c r="D97" i="4"/>
  <c r="F43" i="4"/>
  <c r="D163" i="4"/>
  <c r="D109" i="4"/>
  <c r="D153" i="4"/>
  <c r="D99" i="4"/>
  <c r="D138" i="4"/>
  <c r="D84" i="4"/>
  <c r="D86" i="4"/>
  <c r="D140" i="4"/>
  <c r="D156" i="4"/>
  <c r="D102" i="4"/>
  <c r="D130" i="4"/>
  <c r="D76" i="4"/>
  <c r="D142" i="4"/>
  <c r="D88" i="4"/>
  <c r="F49" i="4"/>
  <c r="D168" i="4"/>
  <c r="D114" i="4"/>
  <c r="D149" i="4"/>
  <c r="D95" i="4"/>
  <c r="D158" i="4"/>
  <c r="D104" i="4"/>
  <c r="F50" i="4"/>
  <c r="D170" i="4"/>
  <c r="D116" i="4"/>
  <c r="D150" i="4"/>
  <c r="D96" i="4"/>
  <c r="D154" i="4"/>
  <c r="D100" i="4"/>
  <c r="D159" i="4"/>
  <c r="D105" i="4"/>
  <c r="D136" i="4"/>
  <c r="D82" i="4"/>
  <c r="D141" i="4"/>
  <c r="D87" i="4"/>
  <c r="F32" i="4" l="1"/>
  <c r="F39" i="4" l="1"/>
  <c r="F37" i="4"/>
  <c r="F33" i="4"/>
  <c r="F34" i="4"/>
  <c r="F28" i="4"/>
  <c r="F31" i="4"/>
  <c r="F30" i="4"/>
  <c r="F29" i="4"/>
  <c r="F19" i="4"/>
  <c r="F17" i="4"/>
  <c r="F18" i="4"/>
  <c r="F15" i="4"/>
  <c r="F14" i="4"/>
  <c r="F22" i="4"/>
  <c r="F21" i="4"/>
  <c r="F11" i="4"/>
  <c r="F12" i="4"/>
  <c r="F20" i="4"/>
  <c r="F13" i="4"/>
  <c r="F10" i="4"/>
  <c r="F23" i="4" l="1"/>
  <c r="F8" i="4" l="1"/>
  <c r="H118" i="4" l="1"/>
  <c r="K118" i="4" l="1"/>
  <c r="N118" i="4"/>
  <c r="G66" i="3"/>
  <c r="G43" i="3"/>
  <c r="G6" i="3"/>
  <c r="G66" i="2"/>
  <c r="Q118" i="4" l="1"/>
  <c r="H66" i="2"/>
  <c r="H43" i="3"/>
  <c r="H6" i="3"/>
  <c r="H66" i="3"/>
  <c r="G43" i="2"/>
  <c r="G6" i="2"/>
  <c r="I43" i="3" l="1"/>
  <c r="I66" i="2"/>
  <c r="J66" i="2" s="1"/>
  <c r="I66" i="3"/>
  <c r="I6" i="3"/>
  <c r="H6" i="2"/>
  <c r="H43" i="2"/>
  <c r="J43" i="3" l="1"/>
  <c r="T118" i="4"/>
  <c r="J66" i="3"/>
  <c r="K43" i="3"/>
  <c r="J6" i="3"/>
  <c r="K66" i="2"/>
  <c r="I43" i="2"/>
  <c r="I6" i="2"/>
  <c r="W118" i="4" l="1"/>
  <c r="K6" i="3"/>
  <c r="L43" i="3"/>
  <c r="K66" i="3"/>
  <c r="L66" i="2"/>
  <c r="J6" i="2"/>
  <c r="J43" i="2"/>
  <c r="Z118" i="4" l="1"/>
  <c r="AC118" i="4"/>
  <c r="L6" i="3"/>
  <c r="M43" i="3"/>
  <c r="L66" i="3"/>
  <c r="M66" i="2"/>
  <c r="K43" i="2"/>
  <c r="K6" i="2"/>
  <c r="N43" i="3" l="1"/>
  <c r="M66" i="3"/>
  <c r="M6" i="3"/>
  <c r="N66" i="2"/>
  <c r="L43" i="2"/>
  <c r="L6" i="2"/>
  <c r="O43" i="3" l="1"/>
  <c r="N66" i="3"/>
  <c r="N6" i="3"/>
  <c r="O66" i="2"/>
  <c r="M43" i="2"/>
  <c r="M6" i="2"/>
  <c r="O66" i="3" l="1"/>
  <c r="P43" i="3"/>
  <c r="O6" i="3"/>
  <c r="P66" i="2"/>
  <c r="N6" i="2"/>
  <c r="N43" i="2"/>
  <c r="Q43" i="3" l="1"/>
  <c r="P6" i="3"/>
  <c r="P66" i="3"/>
  <c r="Q66" i="2"/>
  <c r="O43" i="2"/>
  <c r="O6" i="2"/>
  <c r="Q6" i="3" l="1"/>
  <c r="Q66" i="3"/>
  <c r="P6" i="2"/>
  <c r="P43" i="2"/>
  <c r="Q6" i="2" l="1"/>
  <c r="Q43" i="2"/>
  <c r="F38" i="4" l="1"/>
  <c r="AF118" i="4" l="1"/>
  <c r="F36" i="4" l="1"/>
  <c r="F27" i="4" s="1"/>
  <c r="E14" i="5" l="1"/>
  <c r="D14" i="5"/>
  <c r="D5" i="5" l="1"/>
  <c r="E5" i="5"/>
  <c r="E8" i="5"/>
  <c r="E11" i="5"/>
  <c r="D11" i="5"/>
  <c r="D8" i="5"/>
  <c r="D17" i="5"/>
  <c r="E17" i="5"/>
  <c r="F16" i="4" l="1"/>
  <c r="F9" i="4" l="1"/>
  <c r="AH7" i="6" l="1"/>
  <c r="AH9" i="6" l="1"/>
  <c r="AH13" i="6"/>
  <c r="AH11" i="6"/>
  <c r="AI7" i="6" l="1"/>
  <c r="AI9" i="6" l="1"/>
  <c r="AI11" i="6"/>
  <c r="F42" i="4" l="1"/>
  <c r="F40" i="4" l="1"/>
  <c r="F26" i="4" s="1"/>
  <c r="S118" i="4" l="1"/>
  <c r="J118" i="4"/>
  <c r="P118" i="4"/>
  <c r="AB118" i="4"/>
  <c r="V172" i="4" l="1"/>
  <c r="G172" i="4"/>
  <c r="J172" i="4"/>
  <c r="AB172" i="4"/>
  <c r="Y172" i="4"/>
  <c r="P172" i="4"/>
  <c r="G118" i="4"/>
  <c r="S172" i="4"/>
  <c r="Y118" i="4"/>
  <c r="M172" i="4"/>
  <c r="M118" i="4"/>
  <c r="V118" i="4"/>
  <c r="AE172" i="4" l="1"/>
  <c r="AE118" i="4"/>
  <c r="F46" i="4" l="1"/>
  <c r="F44" i="4" l="1"/>
  <c r="F52" i="4" s="1"/>
  <c r="G9" i="4" s="1"/>
  <c r="AK5" i="6" l="1"/>
  <c r="AK7" i="6" s="1"/>
  <c r="AK13" i="6" s="1"/>
  <c r="AK9" i="6" l="1"/>
  <c r="AK11" i="6"/>
  <c r="G44" i="4"/>
  <c r="G26" i="4"/>
  <c r="G23" i="4"/>
  <c r="AJ7" i="6"/>
  <c r="AJ11" i="6" l="1"/>
  <c r="AJ9" i="6"/>
  <c r="F118" i="4" l="1"/>
  <c r="L118" i="4"/>
  <c r="O118" i="4"/>
  <c r="R118" i="4"/>
  <c r="X118" i="4"/>
  <c r="I118" i="4"/>
  <c r="AA118" i="4"/>
  <c r="U118" i="4"/>
  <c r="AD118" i="4" l="1"/>
  <c r="X172" i="4" l="1"/>
  <c r="U172" i="4"/>
  <c r="I172" i="4"/>
  <c r="O172" i="4"/>
  <c r="AA172" i="4"/>
  <c r="L172" i="4"/>
  <c r="F172" i="4"/>
  <c r="R172" i="4"/>
  <c r="AD17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<sst xmlns="http://schemas.openxmlformats.org/spreadsheetml/2006/main" count="1095" uniqueCount="249">
  <si>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</si>
  <si>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</si>
  <si>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</si>
  <si>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</si>
  <si>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</si>
  <si>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</si>
  <si>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</si>
  <si>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</si>
  <si>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</si>
  <si>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</si>
  <si>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</si>
  <si>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</si>
  <si>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</si>
  <si>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</si>
  <si>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</si>
  <si>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</si>
  <si>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</si>
  <si>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</si>
  <si>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</si>
  <si>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</si>
  <si>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</si>
  <si>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8066 Ampliación</t>
  </si>
  <si>
    <t>FFFIRE26</t>
  </si>
  <si>
    <t>FFFIR Ley 8067</t>
  </si>
  <si>
    <t>FFFIRY22</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</si>
  <si>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</si>
  <si>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</si>
  <si>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</si>
  <si>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</si>
  <si>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</si>
  <si>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</si>
  <si>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</si>
  <si>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</si>
  <si>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</si>
  <si>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</si>
  <si>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</si>
  <si>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</si>
  <si>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</si>
  <si>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</si>
  <si>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</si>
  <si>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</si>
  <si>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</si>
  <si>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</si>
  <si>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</si>
  <si>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</si>
  <si>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</si>
  <si>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</si>
  <si>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</si>
  <si>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</si>
  <si>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</si>
  <si>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</si>
  <si>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</si>
  <si>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</si>
  <si>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</si>
  <si>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</si>
  <si>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</si>
  <si>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</si>
  <si>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</si>
  <si>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</si>
  <si>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</si>
  <si>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</si>
  <si>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</si>
  <si>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</si>
  <si>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</si>
  <si>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</si>
  <si>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</si>
  <si>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</si>
  <si>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</si>
  <si>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</si>
  <si>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</si>
  <si>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</si>
  <si>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</si>
  <si>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</si>
  <si>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</si>
  <si>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</si>
  <si>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</si>
  <si>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</si>
  <si>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</si>
  <si>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</si>
  <si>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</si>
  <si>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</si>
  <si>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</si>
  <si>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</si>
  <si>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</si>
  <si>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</si>
  <si>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</si>
  <si>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</si>
  <si>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</si>
  <si>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</si>
  <si>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</si>
  <si>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</si>
  <si>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</si>
  <si>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</si>
  <si>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</si>
  <si>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</si>
  <si>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</si>
  <si>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</si>
  <si>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</si>
  <si>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</si>
  <si>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</si>
  <si>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</si>
  <si>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</si>
  <si>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</si>
  <si>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</si>
  <si>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</si>
  <si>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</si>
  <si>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</si>
  <si>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</si>
  <si>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</si>
  <si>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</si>
  <si>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</si>
  <si>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</si>
  <si>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</si>
  <si>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</si>
  <si>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</si>
  <si>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</si>
  <si>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</si>
  <si>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</si>
  <si>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</si>
  <si>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</si>
  <si>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</si>
  <si>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</si>
  <si>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</si>
  <si>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</si>
  <si>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</si>
  <si>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</si>
  <si>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</si>
  <si>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</si>
  <si>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</si>
  <si>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</si>
  <si>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</si>
  <si>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</si>
  <si>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</si>
  <si>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</si>
  <si>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</si>
  <si>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</si>
  <si>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</si>
  <si>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</si>
  <si>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</si>
  <si>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</si>
  <si>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</si>
  <si>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</si>
  <si>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</si>
  <si>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</si>
  <si>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</si>
  <si>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</si>
  <si>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2do Trimestre</t>
  </si>
  <si>
    <t>TOTAL INTERESES EN PESOS</t>
  </si>
  <si>
    <t>TOTAL INTERESES EN USD</t>
  </si>
  <si>
    <t>TOTAL INTERESES EN UVA</t>
  </si>
  <si>
    <t>Vencimientos_en_USD_por_servicio</t>
  </si>
  <si>
    <t>Programa para la Emergencia Financiera Provincial II</t>
  </si>
  <si>
    <t>GOBD23 II</t>
  </si>
  <si>
    <t>PMM29</t>
  </si>
  <si>
    <t>3er Trimestre</t>
  </si>
  <si>
    <t>BONO MENDOZA 2029</t>
  </si>
  <si>
    <t>4to Trimestre</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</si>
  <si>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</si>
  <si>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</si>
  <si>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</si>
  <si>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Banco Nación-Refinanciación 2021</t>
  </si>
  <si>
    <t>BNAJ26</t>
  </si>
  <si>
    <t>BONO EMERGENCIA</t>
  </si>
  <si>
    <t>PMY25</t>
  </si>
  <si>
    <t>(1) Se incluye Endeudamiento con el Fondo Fiduciario Federal de Infraestructura Regional (FFFIR) ajustable por el Costo de la Construcción (ICC) con un tope máximo de 17% para 2020 y 2021</t>
  </si>
  <si>
    <t>Operaciones financieras no consolidadas</t>
  </si>
  <si>
    <t>Tenedores de Letras</t>
  </si>
  <si>
    <t>Letras de Tesorería Serie I 2021</t>
  </si>
  <si>
    <r>
      <t xml:space="preserve">DEUDA PÚBLICA EN PESOS </t>
    </r>
    <r>
      <rPr>
        <b/>
        <vertAlign val="superscript"/>
        <sz val="12"/>
        <color theme="0"/>
        <rFont val="Arial Narrow"/>
        <family val="2"/>
      </rPr>
      <t>(1)</t>
    </r>
  </si>
  <si>
    <t>TOTAL DEUDA CONSOLIDADA + OPERACIONES NO CONSOLIDADAS</t>
  </si>
  <si>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</si>
  <si>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</si>
  <si>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</si>
  <si>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Promedio        2030-2044</t>
  </si>
  <si>
    <t>Prom Resto 2030-2044</t>
  </si>
  <si>
    <t>LTY22</t>
  </si>
  <si>
    <t>BONO MENDOZA 2024 - Inversión en Infraestructura Pública</t>
  </si>
  <si>
    <t>PMD24</t>
  </si>
  <si>
    <t>BONO MENDOZA 2023</t>
  </si>
  <si>
    <t>PMJ23</t>
  </si>
  <si>
    <t>Bono de Conversión ANSES</t>
  </si>
  <si>
    <t>PMM31</t>
  </si>
  <si>
    <r>
      <t xml:space="preserve">Letras de Tesorería Serie I 2021 </t>
    </r>
    <r>
      <rPr>
        <vertAlign val="superscript"/>
        <sz val="11"/>
        <rFont val="Arial Narrow"/>
        <family val="2"/>
      </rPr>
      <t>(3)</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</si>
  <si>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</si>
  <si>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</si>
  <si>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</si>
  <si>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</si>
  <si>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</si>
  <si>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</si>
  <si>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</si>
  <si>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</si>
  <si>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4312 BID PLAN BELGRANO</t>
  </si>
  <si>
    <t>BIDJ37</t>
  </si>
  <si>
    <t>8867 BIRF - GIRSAR</t>
  </si>
  <si>
    <t>BIRFE50</t>
  </si>
  <si>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t>
    </r>
  </si>
  <si>
    <t xml:space="preserve"> (A) (IPC Diciembre 2022) /(IPC Periodo) </t>
  </si>
  <si>
    <t>(3) x (A) = Deuda TOTAL ADMINISTRACIÓN CENTRAL medida en PESOS de Diciembre de 2022</t>
  </si>
  <si>
    <t>(3+4) x (A)= Deuda TOTAL medida en PESOS de Diciembre de 2022</t>
  </si>
  <si>
    <t>Coparticipación Federal de Impuestos</t>
  </si>
  <si>
    <t>Mensual</t>
  </si>
  <si>
    <t>Automático</t>
  </si>
  <si>
    <t>CER + 0,1%</t>
  </si>
  <si>
    <t>Semestral</t>
  </si>
  <si>
    <t>10-y Bond/LIBOR 12M (mayor) + 3,70%</t>
  </si>
  <si>
    <t>Otras Transferencias Nacionales</t>
  </si>
  <si>
    <t>Badlar Públicos + 2%</t>
  </si>
  <si>
    <t>Trimestral</t>
  </si>
  <si>
    <t>15% / BADLAR Bancos Privados</t>
  </si>
  <si>
    <t>12% / BADLAR Bancos Privados</t>
  </si>
  <si>
    <t>BADLAR Bancos Privados + 3%</t>
  </si>
  <si>
    <t>UVA + 5%</t>
  </si>
  <si>
    <t xml:space="preserve">Tasa Base Libor 3 M + Margen BID </t>
  </si>
  <si>
    <t>Libor 6M + 1,35%</t>
  </si>
  <si>
    <t>Sin garantía</t>
  </si>
  <si>
    <t>CER + 4,25%</t>
  </si>
  <si>
    <t>BADLAR Bcos Priv</t>
  </si>
  <si>
    <t>BADLAR Bancos Privados + 4%</t>
  </si>
  <si>
    <t>BADLAR Bancos Privados + 8,5%</t>
  </si>
  <si>
    <t>BADLAR Bancos Privados</t>
  </si>
  <si>
    <t>BADLAR Bcos Privados + Int Compensatorios</t>
  </si>
  <si>
    <t>Días</t>
  </si>
  <si>
    <t>-</t>
  </si>
  <si>
    <r>
      <t xml:space="preserve">Letras de Tesorería Serie I 2021 </t>
    </r>
    <r>
      <rPr>
        <vertAlign val="superscript"/>
        <sz val="11"/>
        <rFont val="Arial Narrow"/>
        <family val="2"/>
      </rPr>
      <t>(2)</t>
    </r>
  </si>
  <si>
    <r>
      <rPr>
        <vertAlign val="superscript"/>
        <sz val="9"/>
        <color theme="1"/>
        <rFont val="Arial Narrow"/>
        <family val="2"/>
      </rPr>
      <t>(2)</t>
    </r>
    <r>
      <rPr>
        <sz val="9"/>
        <color theme="1"/>
        <rFont val="Arial Narrow"/>
        <family val="2"/>
      </rPr>
      <t xml:space="preserve"> En el marco de la Emisión de los Títulos de Deuda 2023, que se emitieron el día 17 de diciembre de 2021, se suscribieron $387,9197 millones con "Letras de Tesorería Serie I 2021".</t>
    </r>
  </si>
  <si>
    <r>
      <rPr>
        <vertAlign val="superscript"/>
        <sz val="9"/>
        <color theme="1"/>
        <rFont val="Arial Narrow"/>
        <family val="2"/>
      </rPr>
      <t>(3)</t>
    </r>
    <r>
      <rPr>
        <sz val="9"/>
        <color theme="1"/>
        <rFont val="Arial Narrow"/>
        <family val="2"/>
      </rPr>
      <t xml:space="preserve"> En el marco de la Emisión de los Títulos de Deuda 2023, que se emitieron el día 17 de diciembre de 2021, se suscribieron $387,9197 millones con "Letras de Tesorería Serie I 2021".</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</si>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</sst>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UVA]\ #,##0.00"/>
    <numFmt numFmtId="171" formatCode="_ * #,##0_ ;_ * \-#,##0_ ;_ * &quot;-&quot;??_ ;_ @_ "/>
    <numFmt numFmtId="172" formatCode="0.000"/>
    <numFmt numFmtId="173" formatCode="#,##0.0"/>
    <numFmt numFmtId="174" formatCode="&quot;$&quot;#,##0.00"/>
    <numFmt numFmtId="175" formatCode="#,##0.0_ ;\-#,##0.0\ "/>
    <numFmt numFmtId="176" formatCode="#,##0.00_ ;\-#,##0.00\ "/>
    <numFmt numFmtId="177" formatCode="#,##0.000"/>
    <numFmt numFmtId="178" formatCode="0.000%"/>
    <numFmt numFmtId="179" formatCode="_ * #,##0.0_ ;_ * \-#,##0.0_ ;_ * &quot;-&quot;??_ ;_ @_ "/>
    <numFmt numFmtId="180" formatCode="[$USD]\ #,##0.000000"/>
    <numFmt numFmtId="181" formatCode="#,##0.00_ ;[Red]\-#,##0.00\ "/>
    <numFmt numFmtId="182" formatCode="mmmm\-yy"/>
  </numFmts>
  <fonts count="45"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2">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70" fontId="12" fillId="0" borderId="2" xfId="0" applyNumberFormat="1" applyFont="1" applyBorder="1" applyAlignment="1">
      <alignment horizontal="center" vertical="center"/>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1"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2" fontId="22" fillId="0" borderId="2" xfId="0" applyNumberFormat="1" applyFont="1" applyBorder="1" applyAlignment="1">
      <alignment horizontal="center" vertical="center"/>
    </xf>
    <xf numFmtId="0" fontId="1" fillId="0" borderId="0" xfId="0" applyFont="1" applyAlignment="1">
      <alignment wrapText="1"/>
    </xf>
    <xf numFmtId="171"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1"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23" fillId="0" borderId="0" xfId="0" applyFont="1"/>
    <xf numFmtId="0" fontId="25" fillId="0" borderId="0" xfId="0" applyFont="1" applyAlignment="1">
      <alignment vertical="center"/>
    </xf>
    <xf numFmtId="0" fontId="13" fillId="0" borderId="0" xfId="0" applyFont="1"/>
    <xf numFmtId="174"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7"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2" fontId="9" fillId="0" borderId="2" xfId="0" applyNumberFormat="1" applyFont="1" applyBorder="1" applyAlignment="1">
      <alignment horizontal="center"/>
    </xf>
    <xf numFmtId="178"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3" fontId="13" fillId="4" borderId="2" xfId="1" applyNumberFormat="1" applyFont="1" applyFill="1" applyBorder="1" applyAlignment="1">
      <alignment horizontal="center" vertical="center"/>
    </xf>
    <xf numFmtId="173" fontId="8" fillId="4" borderId="2" xfId="0" applyNumberFormat="1" applyFont="1" applyFill="1" applyBorder="1" applyAlignment="1">
      <alignment horizontal="center" vertical="center"/>
    </xf>
    <xf numFmtId="173" fontId="1" fillId="0" borderId="2" xfId="1" applyNumberFormat="1" applyFont="1" applyBorder="1" applyAlignment="1">
      <alignment horizontal="center" vertical="center"/>
    </xf>
    <xf numFmtId="173" fontId="12" fillId="0" borderId="2" xfId="0" applyNumberFormat="1" applyFont="1" applyBorder="1" applyAlignment="1">
      <alignment horizontal="center" vertical="center"/>
    </xf>
    <xf numFmtId="173" fontId="9" fillId="2" borderId="2" xfId="1" applyNumberFormat="1" applyFont="1" applyFill="1" applyBorder="1" applyAlignment="1">
      <alignment horizontal="center" vertical="center"/>
    </xf>
    <xf numFmtId="173" fontId="1" fillId="0" borderId="0" xfId="1" applyNumberFormat="1" applyFont="1" applyBorder="1" applyAlignment="1">
      <alignment horizontal="center"/>
    </xf>
    <xf numFmtId="173" fontId="0" fillId="0" borderId="0" xfId="0" applyNumberFormat="1"/>
    <xf numFmtId="173" fontId="16" fillId="2" borderId="2" xfId="0" applyNumberFormat="1" applyFont="1" applyFill="1" applyBorder="1" applyAlignment="1">
      <alignment horizontal="center" vertical="center"/>
    </xf>
    <xf numFmtId="173"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64" fontId="12" fillId="3" borderId="2" xfId="0" applyNumberFormat="1" applyFont="1" applyFill="1" applyBorder="1" applyAlignment="1">
      <alignment horizontal="left" vertical="center"/>
    </xf>
    <xf numFmtId="173" fontId="1" fillId="0" borderId="0" xfId="1" applyNumberFormat="1" applyFont="1" applyBorder="1" applyAlignment="1">
      <alignment horizontal="center" vertical="center"/>
    </xf>
    <xf numFmtId="173" fontId="31" fillId="0" borderId="2" xfId="0" applyNumberFormat="1" applyFont="1" applyBorder="1" applyAlignment="1">
      <alignment horizontal="center" vertical="center"/>
    </xf>
    <xf numFmtId="173"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3" fontId="31" fillId="0" borderId="2" xfId="0" applyNumberFormat="1" applyFont="1" applyBorder="1" applyAlignment="1">
      <alignment horizontal="center"/>
    </xf>
    <xf numFmtId="173" fontId="32" fillId="0" borderId="2" xfId="0" applyNumberFormat="1" applyFont="1" applyBorder="1" applyAlignment="1">
      <alignment horizontal="center"/>
    </xf>
    <xf numFmtId="4" fontId="31" fillId="0" borderId="2" xfId="0" applyNumberFormat="1" applyFont="1" applyBorder="1" applyAlignment="1">
      <alignment horizontal="center"/>
    </xf>
    <xf numFmtId="176" fontId="32" fillId="0" borderId="2" xfId="0" applyNumberFormat="1" applyFont="1" applyBorder="1" applyAlignment="1">
      <alignment horizontal="center"/>
    </xf>
    <xf numFmtId="168" fontId="32" fillId="0" borderId="2" xfId="2" applyNumberFormat="1" applyFont="1" applyBorder="1" applyAlignment="1">
      <alignment horizontal="center"/>
    </xf>
    <xf numFmtId="176" fontId="32" fillId="0" borderId="2" xfId="1" applyNumberFormat="1" applyFont="1" applyBorder="1" applyAlignment="1">
      <alignment horizontal="center"/>
    </xf>
    <xf numFmtId="175"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66" fontId="35" fillId="0" borderId="7" xfId="1" applyFont="1" applyBorder="1" applyAlignment="1">
      <alignment horizontal="center"/>
    </xf>
    <xf numFmtId="173" fontId="22" fillId="0" borderId="2" xfId="0" applyNumberFormat="1" applyFont="1" applyBorder="1" applyAlignment="1">
      <alignment horizontal="center" vertical="center"/>
    </xf>
    <xf numFmtId="179" fontId="4" fillId="0" borderId="0" xfId="0" applyNumberFormat="1" applyFont="1"/>
    <xf numFmtId="0" fontId="36" fillId="0" borderId="0" xfId="0" applyFont="1"/>
    <xf numFmtId="166" fontId="36" fillId="0" borderId="0" xfId="1" applyFont="1"/>
    <xf numFmtId="180" fontId="4" fillId="0" borderId="0" xfId="0" applyNumberFormat="1" applyFont="1"/>
    <xf numFmtId="166" fontId="9" fillId="0" borderId="0" xfId="1" applyFont="1" applyFill="1" applyBorder="1" applyAlignment="1">
      <alignment horizontal="left" vertical="center" wrapText="1"/>
    </xf>
    <xf numFmtId="0" fontId="17" fillId="0" borderId="0" xfId="0" applyFont="1" applyAlignment="1">
      <alignment horizontal="center" vertical="center" wrapText="1"/>
    </xf>
    <xf numFmtId="166" fontId="17" fillId="0" borderId="0" xfId="1" applyFont="1" applyFill="1" applyBorder="1" applyAlignment="1">
      <alignment horizontal="left"/>
    </xf>
    <xf numFmtId="0" fontId="13" fillId="0" borderId="0" xfId="0" applyFont="1" applyAlignment="1">
      <alignment horizontal="center" vertical="center"/>
    </xf>
    <xf numFmtId="173" fontId="8" fillId="0" borderId="0" xfId="0" applyNumberFormat="1" applyFont="1" applyAlignment="1">
      <alignment horizontal="center" vertical="center"/>
    </xf>
    <xf numFmtId="173" fontId="16" fillId="0" borderId="0" xfId="0" applyNumberFormat="1" applyFont="1" applyAlignment="1">
      <alignment horizontal="center" vertical="center"/>
    </xf>
    <xf numFmtId="166" fontId="35" fillId="0" borderId="0" xfId="1" applyFont="1" applyFill="1" applyBorder="1" applyAlignment="1">
      <alignment horizontal="center"/>
    </xf>
    <xf numFmtId="166" fontId="33" fillId="0" borderId="0" xfId="1" applyFont="1" applyFill="1" applyBorder="1" applyAlignment="1">
      <alignment horizontal="left"/>
    </xf>
    <xf numFmtId="173" fontId="1" fillId="0" borderId="0" xfId="1" applyNumberFormat="1" applyFont="1" applyFill="1" applyBorder="1" applyAlignment="1">
      <alignment horizontal="center" vertical="center"/>
    </xf>
    <xf numFmtId="173" fontId="9" fillId="0" borderId="0" xfId="1" applyNumberFormat="1" applyFont="1" applyFill="1" applyBorder="1" applyAlignment="1">
      <alignment horizontal="center" vertical="center"/>
    </xf>
    <xf numFmtId="173" fontId="13" fillId="0" borderId="0" xfId="1" applyNumberFormat="1" applyFont="1" applyFill="1" applyBorder="1" applyAlignment="1">
      <alignment horizontal="center" vertical="center"/>
    </xf>
    <xf numFmtId="0" fontId="0" fillId="0" borderId="0" xfId="0" applyAlignment="1">
      <alignment horizontal="center"/>
    </xf>
    <xf numFmtId="173" fontId="31" fillId="0" borderId="0" xfId="0" applyNumberFormat="1" applyFont="1" applyAlignment="1">
      <alignment horizontal="center" vertical="center"/>
    </xf>
    <xf numFmtId="173" fontId="32" fillId="0" borderId="0" xfId="0" applyNumberFormat="1" applyFont="1" applyAlignment="1">
      <alignment horizontal="center" vertical="center"/>
    </xf>
    <xf numFmtId="168" fontId="32" fillId="0" borderId="0" xfId="2" applyNumberFormat="1" applyFont="1" applyFill="1" applyBorder="1" applyAlignment="1">
      <alignment horizontal="center" vertical="center"/>
    </xf>
    <xf numFmtId="173" fontId="31" fillId="0" borderId="0" xfId="0" applyNumberFormat="1" applyFont="1" applyAlignment="1">
      <alignment horizontal="center"/>
    </xf>
    <xf numFmtId="173" fontId="32" fillId="0" borderId="0" xfId="0" applyNumberFormat="1" applyFont="1" applyAlignment="1">
      <alignment horizontal="center"/>
    </xf>
    <xf numFmtId="0" fontId="17" fillId="0" borderId="0" xfId="0" applyFont="1" applyAlignment="1">
      <alignment vertical="center" wrapText="1"/>
    </xf>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0" fontId="17" fillId="0" borderId="0" xfId="0" applyFont="1" applyAlignment="1">
      <alignment horizontal="left"/>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7" fillId="0" borderId="0" xfId="0" applyNumberFormat="1" applyFont="1" applyAlignment="1">
      <alignment horizontal="left" vertical="center"/>
    </xf>
    <xf numFmtId="164" fontId="38" fillId="0" borderId="0" xfId="0" applyNumberFormat="1" applyFont="1" applyAlignment="1">
      <alignment vertical="center"/>
    </xf>
    <xf numFmtId="0" fontId="39" fillId="0" borderId="0" xfId="0" applyFont="1"/>
    <xf numFmtId="0" fontId="40" fillId="7" borderId="13" xfId="0" applyFont="1" applyFill="1" applyBorder="1" applyAlignment="1">
      <alignment horizontal="center" vertical="center"/>
    </xf>
    <xf numFmtId="0" fontId="41" fillId="7" borderId="14" xfId="0" applyFont="1" applyFill="1" applyBorder="1" applyAlignment="1">
      <alignment horizontal="center" vertical="center" wrapText="1"/>
    </xf>
    <xf numFmtId="0" fontId="41" fillId="7" borderId="15" xfId="0" applyFont="1" applyFill="1" applyBorder="1" applyAlignment="1">
      <alignment horizontal="center" vertical="center" wrapText="1"/>
    </xf>
    <xf numFmtId="0" fontId="42" fillId="7" borderId="15" xfId="0" applyFont="1" applyFill="1" applyBorder="1" applyAlignment="1">
      <alignment horizontal="center" vertical="center" wrapText="1"/>
    </xf>
    <xf numFmtId="0" fontId="42" fillId="7" borderId="16" xfId="0" applyFont="1" applyFill="1" applyBorder="1" applyAlignment="1">
      <alignment horizontal="center" vertical="center" wrapText="1"/>
    </xf>
    <xf numFmtId="0" fontId="40" fillId="7" borderId="17" xfId="0" applyFont="1" applyFill="1" applyBorder="1" applyAlignment="1">
      <alignment horizontal="center" vertical="center"/>
    </xf>
    <xf numFmtId="0" fontId="41" fillId="7" borderId="2"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1" xfId="0" applyFont="1" applyFill="1" applyBorder="1" applyAlignment="1">
      <alignment horizontal="center" vertical="center" wrapText="1"/>
    </xf>
    <xf numFmtId="0" fontId="41" fillId="7" borderId="18"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2" fillId="7" borderId="19" xfId="0" applyFont="1" applyFill="1" applyBorder="1" applyAlignment="1">
      <alignment horizontal="center" vertical="center" wrapText="1"/>
    </xf>
    <xf numFmtId="0" fontId="43" fillId="0" borderId="17" xfId="0" applyFont="1" applyBorder="1"/>
    <xf numFmtId="181" fontId="43" fillId="0" borderId="2" xfId="0" applyNumberFormat="1" applyFont="1" applyBorder="1" applyAlignment="1">
      <alignment horizontal="right"/>
    </xf>
    <xf numFmtId="181" fontId="43" fillId="0" borderId="2" xfId="0" applyNumberFormat="1" applyFont="1" applyBorder="1"/>
    <xf numFmtId="0" fontId="44" fillId="0" borderId="2" xfId="0" applyFont="1" applyBorder="1" applyAlignment="1">
      <alignment horizontal="center"/>
    </xf>
    <xf numFmtId="182" fontId="44" fillId="0" borderId="2" xfId="0" applyNumberFormat="1" applyFont="1" applyBorder="1" applyAlignment="1">
      <alignment horizontal="center"/>
    </xf>
    <xf numFmtId="0" fontId="44" fillId="0" borderId="20" xfId="0" applyFont="1" applyBorder="1" applyAlignment="1">
      <alignment horizontal="center"/>
    </xf>
    <xf numFmtId="0" fontId="44" fillId="0" borderId="21" xfId="0" applyFont="1" applyBorder="1"/>
    <xf numFmtId="181" fontId="44" fillId="0" borderId="22" xfId="0" applyNumberFormat="1" applyFont="1" applyBorder="1"/>
    <xf numFmtId="4" fontId="44" fillId="0" borderId="22" xfId="0" applyNumberFormat="1" applyFont="1" applyBorder="1"/>
    <xf numFmtId="0" fontId="44" fillId="0" borderId="22" xfId="0" applyFont="1" applyBorder="1" applyAlignment="1">
      <alignment horizontal="center"/>
    </xf>
    <xf numFmtId="182" fontId="44" fillId="0" borderId="22" xfId="0" applyNumberFormat="1" applyFont="1" applyBorder="1" applyAlignment="1">
      <alignment horizontal="center"/>
    </xf>
    <xf numFmtId="1" fontId="44" fillId="0" borderId="22" xfId="0" applyNumberFormat="1" applyFont="1" applyBorder="1" applyAlignment="1">
      <alignment horizontal="center"/>
    </xf>
    <xf numFmtId="0" fontId="44"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0.10283882932651628</c:v>
                </c:pt>
                <c:pt idx="1">
                  <c:v>0</c:v>
                </c:pt>
                <c:pt idx="2">
                  <c:v>0.52892167901153042</c:v>
                </c:pt>
                <c:pt idx="3">
                  <c:v>0.16946684103255039</c:v>
                </c:pt>
                <c:pt idx="4">
                  <c:v>0.19267949263370224</c:v>
                </c:pt>
                <c:pt idx="5">
                  <c:v>6.0931579957006366E-3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Graf'!$AB$4:$AB$4</c:f>
              <c:numCache>
                <c:formatCode>General</c:formatCode>
                <c:ptCount val="1"/>
                <c:pt idx="0">
                  <c:v>2022</c:v>
                </c:pt>
              </c:numCache>
            </c:numRef>
          </c:cat>
          <c:val>
            <c:numRef>
              <c:f>'Base Graf'!$AH$4:$AH$4</c:f>
              <c:numCache>
                <c:formatCode>#,##0.0</c:formatCode>
                <c:ptCount val="1"/>
                <c:pt idx="0">
                  <c:v>13.053123599940303</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Graf'!$AB$4:$AB$4</c:f>
              <c:numCache>
                <c:formatCode>General</c:formatCode>
                <c:ptCount val="1"/>
                <c:pt idx="0">
                  <c:v>2022</c:v>
                </c:pt>
              </c:numCache>
            </c:numRef>
          </c:cat>
          <c:val>
            <c:numRef>
              <c:f>'Base Graf'!$Z$4:$Z$4</c:f>
              <c:numCache>
                <c:formatCode>General</c:formatCode>
                <c:ptCount val="1"/>
                <c:pt idx="0">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250"/>
        <c:overlap val="100"/>
        <c:axId val="1722796752"/>
        <c:axId val="1722799472"/>
      </c:barChart>
      <c:catAx>
        <c:axId val="17227967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9472"/>
        <c:crosses val="autoZero"/>
        <c:auto val="1"/>
        <c:lblAlgn val="ctr"/>
        <c:lblOffset val="100"/>
        <c:noMultiLvlLbl val="0"/>
      </c:catAx>
      <c:valAx>
        <c:axId val="1722799472"/>
        <c:scaling>
          <c:orientation val="minMax"/>
          <c:max val="15"/>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6752"/>
        <c:crosses val="autoZero"/>
        <c:crossBetween val="between"/>
        <c:majorUnit val="3"/>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Graf'!$AP$4:$AP$12</c:f>
              <c:numCache>
                <c:formatCode>#,##0.0</c:formatCode>
                <c:ptCount val="9"/>
                <c:pt idx="0">
                  <c:v>22.3667725</c:v>
                </c:pt>
                <c:pt idx="1">
                  <c:v>104.61126461538463</c:v>
                </c:pt>
                <c:pt idx="2">
                  <c:v>103.91285846153848</c:v>
                </c:pt>
                <c:pt idx="3">
                  <c:v>99.323332307692326</c:v>
                </c:pt>
                <c:pt idx="4">
                  <c:v>94.733806153846174</c:v>
                </c:pt>
                <c:pt idx="5">
                  <c:v>90.144280000000009</c:v>
                </c:pt>
                <c:pt idx="6">
                  <c:v>85.554753846153858</c:v>
                </c:pt>
                <c:pt idx="7">
                  <c:v>41.056304615384626</c:v>
                </c:pt>
                <c:pt idx="8">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Graf'!$AM$4:$AM$12</c:f>
              <c:numCache>
                <c:formatCode>#,##0.0</c:formatCode>
                <c:ptCount val="9"/>
                <c:pt idx="0">
                  <c:v>20.261712386169627</c:v>
                </c:pt>
                <c:pt idx="1">
                  <c:v>27.613949615088046</c:v>
                </c:pt>
                <c:pt idx="2">
                  <c:v>26.860978329625794</c:v>
                </c:pt>
                <c:pt idx="3">
                  <c:v>24.95693315161002</c:v>
                </c:pt>
                <c:pt idx="4">
                  <c:v>18.095651092516924</c:v>
                </c:pt>
                <c:pt idx="5">
                  <c:v>17.068387468561131</c:v>
                </c:pt>
                <c:pt idx="6">
                  <c:v>16.552624722828742</c:v>
                </c:pt>
                <c:pt idx="7">
                  <c:v>16.038859773527786</c:v>
                </c:pt>
                <c:pt idx="8">
                  <c:v>7.3353339992718078</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Graf'!$AJ$4:$AJ$12</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722806544"/>
        <c:axId val="1722800016"/>
      </c:barChart>
      <c:catAx>
        <c:axId val="17228065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1722800016"/>
        <c:crosses val="autoZero"/>
        <c:auto val="1"/>
        <c:lblAlgn val="ctr"/>
        <c:lblOffset val="100"/>
        <c:noMultiLvlLbl val="0"/>
      </c:catAx>
      <c:valAx>
        <c:axId val="1722800016"/>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654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Dic-22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Dic-22</c:v>
          </c:tx>
          <c:spPr>
            <a:ln w="19050" cap="rnd">
              <a:solidFill>
                <a:srgbClr val="000099"/>
              </a:solidFill>
              <a:round/>
            </a:ln>
            <a:effectLst/>
          </c:spPr>
          <c:marker>
            <c:symbol val="none"/>
          </c:marker>
          <c:cat>
            <c:numRef>
              <c:f>'Evolución Deuda Total'!$B$4:$AK$4</c:f>
              <c:numCache>
                <c:formatCode>mmm\-yy</c:formatCode>
                <c:ptCount val="36"/>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numCache>
            </c:numRef>
          </c:cat>
          <c:val>
            <c:numRef>
              <c:f>'Evolución Deuda Total'!$B$9:$AK$9</c:f>
              <c:numCache>
                <c:formatCode>#,##0.00</c:formatCode>
                <c:ptCount val="36"/>
                <c:pt idx="0">
                  <c:v>238102.06739777824</c:v>
                </c:pt>
                <c:pt idx="1">
                  <c:v>232222.42522156189</c:v>
                </c:pt>
                <c:pt idx="2">
                  <c:v>222218.13360156986</c:v>
                </c:pt>
                <c:pt idx="3">
                  <c:v>233815.03747995637</c:v>
                </c:pt>
                <c:pt idx="4">
                  <c:v>200196.94589060286</c:v>
                </c:pt>
                <c:pt idx="5">
                  <c:v>216571.76405829794</c:v>
                </c:pt>
                <c:pt idx="6">
                  <c:v>214236.02516031769</c:v>
                </c:pt>
                <c:pt idx="7">
                  <c:v>311463.9257849718</c:v>
                </c:pt>
                <c:pt idx="8">
                  <c:v>251661.13707880967</c:v>
                </c:pt>
                <c:pt idx="9">
                  <c:v>324584.3330073572</c:v>
                </c:pt>
                <c:pt idx="10">
                  <c:v>346849.39377389668</c:v>
                </c:pt>
                <c:pt idx="11">
                  <c:v>346938.62038682308</c:v>
                </c:pt>
                <c:pt idx="12">
                  <c:v>314118.28235184826</c:v>
                </c:pt>
                <c:pt idx="13">
                  <c:v>371185.63877410843</c:v>
                </c:pt>
                <c:pt idx="14">
                  <c:v>355924.73368112749</c:v>
                </c:pt>
                <c:pt idx="15">
                  <c:v>348436.94490327727</c:v>
                </c:pt>
                <c:pt idx="16">
                  <c:v>340516.60638187855</c:v>
                </c:pt>
                <c:pt idx="17">
                  <c:v>362308.43540154333</c:v>
                </c:pt>
                <c:pt idx="18">
                  <c:v>366809.86314013961</c:v>
                </c:pt>
                <c:pt idx="19">
                  <c:v>338711.12585059507</c:v>
                </c:pt>
                <c:pt idx="20">
                  <c:v>324683.9826972952</c:v>
                </c:pt>
                <c:pt idx="21">
                  <c:v>318600.68339559011</c:v>
                </c:pt>
                <c:pt idx="22">
                  <c:v>342021.74477656779</c:v>
                </c:pt>
                <c:pt idx="23">
                  <c:v>336716.97286504961</c:v>
                </c:pt>
                <c:pt idx="24">
                  <c:v>303655.07735740195</c:v>
                </c:pt>
                <c:pt idx="25">
                  <c:v>317942.42438885564</c:v>
                </c:pt>
                <c:pt idx="26">
                  <c:v>318142.69843674102</c:v>
                </c:pt>
                <c:pt idx="27">
                  <c:v>341577.39805833955</c:v>
                </c:pt>
                <c:pt idx="28">
                  <c:v>295379.725247739</c:v>
                </c:pt>
                <c:pt idx="29">
                  <c:v>267038.71593513386</c:v>
                </c:pt>
                <c:pt idx="30">
                  <c:v>265197.64725625311</c:v>
                </c:pt>
                <c:pt idx="31">
                  <c:v>285947.18696296838</c:v>
                </c:pt>
                <c:pt idx="32">
                  <c:v>225008.49156795852</c:v>
                </c:pt>
                <c:pt idx="33">
                  <c:v>212736.31194635932</c:v>
                </c:pt>
                <c:pt idx="34">
                  <c:v>195815.2660571434</c:v>
                </c:pt>
                <c:pt idx="35">
                  <c:v>224667.53603237009</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722802192"/>
        <c:axId val="1722802736"/>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Total'!$B$4:$AK$4</c:f>
              <c:numCache>
                <c:formatCode>mmm\-yy</c:formatCode>
                <c:ptCount val="36"/>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numCache>
            </c:numRef>
          </c:cat>
          <c:val>
            <c:numRef>
              <c:f>'Evolución Deuda Total'!$B$11:$AK$11</c:f>
              <c:numCache>
                <c:formatCode>#,##0.00</c:formatCode>
                <c:ptCount val="36"/>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722808720"/>
        <c:axId val="1722803280"/>
      </c:lineChart>
      <c:dateAx>
        <c:axId val="1722802192"/>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736"/>
        <c:crosses val="autoZero"/>
        <c:auto val="1"/>
        <c:lblOffset val="100"/>
        <c:baseTimeUnit val="months"/>
        <c:majorUnit val="3"/>
        <c:majorTimeUnit val="months"/>
      </c:dateAx>
      <c:valAx>
        <c:axId val="1722802736"/>
        <c:scaling>
          <c:orientation val="minMax"/>
          <c:max val="4000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Dic-22</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192"/>
        <c:crosses val="autoZero"/>
        <c:crossBetween val="between"/>
        <c:majorUnit val="40000"/>
      </c:valAx>
      <c:valAx>
        <c:axId val="1722803280"/>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8720"/>
        <c:crosses val="max"/>
        <c:crossBetween val="between"/>
      </c:valAx>
      <c:dateAx>
        <c:axId val="1722808720"/>
        <c:scaling>
          <c:orientation val="minMax"/>
        </c:scaling>
        <c:delete val="1"/>
        <c:axPos val="b"/>
        <c:numFmt formatCode="mmm\-yy" sourceLinked="1"/>
        <c:majorTickMark val="out"/>
        <c:minorTickMark val="none"/>
        <c:tickLblPos val="nextTo"/>
        <c:crossAx val="172280328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0.27839882835476731</c:v>
                </c:pt>
                <c:pt idx="1">
                  <c:v>0.72160117164523274</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Graf'!$B$4:$B$12</c:f>
              <c:numCache>
                <c:formatCode>#,##0.0</c:formatCode>
                <c:ptCount val="9"/>
                <c:pt idx="0">
                  <c:v>24763.11180595223</c:v>
                </c:pt>
                <c:pt idx="1">
                  <c:v>43949.271320986911</c:v>
                </c:pt>
                <c:pt idx="2">
                  <c:v>20661.944107040792</c:v>
                </c:pt>
                <c:pt idx="3">
                  <c:v>11584.806401637323</c:v>
                </c:pt>
                <c:pt idx="4">
                  <c:v>7663.6017910212267</c:v>
                </c:pt>
                <c:pt idx="5">
                  <c:v>3195.9377477388375</c:v>
                </c:pt>
                <c:pt idx="6">
                  <c:v>950.63669271260551</c:v>
                </c:pt>
                <c:pt idx="7">
                  <c:v>766.455775665342</c:v>
                </c:pt>
                <c:pt idx="8">
                  <c:v>59.008803251602878</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722797840"/>
        <c:axId val="1722790768"/>
      </c:barChart>
      <c:catAx>
        <c:axId val="1722797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0768"/>
        <c:crosses val="autoZero"/>
        <c:auto val="1"/>
        <c:lblAlgn val="ctr"/>
        <c:lblOffset val="100"/>
        <c:noMultiLvlLbl val="0"/>
      </c:catAx>
      <c:valAx>
        <c:axId val="1722790768"/>
        <c:scaling>
          <c:orientation val="minMax"/>
        </c:scaling>
        <c:delete val="1"/>
        <c:axPos val="l"/>
        <c:numFmt formatCode="#,##0.0" sourceLinked="1"/>
        <c:majorTickMark val="none"/>
        <c:minorTickMark val="none"/>
        <c:tickLblPos val="nextTo"/>
        <c:crossAx val="172279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Graf'!$C$4:$C$12</c:f>
              <c:numCache>
                <c:formatCode>#,##0.0</c:formatCode>
                <c:ptCount val="9"/>
                <c:pt idx="0">
                  <c:v>42.62848488616963</c:v>
                </c:pt>
                <c:pt idx="1">
                  <c:v>132.22521423047266</c:v>
                </c:pt>
                <c:pt idx="2">
                  <c:v>130.77383679116429</c:v>
                </c:pt>
                <c:pt idx="3">
                  <c:v>124.28026545930234</c:v>
                </c:pt>
                <c:pt idx="4">
                  <c:v>112.82945724636309</c:v>
                </c:pt>
                <c:pt idx="5">
                  <c:v>107.21266746856116</c:v>
                </c:pt>
                <c:pt idx="6">
                  <c:v>102.10737856898261</c:v>
                </c:pt>
                <c:pt idx="7">
                  <c:v>57.095164388912423</c:v>
                </c:pt>
                <c:pt idx="8">
                  <c:v>7.3353339992718096</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722786960"/>
        <c:axId val="1722808176"/>
      </c:barChart>
      <c:catAx>
        <c:axId val="1722786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8176"/>
        <c:crosses val="autoZero"/>
        <c:auto val="1"/>
        <c:lblAlgn val="ctr"/>
        <c:lblOffset val="100"/>
        <c:noMultiLvlLbl val="0"/>
      </c:catAx>
      <c:valAx>
        <c:axId val="1722808176"/>
        <c:scaling>
          <c:orientation val="minMax"/>
        </c:scaling>
        <c:delete val="1"/>
        <c:axPos val="l"/>
        <c:numFmt formatCode="#,##0.0" sourceLinked="1"/>
        <c:majorTickMark val="none"/>
        <c:minorTickMark val="none"/>
        <c:tickLblPos val="nextTo"/>
        <c:crossAx val="172278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8972491909385113"/>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Graf'!$A$4:$A$4</c:f>
              <c:numCache>
                <c:formatCode>General</c:formatCode>
                <c:ptCount val="1"/>
                <c:pt idx="0">
                  <c:v>2022</c:v>
                </c:pt>
              </c:numCache>
            </c:numRef>
          </c:cat>
          <c:val>
            <c:numRef>
              <c:f>'Base Graf'!$D$4:$D$4</c:f>
              <c:numCache>
                <c:formatCode>#,##0.0</c:formatCode>
                <c:ptCount val="1"/>
                <c:pt idx="0">
                  <c:v>13.053123599940303</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250"/>
        <c:overlap val="-16"/>
        <c:axId val="1722794032"/>
        <c:axId val="1722791312"/>
      </c:barChart>
      <c:catAx>
        <c:axId val="17227940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1312"/>
        <c:crosses val="autoZero"/>
        <c:auto val="1"/>
        <c:lblAlgn val="ctr"/>
        <c:lblOffset val="100"/>
        <c:noMultiLvlLbl val="0"/>
      </c:catAx>
      <c:valAx>
        <c:axId val="1722791312"/>
        <c:scaling>
          <c:orientation val="minMax"/>
        </c:scaling>
        <c:delete val="1"/>
        <c:axPos val="l"/>
        <c:numFmt formatCode="#,##0.0" sourceLinked="1"/>
        <c:majorTickMark val="none"/>
        <c:minorTickMark val="none"/>
        <c:tickLblPos val="nextTo"/>
        <c:crossAx val="17227940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Graf'!$H$4:$H$12</c:f>
              <c:numCache>
                <c:formatCode>#,##0.0</c:formatCode>
                <c:ptCount val="9"/>
                <c:pt idx="0">
                  <c:v>9381.3052599994116</c:v>
                </c:pt>
                <c:pt idx="1">
                  <c:v>24969.721460317342</c:v>
                </c:pt>
                <c:pt idx="2">
                  <c:v>9318.7709334929914</c:v>
                </c:pt>
                <c:pt idx="3">
                  <c:v>5121.2131412137633</c:v>
                </c:pt>
                <c:pt idx="4">
                  <c:v>4858.5712982548876</c:v>
                </c:pt>
                <c:pt idx="5">
                  <c:v>2307.3063646666665</c:v>
                </c:pt>
                <c:pt idx="6">
                  <c:v>512.73071516666664</c:v>
                </c:pt>
                <c:pt idx="7">
                  <c:v>512.73071516666664</c:v>
                </c:pt>
                <c:pt idx="8">
                  <c:v>51.273071516666661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Graf'!$K$4:$K$12</c:f>
              <c:numCache>
                <c:formatCode>#,##0.0</c:formatCode>
                <c:ptCount val="9"/>
                <c:pt idx="0">
                  <c:v>15381.806545952819</c:v>
                </c:pt>
                <c:pt idx="1">
                  <c:v>18979.549860669573</c:v>
                </c:pt>
                <c:pt idx="2">
                  <c:v>11343.173173547802</c:v>
                </c:pt>
                <c:pt idx="3">
                  <c:v>6463.5932604235595</c:v>
                </c:pt>
                <c:pt idx="4">
                  <c:v>2805.0304927663387</c:v>
                </c:pt>
                <c:pt idx="5">
                  <c:v>888.63138307217105</c:v>
                </c:pt>
                <c:pt idx="6">
                  <c:v>437.90597754593881</c:v>
                </c:pt>
                <c:pt idx="7">
                  <c:v>253.72506049867533</c:v>
                </c:pt>
                <c:pt idx="8">
                  <c:v>7.7357317349362056</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722806000"/>
        <c:axId val="1722791856"/>
      </c:barChart>
      <c:catAx>
        <c:axId val="1722806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1856"/>
        <c:crosses val="autoZero"/>
        <c:auto val="1"/>
        <c:lblAlgn val="ctr"/>
        <c:lblOffset val="100"/>
        <c:noMultiLvlLbl val="0"/>
      </c:catAx>
      <c:valAx>
        <c:axId val="1722791856"/>
        <c:scaling>
          <c:orientation val="minMax"/>
        </c:scaling>
        <c:delete val="1"/>
        <c:axPos val="l"/>
        <c:numFmt formatCode="#,##0.0" sourceLinked="1"/>
        <c:majorTickMark val="none"/>
        <c:minorTickMark val="none"/>
        <c:tickLblPos val="nextTo"/>
        <c:crossAx val="17228060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Graf'!$I$4:$I$12</c:f>
              <c:numCache>
                <c:formatCode>#,##0.0</c:formatCode>
                <c:ptCount val="9"/>
                <c:pt idx="0">
                  <c:v>15.691754258460426</c:v>
                </c:pt>
                <c:pt idx="1">
                  <c:v>96.345633243718538</c:v>
                </c:pt>
                <c:pt idx="2">
                  <c:v>96.002340823718555</c:v>
                </c:pt>
                <c:pt idx="3">
                  <c:v>96.531588557468552</c:v>
                </c:pt>
                <c:pt idx="4">
                  <c:v>91.70974069313398</c:v>
                </c:pt>
                <c:pt idx="5">
                  <c:v>91.70974069313398</c:v>
                </c:pt>
                <c:pt idx="6">
                  <c:v>91.70974069313398</c:v>
                </c:pt>
                <c:pt idx="7">
                  <c:v>51.8008176162109</c:v>
                </c:pt>
                <c:pt idx="8">
                  <c:v>6.1334896638150784</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Graf'!$L$4:$L$12</c:f>
              <c:numCache>
                <c:formatCode>#,##0.0</c:formatCode>
                <c:ptCount val="9"/>
                <c:pt idx="0">
                  <c:v>26.936730627709203</c:v>
                </c:pt>
                <c:pt idx="1">
                  <c:v>35.879580986754135</c:v>
                </c:pt>
                <c:pt idx="2">
                  <c:v>34.77149596744573</c:v>
                </c:pt>
                <c:pt idx="3">
                  <c:v>27.748676901833797</c:v>
                </c:pt>
                <c:pt idx="4">
                  <c:v>21.119716553229118</c:v>
                </c:pt>
                <c:pt idx="5">
                  <c:v>15.502926775427177</c:v>
                </c:pt>
                <c:pt idx="6">
                  <c:v>10.397637875848634</c:v>
                </c:pt>
                <c:pt idx="7">
                  <c:v>5.2943467727015214</c:v>
                </c:pt>
                <c:pt idx="8">
                  <c:v>1.2018443354567314</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722794576"/>
        <c:axId val="1722792400"/>
      </c:barChart>
      <c:catAx>
        <c:axId val="1722794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2400"/>
        <c:crosses val="autoZero"/>
        <c:auto val="1"/>
        <c:lblAlgn val="ctr"/>
        <c:lblOffset val="100"/>
        <c:noMultiLvlLbl val="0"/>
      </c:catAx>
      <c:valAx>
        <c:axId val="1722792400"/>
        <c:scaling>
          <c:orientation val="minMax"/>
        </c:scaling>
        <c:delete val="1"/>
        <c:axPos val="l"/>
        <c:numFmt formatCode="#,##0.0" sourceLinked="1"/>
        <c:majorTickMark val="none"/>
        <c:minorTickMark val="none"/>
        <c:tickLblPos val="nextTo"/>
        <c:crossAx val="17227945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c:f>
              <c:numCache>
                <c:formatCode>General</c:formatCode>
                <c:ptCount val="1"/>
                <c:pt idx="0">
                  <c:v>2022</c:v>
                </c:pt>
              </c:numCache>
            </c:numRef>
          </c:cat>
          <c:val>
            <c:numRef>
              <c:f>'Base Graf'!$J$4</c:f>
              <c:numCache>
                <c:formatCode>#,##0.0</c:formatCode>
                <c:ptCount val="1"/>
                <c:pt idx="0">
                  <c:v>9.8546403350349081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c:f>
              <c:numCache>
                <c:formatCode>General</c:formatCode>
                <c:ptCount val="1"/>
                <c:pt idx="0">
                  <c:v>2022</c:v>
                </c:pt>
              </c:numCache>
            </c:numRef>
          </c:cat>
          <c:val>
            <c:numRef>
              <c:f>'Base Graf'!$M$4</c:f>
              <c:numCache>
                <c:formatCode>#,##0.0</c:formatCode>
                <c:ptCount val="1"/>
                <c:pt idx="0">
                  <c:v>3.198483264905394</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c:f>
              <c:numCache>
                <c:formatCode>General</c:formatCode>
                <c:ptCount val="1"/>
                <c:pt idx="0">
                  <c:v>2022</c:v>
                </c:pt>
              </c:numCache>
            </c:numRef>
          </c:cat>
          <c:val>
            <c:numRef>
              <c:f>'Base Graf'!$Z$4</c:f>
              <c:numCache>
                <c:formatCode>General</c:formatCode>
                <c:ptCount val="1"/>
                <c:pt idx="0">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250"/>
        <c:overlap val="100"/>
        <c:axId val="1722795120"/>
        <c:axId val="1722782608"/>
      </c:barChart>
      <c:catAx>
        <c:axId val="17227951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82608"/>
        <c:crosses val="autoZero"/>
        <c:auto val="1"/>
        <c:lblAlgn val="ctr"/>
        <c:lblOffset val="100"/>
        <c:noMultiLvlLbl val="0"/>
      </c:catAx>
      <c:valAx>
        <c:axId val="1722782608"/>
        <c:scaling>
          <c:orientation val="minMax"/>
          <c:min val="0"/>
        </c:scaling>
        <c:delete val="1"/>
        <c:axPos val="l"/>
        <c:numFmt formatCode="#,##0.0" sourceLinked="1"/>
        <c:majorTickMark val="out"/>
        <c:minorTickMark val="none"/>
        <c:tickLblPos val="nextTo"/>
        <c:crossAx val="172279512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6422416098408881"/>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Graf'!$AC$4:$AC$12</c:f>
              <c:numCache>
                <c:formatCode>#,##0.0</c:formatCode>
                <c:ptCount val="9"/>
                <c:pt idx="0">
                  <c:v>11809.215791485463</c:v>
                </c:pt>
                <c:pt idx="1">
                  <c:v>13597.279645823559</c:v>
                </c:pt>
                <c:pt idx="2">
                  <c:v>514.44065846964668</c:v>
                </c:pt>
                <c:pt idx="3">
                  <c:v>170.6065014019652</c:v>
                </c:pt>
                <c:pt idx="4">
                  <c:v>43.522201889636101</c:v>
                </c:pt>
                <c:pt idx="5">
                  <c:v>0</c:v>
                </c:pt>
                <c:pt idx="6">
                  <c:v>0</c:v>
                </c:pt>
                <c:pt idx="7">
                  <c:v>0</c:v>
                </c:pt>
                <c:pt idx="8">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Graf'!$AO$4:$AO$12</c:f>
              <c:numCache>
                <c:formatCode>#,##0.0</c:formatCode>
                <c:ptCount val="9"/>
                <c:pt idx="0">
                  <c:v>5796.5174545930986</c:v>
                </c:pt>
                <c:pt idx="1">
                  <c:v>13706.191439555205</c:v>
                </c:pt>
                <c:pt idx="2">
                  <c:v>7156.5058929312272</c:v>
                </c:pt>
                <c:pt idx="3">
                  <c:v>2330.2488777324716</c:v>
                </c:pt>
                <c:pt idx="4">
                  <c:v>1518.6406259218711</c:v>
                </c:pt>
                <c:pt idx="5">
                  <c:v>1224.6441170312692</c:v>
                </c:pt>
                <c:pt idx="6">
                  <c:v>950.63669271260551</c:v>
                </c:pt>
                <c:pt idx="7">
                  <c:v>766.455775665342</c:v>
                </c:pt>
                <c:pt idx="8">
                  <c:v>59.008803251602878</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Graf'!$AF$4:$AF$12</c:f>
              <c:numCache>
                <c:formatCode>#,##0.0</c:formatCode>
                <c:ptCount val="9"/>
                <c:pt idx="0">
                  <c:v>7157.3785598736722</c:v>
                </c:pt>
                <c:pt idx="1">
                  <c:v>16645.800235608196</c:v>
                </c:pt>
                <c:pt idx="2">
                  <c:v>12990.997555639915</c:v>
                </c:pt>
                <c:pt idx="3">
                  <c:v>9083.951022502888</c:v>
                </c:pt>
                <c:pt idx="4">
                  <c:v>6101.4389632097191</c:v>
                </c:pt>
                <c:pt idx="5">
                  <c:v>1971.2936307075684</c:v>
                </c:pt>
                <c:pt idx="6">
                  <c:v>0</c:v>
                </c:pt>
                <c:pt idx="7">
                  <c:v>0</c:v>
                </c:pt>
                <c:pt idx="8">
                  <c:v>0</c:v>
                </c:pt>
              </c:numCache>
            </c:numRef>
          </c:val>
          <c:extLst>
            <c:ext xmlns:c16="http://schemas.microsoft.com/office/drawing/2014/chart" uri="{C3380CC4-5D6E-409C-BE32-E72D297353CC}">
              <c16:uniqueId val="{00000004-E4F1-45B2-9D23-8998C5758ED0}"/>
            </c:ext>
          </c:extLst>
        </c:ser>
        <c:ser>
          <c:idx val="2"/>
          <c:order val="3"/>
          <c:spPr>
            <a:solidFill>
              <a:schemeClr val="accent3"/>
            </a:solidFill>
            <a:ln>
              <a:noFill/>
            </a:ln>
            <a:effectLst/>
          </c:spPr>
          <c:invertIfNegative val="0"/>
          <c:cat>
            <c:strRef>
              <c:f>'Base Graf'!$AB$4:$AB$12</c:f>
              <c:strCache>
                <c:ptCount val="9"/>
                <c:pt idx="0">
                  <c:v>2022</c:v>
                </c:pt>
                <c:pt idx="1">
                  <c:v>2023</c:v>
                </c:pt>
                <c:pt idx="2">
                  <c:v>2024</c:v>
                </c:pt>
                <c:pt idx="3">
                  <c:v>2025</c:v>
                </c:pt>
                <c:pt idx="4">
                  <c:v>2026</c:v>
                </c:pt>
                <c:pt idx="5">
                  <c:v>2027</c:v>
                </c:pt>
                <c:pt idx="6">
                  <c:v>2028</c:v>
                </c:pt>
                <c:pt idx="7">
                  <c:v>2029</c:v>
                </c:pt>
                <c:pt idx="8">
                  <c:v>Prom Resto 2030-2044</c:v>
                </c:pt>
              </c:strCache>
            </c:strRef>
          </c:cat>
          <c:val>
            <c:numRef>
              <c:f>'Base Graf'!$Z$4:$Z$12</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722796208"/>
        <c:axId val="1722778256"/>
      </c:barChart>
      <c:catAx>
        <c:axId val="17227962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78256"/>
        <c:crosses val="autoZero"/>
        <c:auto val="1"/>
        <c:lblAlgn val="ctr"/>
        <c:lblOffset val="100"/>
        <c:noMultiLvlLbl val="0"/>
      </c:catAx>
      <c:valAx>
        <c:axId val="1722778256"/>
        <c:scaling>
          <c:orientation val="minMax"/>
          <c:max val="48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6208"/>
        <c:crosses val="autoZero"/>
        <c:crossBetween val="between"/>
        <c:majorUnit val="800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7315"/>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731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731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731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427654</xdr:colOff>
      <xdr:row>100</xdr:row>
      <xdr:rowOff>9933</xdr:rowOff>
    </xdr:from>
    <xdr:to>
      <xdr:col>65</xdr:col>
      <xdr:colOff>1084860</xdr:colOff>
      <xdr:row>101</xdr:row>
      <xdr:rowOff>95647</xdr:rowOff>
    </xdr:to>
    <xdr:sp macro="" textlink="">
      <xdr:nvSpPr>
        <xdr:cNvPr id="8" name="CuadroTexto 79">
          <a:extLst>
            <a:ext uri="{FF2B5EF4-FFF2-40B4-BE49-F238E27FC236}">
              <a16:creationId xmlns:a16="http://schemas.microsoft.com/office/drawing/2014/main" id="{00000000-0008-0000-0400-000008000000}"/>
            </a:ext>
          </a:extLst>
        </xdr:cNvPr>
        <xdr:cNvSpPr txBox="1"/>
      </xdr:nvSpPr>
      <xdr:spPr>
        <a:xfrm>
          <a:off x="60843368" y="19856923"/>
          <a:ext cx="657206"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24.763,1</a:t>
          </a:r>
        </a:p>
      </xdr:txBody>
    </xdr:sp>
    <xdr:clientData/>
  </xdr:twoCellAnchor>
  <xdr:twoCellAnchor>
    <xdr:from>
      <xdr:col>65</xdr:col>
      <xdr:colOff>1019184</xdr:colOff>
      <xdr:row>96</xdr:row>
      <xdr:rowOff>194387</xdr:rowOff>
    </xdr:from>
    <xdr:to>
      <xdr:col>65</xdr:col>
      <xdr:colOff>1676390</xdr:colOff>
      <xdr:row>98</xdr:row>
      <xdr:rowOff>85744</xdr:rowOff>
    </xdr:to>
    <xdr:sp macro="" textlink="">
      <xdr:nvSpPr>
        <xdr:cNvPr id="9" name="CuadroTexto 81">
          <a:extLst>
            <a:ext uri="{FF2B5EF4-FFF2-40B4-BE49-F238E27FC236}">
              <a16:creationId xmlns:a16="http://schemas.microsoft.com/office/drawing/2014/main" id="{00000000-0008-0000-0400-000009000000}"/>
            </a:ext>
          </a:extLst>
        </xdr:cNvPr>
        <xdr:cNvSpPr txBox="1"/>
      </xdr:nvSpPr>
      <xdr:spPr>
        <a:xfrm>
          <a:off x="61434898" y="19263826"/>
          <a:ext cx="657206" cy="280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43.949,3</a:t>
          </a:r>
        </a:p>
      </xdr:txBody>
    </xdr:sp>
    <xdr:clientData/>
  </xdr:twoCellAnchor>
  <xdr:twoCellAnchor>
    <xdr:from>
      <xdr:col>65</xdr:col>
      <xdr:colOff>1609547</xdr:colOff>
      <xdr:row>100</xdr:row>
      <xdr:rowOff>133559</xdr:rowOff>
    </xdr:from>
    <xdr:to>
      <xdr:col>65</xdr:col>
      <xdr:colOff>2247697</xdr:colOff>
      <xdr:row>102</xdr:row>
      <xdr:rowOff>28774</xdr:rowOff>
    </xdr:to>
    <xdr:sp macro="" textlink="">
      <xdr:nvSpPr>
        <xdr:cNvPr id="10" name="CuadroTexto 82">
          <a:extLst>
            <a:ext uri="{FF2B5EF4-FFF2-40B4-BE49-F238E27FC236}">
              <a16:creationId xmlns:a16="http://schemas.microsoft.com/office/drawing/2014/main" id="{00000000-0008-0000-0400-00000A000000}"/>
            </a:ext>
          </a:extLst>
        </xdr:cNvPr>
        <xdr:cNvSpPr txBox="1"/>
      </xdr:nvSpPr>
      <xdr:spPr>
        <a:xfrm>
          <a:off x="62025261" y="19980549"/>
          <a:ext cx="638150"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20,661,9</a:t>
          </a:r>
        </a:p>
      </xdr:txBody>
    </xdr:sp>
    <xdr:clientData/>
  </xdr:twoCellAnchor>
  <xdr:twoCellAnchor>
    <xdr:from>
      <xdr:col>65</xdr:col>
      <xdr:colOff>2181014</xdr:colOff>
      <xdr:row>102</xdr:row>
      <xdr:rowOff>48795</xdr:rowOff>
    </xdr:from>
    <xdr:to>
      <xdr:col>65</xdr:col>
      <xdr:colOff>2790631</xdr:colOff>
      <xdr:row>103</xdr:row>
      <xdr:rowOff>134509</xdr:rowOff>
    </xdr:to>
    <xdr:sp macro="" textlink="">
      <xdr:nvSpPr>
        <xdr:cNvPr id="16" name="CuadroTexto 83">
          <a:extLst>
            <a:ext uri="{FF2B5EF4-FFF2-40B4-BE49-F238E27FC236}">
              <a16:creationId xmlns:a16="http://schemas.microsoft.com/office/drawing/2014/main" id="{00000000-0008-0000-0400-000010000000}"/>
            </a:ext>
          </a:extLst>
        </xdr:cNvPr>
        <xdr:cNvSpPr txBox="1"/>
      </xdr:nvSpPr>
      <xdr:spPr>
        <a:xfrm>
          <a:off x="62596728" y="20284560"/>
          <a:ext cx="60961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11.584,8</a:t>
          </a:r>
        </a:p>
      </xdr:txBody>
    </xdr:sp>
    <xdr:clientData/>
  </xdr:twoCellAnchor>
  <xdr:twoCellAnchor>
    <xdr:from>
      <xdr:col>65</xdr:col>
      <xdr:colOff>2790441</xdr:colOff>
      <xdr:row>102</xdr:row>
      <xdr:rowOff>134126</xdr:rowOff>
    </xdr:from>
    <xdr:to>
      <xdr:col>65</xdr:col>
      <xdr:colOff>3333362</xdr:colOff>
      <xdr:row>104</xdr:row>
      <xdr:rowOff>38883</xdr:rowOff>
    </xdr:to>
    <xdr:sp macro="" textlink="">
      <xdr:nvSpPr>
        <xdr:cNvPr id="17" name="CuadroTexto 84">
          <a:extLst>
            <a:ext uri="{FF2B5EF4-FFF2-40B4-BE49-F238E27FC236}">
              <a16:creationId xmlns:a16="http://schemas.microsoft.com/office/drawing/2014/main" id="{00000000-0008-0000-0400-000011000000}"/>
            </a:ext>
          </a:extLst>
        </xdr:cNvPr>
        <xdr:cNvSpPr txBox="1"/>
      </xdr:nvSpPr>
      <xdr:spPr>
        <a:xfrm>
          <a:off x="63206155" y="20369891"/>
          <a:ext cx="542921"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7.663,6</a:t>
          </a:r>
        </a:p>
      </xdr:txBody>
    </xdr:sp>
    <xdr:clientData/>
  </xdr:twoCellAnchor>
  <xdr:twoCellAnchor>
    <xdr:from>
      <xdr:col>65</xdr:col>
      <xdr:colOff>3371453</xdr:colOff>
      <xdr:row>101</xdr:row>
      <xdr:rowOff>114319</xdr:rowOff>
    </xdr:from>
    <xdr:to>
      <xdr:col>65</xdr:col>
      <xdr:colOff>3914387</xdr:colOff>
      <xdr:row>103</xdr:row>
      <xdr:rowOff>19077</xdr:rowOff>
    </xdr:to>
    <xdr:sp macro="" textlink="">
      <xdr:nvSpPr>
        <xdr:cNvPr id="18" name="CuadroTexto 84">
          <a:extLst>
            <a:ext uri="{FF2B5EF4-FFF2-40B4-BE49-F238E27FC236}">
              <a16:creationId xmlns:a16="http://schemas.microsoft.com/office/drawing/2014/main" id="{00000000-0008-0000-0400-000012000000}"/>
            </a:ext>
          </a:extLst>
        </xdr:cNvPr>
        <xdr:cNvSpPr txBox="1"/>
      </xdr:nvSpPr>
      <xdr:spPr>
        <a:xfrm>
          <a:off x="63787167" y="20155697"/>
          <a:ext cx="542934"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3.195,9</a:t>
          </a:r>
        </a:p>
      </xdr:txBody>
    </xdr:sp>
    <xdr:clientData/>
  </xdr:twoCellAnchor>
  <xdr:twoCellAnchor>
    <xdr:from>
      <xdr:col>65</xdr:col>
      <xdr:colOff>494523</xdr:colOff>
      <xdr:row>101</xdr:row>
      <xdr:rowOff>136877</xdr:rowOff>
    </xdr:from>
    <xdr:to>
      <xdr:col>65</xdr:col>
      <xdr:colOff>1151729</xdr:colOff>
      <xdr:row>103</xdr:row>
      <xdr:rowOff>28204</xdr:rowOff>
    </xdr:to>
    <xdr:sp macro="" textlink="">
      <xdr:nvSpPr>
        <xdr:cNvPr id="19" name="CuadroTexto 79">
          <a:extLst>
            <a:ext uri="{FF2B5EF4-FFF2-40B4-BE49-F238E27FC236}">
              <a16:creationId xmlns:a16="http://schemas.microsoft.com/office/drawing/2014/main" id="{00000000-0008-0000-0400-000013000000}"/>
            </a:ext>
          </a:extLst>
        </xdr:cNvPr>
        <xdr:cNvSpPr txBox="1"/>
      </xdr:nvSpPr>
      <xdr:spPr>
        <a:xfrm>
          <a:off x="60910237" y="20178255"/>
          <a:ext cx="657206"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62,1%</a:t>
          </a:r>
        </a:p>
      </xdr:txBody>
    </xdr:sp>
    <xdr:clientData/>
  </xdr:twoCellAnchor>
  <xdr:twoCellAnchor>
    <xdr:from>
      <xdr:col>65</xdr:col>
      <xdr:colOff>1056117</xdr:colOff>
      <xdr:row>99</xdr:row>
      <xdr:rowOff>203</xdr:rowOff>
    </xdr:from>
    <xdr:to>
      <xdr:col>65</xdr:col>
      <xdr:colOff>1713323</xdr:colOff>
      <xdr:row>100</xdr:row>
      <xdr:rowOff>85948</xdr:rowOff>
    </xdr:to>
    <xdr:sp macro="" textlink="">
      <xdr:nvSpPr>
        <xdr:cNvPr id="20" name="CuadroTexto 81">
          <a:extLst>
            <a:ext uri="{FF2B5EF4-FFF2-40B4-BE49-F238E27FC236}">
              <a16:creationId xmlns:a16="http://schemas.microsoft.com/office/drawing/2014/main" id="{00000000-0008-0000-0400-000014000000}"/>
            </a:ext>
          </a:extLst>
        </xdr:cNvPr>
        <xdr:cNvSpPr txBox="1"/>
      </xdr:nvSpPr>
      <xdr:spPr>
        <a:xfrm>
          <a:off x="61471831" y="19652805"/>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43,2%</a:t>
          </a:r>
        </a:p>
      </xdr:txBody>
    </xdr:sp>
    <xdr:clientData/>
  </xdr:twoCellAnchor>
  <xdr:twoCellAnchor>
    <xdr:from>
      <xdr:col>65</xdr:col>
      <xdr:colOff>1656783</xdr:colOff>
      <xdr:row>102</xdr:row>
      <xdr:rowOff>28404</xdr:rowOff>
    </xdr:from>
    <xdr:to>
      <xdr:col>65</xdr:col>
      <xdr:colOff>2294933</xdr:colOff>
      <xdr:row>103</xdr:row>
      <xdr:rowOff>114119</xdr:rowOff>
    </xdr:to>
    <xdr:sp macro="" textlink="">
      <xdr:nvSpPr>
        <xdr:cNvPr id="21" name="CuadroTexto 82">
          <a:extLst>
            <a:ext uri="{FF2B5EF4-FFF2-40B4-BE49-F238E27FC236}">
              <a16:creationId xmlns:a16="http://schemas.microsoft.com/office/drawing/2014/main" id="{00000000-0008-0000-0400-000015000000}"/>
            </a:ext>
          </a:extLst>
        </xdr:cNvPr>
        <xdr:cNvSpPr txBox="1"/>
      </xdr:nvSpPr>
      <xdr:spPr>
        <a:xfrm>
          <a:off x="62072497" y="20264169"/>
          <a:ext cx="638150" cy="280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54,9%</a:t>
          </a:r>
        </a:p>
      </xdr:txBody>
    </xdr:sp>
    <xdr:clientData/>
  </xdr:twoCellAnchor>
  <xdr:twoCellAnchor>
    <xdr:from>
      <xdr:col>65</xdr:col>
      <xdr:colOff>2247495</xdr:colOff>
      <xdr:row>103</xdr:row>
      <xdr:rowOff>48220</xdr:rowOff>
    </xdr:from>
    <xdr:to>
      <xdr:col>65</xdr:col>
      <xdr:colOff>2819002</xdr:colOff>
      <xdr:row>104</xdr:row>
      <xdr:rowOff>133934</xdr:rowOff>
    </xdr:to>
    <xdr:sp macro="" textlink="">
      <xdr:nvSpPr>
        <xdr:cNvPr id="22" name="CuadroTexto 83">
          <a:extLst>
            <a:ext uri="{FF2B5EF4-FFF2-40B4-BE49-F238E27FC236}">
              <a16:creationId xmlns:a16="http://schemas.microsoft.com/office/drawing/2014/main" id="{00000000-0008-0000-0400-000016000000}"/>
            </a:ext>
          </a:extLst>
        </xdr:cNvPr>
        <xdr:cNvSpPr txBox="1"/>
      </xdr:nvSpPr>
      <xdr:spPr>
        <a:xfrm>
          <a:off x="62663209" y="20478373"/>
          <a:ext cx="57150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55,8%</a:t>
          </a:r>
        </a:p>
      </xdr:txBody>
    </xdr:sp>
    <xdr:clientData/>
  </xdr:twoCellAnchor>
  <xdr:twoCellAnchor>
    <xdr:from>
      <xdr:col>65</xdr:col>
      <xdr:colOff>2799188</xdr:colOff>
      <xdr:row>103</xdr:row>
      <xdr:rowOff>115084</xdr:rowOff>
    </xdr:from>
    <xdr:to>
      <xdr:col>65</xdr:col>
      <xdr:colOff>3361150</xdr:colOff>
      <xdr:row>105</xdr:row>
      <xdr:rowOff>19841</xdr:rowOff>
    </xdr:to>
    <xdr:sp macro="" textlink="">
      <xdr:nvSpPr>
        <xdr:cNvPr id="23" name="CuadroTexto 84">
          <a:extLst>
            <a:ext uri="{FF2B5EF4-FFF2-40B4-BE49-F238E27FC236}">
              <a16:creationId xmlns:a16="http://schemas.microsoft.com/office/drawing/2014/main" id="{00000000-0008-0000-0400-000017000000}"/>
            </a:ext>
          </a:extLst>
        </xdr:cNvPr>
        <xdr:cNvSpPr txBox="1"/>
      </xdr:nvSpPr>
      <xdr:spPr>
        <a:xfrm>
          <a:off x="63214902" y="20545237"/>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36,6%</a:t>
          </a:r>
        </a:p>
      </xdr:txBody>
    </xdr:sp>
    <xdr:clientData/>
  </xdr:twoCellAnchor>
  <xdr:twoCellAnchor>
    <xdr:from>
      <xdr:col>65</xdr:col>
      <xdr:colOff>3409748</xdr:colOff>
      <xdr:row>102</xdr:row>
      <xdr:rowOff>105378</xdr:rowOff>
    </xdr:from>
    <xdr:to>
      <xdr:col>65</xdr:col>
      <xdr:colOff>3971710</xdr:colOff>
      <xdr:row>104</xdr:row>
      <xdr:rowOff>10135</xdr:rowOff>
    </xdr:to>
    <xdr:sp macro="" textlink="">
      <xdr:nvSpPr>
        <xdr:cNvPr id="24" name="CuadroTexto 84">
          <a:extLst>
            <a:ext uri="{FF2B5EF4-FFF2-40B4-BE49-F238E27FC236}">
              <a16:creationId xmlns:a16="http://schemas.microsoft.com/office/drawing/2014/main" id="{00000000-0008-0000-0400-000018000000}"/>
            </a:ext>
          </a:extLst>
        </xdr:cNvPr>
        <xdr:cNvSpPr txBox="1"/>
      </xdr:nvSpPr>
      <xdr:spPr>
        <a:xfrm>
          <a:off x="63825462" y="20341143"/>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27,8%</a:t>
          </a:r>
        </a:p>
      </xdr:txBody>
    </xdr:sp>
    <xdr:clientData/>
  </xdr:twoCellAnchor>
  <xdr:twoCellAnchor>
    <xdr:from>
      <xdr:col>65</xdr:col>
      <xdr:colOff>504631</xdr:colOff>
      <xdr:row>103</xdr:row>
      <xdr:rowOff>153400</xdr:rowOff>
    </xdr:from>
    <xdr:to>
      <xdr:col>65</xdr:col>
      <xdr:colOff>1161837</xdr:colOff>
      <xdr:row>105</xdr:row>
      <xdr:rowOff>48614</xdr:rowOff>
    </xdr:to>
    <xdr:sp macro="" textlink="">
      <xdr:nvSpPr>
        <xdr:cNvPr id="25" name="CuadroTexto 79">
          <a:extLst>
            <a:ext uri="{FF2B5EF4-FFF2-40B4-BE49-F238E27FC236}">
              <a16:creationId xmlns:a16="http://schemas.microsoft.com/office/drawing/2014/main" id="{00000000-0008-0000-0400-000019000000}"/>
            </a:ext>
          </a:extLst>
        </xdr:cNvPr>
        <xdr:cNvSpPr txBox="1"/>
      </xdr:nvSpPr>
      <xdr:spPr>
        <a:xfrm>
          <a:off x="60920345" y="20583553"/>
          <a:ext cx="657206"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37,9%</a:t>
          </a:r>
        </a:p>
      </xdr:txBody>
    </xdr:sp>
    <xdr:clientData/>
  </xdr:twoCellAnchor>
  <xdr:twoCellAnchor>
    <xdr:from>
      <xdr:col>65</xdr:col>
      <xdr:colOff>1085469</xdr:colOff>
      <xdr:row>102</xdr:row>
      <xdr:rowOff>153186</xdr:rowOff>
    </xdr:from>
    <xdr:to>
      <xdr:col>65</xdr:col>
      <xdr:colOff>1742675</xdr:colOff>
      <xdr:row>104</xdr:row>
      <xdr:rowOff>48431</xdr:rowOff>
    </xdr:to>
    <xdr:sp macro="" textlink="">
      <xdr:nvSpPr>
        <xdr:cNvPr id="26" name="CuadroTexto 81">
          <a:extLst>
            <a:ext uri="{FF2B5EF4-FFF2-40B4-BE49-F238E27FC236}">
              <a16:creationId xmlns:a16="http://schemas.microsoft.com/office/drawing/2014/main" id="{00000000-0008-0000-0400-00001A000000}"/>
            </a:ext>
          </a:extLst>
        </xdr:cNvPr>
        <xdr:cNvSpPr txBox="1"/>
      </xdr:nvSpPr>
      <xdr:spPr>
        <a:xfrm>
          <a:off x="61501183" y="20388951"/>
          <a:ext cx="657206" cy="28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56,8%</a:t>
          </a:r>
        </a:p>
      </xdr:txBody>
    </xdr:sp>
    <xdr:clientData/>
  </xdr:twoCellAnchor>
  <xdr:twoCellAnchor>
    <xdr:from>
      <xdr:col>65</xdr:col>
      <xdr:colOff>1627820</xdr:colOff>
      <xdr:row>103</xdr:row>
      <xdr:rowOff>133373</xdr:rowOff>
    </xdr:from>
    <xdr:to>
      <xdr:col>65</xdr:col>
      <xdr:colOff>2265970</xdr:colOff>
      <xdr:row>105</xdr:row>
      <xdr:rowOff>28588</xdr:rowOff>
    </xdr:to>
    <xdr:sp macro="" textlink="">
      <xdr:nvSpPr>
        <xdr:cNvPr id="27" name="CuadroTexto 82">
          <a:extLst>
            <a:ext uri="{FF2B5EF4-FFF2-40B4-BE49-F238E27FC236}">
              <a16:creationId xmlns:a16="http://schemas.microsoft.com/office/drawing/2014/main" id="{00000000-0008-0000-0400-00001B000000}"/>
            </a:ext>
          </a:extLst>
        </xdr:cNvPr>
        <xdr:cNvSpPr txBox="1"/>
      </xdr:nvSpPr>
      <xdr:spPr>
        <a:xfrm>
          <a:off x="62043534" y="20563526"/>
          <a:ext cx="638150" cy="283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45,1%</a:t>
          </a:r>
        </a:p>
      </xdr:txBody>
    </xdr:sp>
    <xdr:clientData/>
  </xdr:twoCellAnchor>
  <xdr:twoCellAnchor>
    <xdr:from>
      <xdr:col>65</xdr:col>
      <xdr:colOff>2208423</xdr:colOff>
      <xdr:row>104</xdr:row>
      <xdr:rowOff>19645</xdr:rowOff>
    </xdr:from>
    <xdr:to>
      <xdr:col>65</xdr:col>
      <xdr:colOff>2779930</xdr:colOff>
      <xdr:row>105</xdr:row>
      <xdr:rowOff>105359</xdr:rowOff>
    </xdr:to>
    <xdr:sp macro="" textlink="">
      <xdr:nvSpPr>
        <xdr:cNvPr id="28" name="CuadroTexto 83">
          <a:extLst>
            <a:ext uri="{FF2B5EF4-FFF2-40B4-BE49-F238E27FC236}">
              <a16:creationId xmlns:a16="http://schemas.microsoft.com/office/drawing/2014/main" id="{00000000-0008-0000-0400-00001C000000}"/>
            </a:ext>
          </a:extLst>
        </xdr:cNvPr>
        <xdr:cNvSpPr txBox="1"/>
      </xdr:nvSpPr>
      <xdr:spPr>
        <a:xfrm>
          <a:off x="62624137" y="20644186"/>
          <a:ext cx="57150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44,2%</a:t>
          </a:r>
        </a:p>
      </xdr:txBody>
    </xdr:sp>
    <xdr:clientData/>
  </xdr:twoCellAnchor>
  <xdr:twoCellAnchor>
    <xdr:from>
      <xdr:col>65</xdr:col>
      <xdr:colOff>2808908</xdr:colOff>
      <xdr:row>104</xdr:row>
      <xdr:rowOff>48408</xdr:rowOff>
    </xdr:from>
    <xdr:to>
      <xdr:col>65</xdr:col>
      <xdr:colOff>3370870</xdr:colOff>
      <xdr:row>105</xdr:row>
      <xdr:rowOff>143665</xdr:rowOff>
    </xdr:to>
    <xdr:sp macro="" textlink="">
      <xdr:nvSpPr>
        <xdr:cNvPr id="29" name="CuadroTexto 84">
          <a:extLst>
            <a:ext uri="{FF2B5EF4-FFF2-40B4-BE49-F238E27FC236}">
              <a16:creationId xmlns:a16="http://schemas.microsoft.com/office/drawing/2014/main" id="{00000000-0008-0000-0400-00001D000000}"/>
            </a:ext>
          </a:extLst>
        </xdr:cNvPr>
        <xdr:cNvSpPr txBox="1"/>
      </xdr:nvSpPr>
      <xdr:spPr>
        <a:xfrm>
          <a:off x="63224622" y="20672949"/>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63,4%</a:t>
          </a:r>
        </a:p>
      </xdr:txBody>
    </xdr:sp>
    <xdr:clientData/>
  </xdr:twoCellAnchor>
  <xdr:twoCellAnchor>
    <xdr:from>
      <xdr:col>65</xdr:col>
      <xdr:colOff>3409941</xdr:colOff>
      <xdr:row>103</xdr:row>
      <xdr:rowOff>86911</xdr:rowOff>
    </xdr:from>
    <xdr:to>
      <xdr:col>65</xdr:col>
      <xdr:colOff>3971903</xdr:colOff>
      <xdr:row>104</xdr:row>
      <xdr:rowOff>182168</xdr:rowOff>
    </xdr:to>
    <xdr:sp macro="" textlink="">
      <xdr:nvSpPr>
        <xdr:cNvPr id="30" name="CuadroTexto 84">
          <a:extLst>
            <a:ext uri="{FF2B5EF4-FFF2-40B4-BE49-F238E27FC236}">
              <a16:creationId xmlns:a16="http://schemas.microsoft.com/office/drawing/2014/main" id="{00000000-0008-0000-0400-00001E000000}"/>
            </a:ext>
          </a:extLst>
        </xdr:cNvPr>
        <xdr:cNvSpPr txBox="1"/>
      </xdr:nvSpPr>
      <xdr:spPr>
        <a:xfrm>
          <a:off x="63825655" y="20517064"/>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72,2%</a:t>
          </a:r>
        </a:p>
      </xdr:txBody>
    </xdr:sp>
    <xdr:clientData/>
  </xdr:twoCellAnchor>
  <xdr:twoCellAnchor>
    <xdr:from>
      <xdr:col>65</xdr:col>
      <xdr:colOff>3961614</xdr:colOff>
      <xdr:row>101</xdr:row>
      <xdr:rowOff>117035</xdr:rowOff>
    </xdr:from>
    <xdr:to>
      <xdr:col>65</xdr:col>
      <xdr:colOff>4456923</xdr:colOff>
      <xdr:row>103</xdr:row>
      <xdr:rowOff>17905</xdr:rowOff>
    </xdr:to>
    <xdr:sp macro="" textlink="">
      <xdr:nvSpPr>
        <xdr:cNvPr id="31" name="CuadroTexto 84">
          <a:extLst>
            <a:ext uri="{FF2B5EF4-FFF2-40B4-BE49-F238E27FC236}">
              <a16:creationId xmlns:a16="http://schemas.microsoft.com/office/drawing/2014/main" id="{00000000-0008-0000-0400-00001F000000}"/>
            </a:ext>
          </a:extLst>
        </xdr:cNvPr>
        <xdr:cNvSpPr txBox="1"/>
      </xdr:nvSpPr>
      <xdr:spPr>
        <a:xfrm>
          <a:off x="64377328" y="20158413"/>
          <a:ext cx="495309"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950,6</a:t>
          </a:r>
        </a:p>
      </xdr:txBody>
    </xdr:sp>
    <xdr:clientData/>
  </xdr:twoCellAnchor>
  <xdr:twoCellAnchor>
    <xdr:from>
      <xdr:col>65</xdr:col>
      <xdr:colOff>3942370</xdr:colOff>
      <xdr:row>102</xdr:row>
      <xdr:rowOff>107511</xdr:rowOff>
    </xdr:from>
    <xdr:to>
      <xdr:col>65</xdr:col>
      <xdr:colOff>4504332</xdr:colOff>
      <xdr:row>104</xdr:row>
      <xdr:rowOff>8380</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4358084" y="20343276"/>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46,1%</a:t>
          </a:r>
        </a:p>
      </xdr:txBody>
    </xdr:sp>
    <xdr:clientData/>
  </xdr:twoCellAnchor>
  <xdr:twoCellAnchor>
    <xdr:from>
      <xdr:col>65</xdr:col>
      <xdr:colOff>3952088</xdr:colOff>
      <xdr:row>103</xdr:row>
      <xdr:rowOff>104206</xdr:rowOff>
    </xdr:from>
    <xdr:to>
      <xdr:col>65</xdr:col>
      <xdr:colOff>4514050</xdr:colOff>
      <xdr:row>105</xdr:row>
      <xdr:rowOff>8963</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367802" y="20534359"/>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53,9%</a:t>
          </a:r>
        </a:p>
      </xdr:txBody>
    </xdr:sp>
    <xdr:clientData/>
  </xdr:twoCellAnchor>
  <xdr:twoCellAnchor>
    <xdr:from>
      <xdr:col>65</xdr:col>
      <xdr:colOff>4542445</xdr:colOff>
      <xdr:row>101</xdr:row>
      <xdr:rowOff>97790</xdr:rowOff>
    </xdr:from>
    <xdr:to>
      <xdr:col>65</xdr:col>
      <xdr:colOff>4999642</xdr:colOff>
      <xdr:row>102</xdr:row>
      <xdr:rowOff>193048</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4958159" y="20139168"/>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766,5</a:t>
          </a:r>
        </a:p>
      </xdr:txBody>
    </xdr:sp>
    <xdr:clientData/>
  </xdr:twoCellAnchor>
  <xdr:twoCellAnchor>
    <xdr:from>
      <xdr:col>65</xdr:col>
      <xdr:colOff>4532725</xdr:colOff>
      <xdr:row>102</xdr:row>
      <xdr:rowOff>97597</xdr:rowOff>
    </xdr:from>
    <xdr:to>
      <xdr:col>65</xdr:col>
      <xdr:colOff>5094687</xdr:colOff>
      <xdr:row>103</xdr:row>
      <xdr:rowOff>192854</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4948439" y="20333362"/>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33,1%</a:t>
          </a:r>
        </a:p>
      </xdr:txBody>
    </xdr:sp>
    <xdr:clientData/>
  </xdr:twoCellAnchor>
  <xdr:twoCellAnchor>
    <xdr:from>
      <xdr:col>65</xdr:col>
      <xdr:colOff>4542639</xdr:colOff>
      <xdr:row>103</xdr:row>
      <xdr:rowOff>104012</xdr:rowOff>
    </xdr:from>
    <xdr:to>
      <xdr:col>65</xdr:col>
      <xdr:colOff>5104601</xdr:colOff>
      <xdr:row>105</xdr:row>
      <xdr:rowOff>8769</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4958353" y="20534165"/>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66,9%</a:t>
          </a:r>
        </a:p>
      </xdr:txBody>
    </xdr:sp>
    <xdr:clientData/>
  </xdr:twoCellAnchor>
  <xdr:twoCellAnchor>
    <xdr:from>
      <xdr:col>65</xdr:col>
      <xdr:colOff>5122692</xdr:colOff>
      <xdr:row>101</xdr:row>
      <xdr:rowOff>126560</xdr:rowOff>
    </xdr:from>
    <xdr:to>
      <xdr:col>65</xdr:col>
      <xdr:colOff>5579889</xdr:colOff>
      <xdr:row>103</xdr:row>
      <xdr:rowOff>27430</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538406" y="20167938"/>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59,0</a:t>
          </a:r>
        </a:p>
      </xdr:txBody>
    </xdr:sp>
    <xdr:clientData/>
  </xdr:twoCellAnchor>
  <xdr:twoCellAnchor>
    <xdr:from>
      <xdr:col>65</xdr:col>
      <xdr:colOff>5094117</xdr:colOff>
      <xdr:row>102</xdr:row>
      <xdr:rowOff>116842</xdr:rowOff>
    </xdr:from>
    <xdr:to>
      <xdr:col>65</xdr:col>
      <xdr:colOff>5656079</xdr:colOff>
      <xdr:row>104</xdr:row>
      <xdr:rowOff>17711</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509831" y="20352607"/>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13,1%</a:t>
          </a:r>
        </a:p>
      </xdr:txBody>
    </xdr:sp>
    <xdr:clientData/>
  </xdr:twoCellAnchor>
  <xdr:twoCellAnchor>
    <xdr:from>
      <xdr:col>65</xdr:col>
      <xdr:colOff>5123275</xdr:colOff>
      <xdr:row>103</xdr:row>
      <xdr:rowOff>107705</xdr:rowOff>
    </xdr:from>
    <xdr:to>
      <xdr:col>65</xdr:col>
      <xdr:colOff>5685237</xdr:colOff>
      <xdr:row>105</xdr:row>
      <xdr:rowOff>8574</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538989" y="20537858"/>
          <a:ext cx="561962"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86,9%</a:t>
          </a:r>
        </a:p>
      </xdr:txBody>
    </xdr:sp>
    <xdr:clientData/>
  </xdr:twoCellAnchor>
  <xdr:twoCellAnchor>
    <xdr:from>
      <xdr:col>65</xdr:col>
      <xdr:colOff>690077</xdr:colOff>
      <xdr:row>155</xdr:row>
      <xdr:rowOff>39092</xdr:rowOff>
    </xdr:from>
    <xdr:to>
      <xdr:col>65</xdr:col>
      <xdr:colOff>1347283</xdr:colOff>
      <xdr:row>156</xdr:row>
      <xdr:rowOff>124806</xdr:rowOff>
    </xdr:to>
    <xdr:sp macro="" textlink="">
      <xdr:nvSpPr>
        <xdr:cNvPr id="40" name="CuadroTexto 79">
          <a:extLst>
            <a:ext uri="{FF2B5EF4-FFF2-40B4-BE49-F238E27FC236}">
              <a16:creationId xmlns:a16="http://schemas.microsoft.com/office/drawing/2014/main" id="{00000000-0008-0000-0400-000028000000}"/>
            </a:ext>
          </a:extLst>
        </xdr:cNvPr>
        <xdr:cNvSpPr txBox="1"/>
      </xdr:nvSpPr>
      <xdr:spPr>
        <a:xfrm>
          <a:off x="61105791" y="30577408"/>
          <a:ext cx="657206"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24.763,1</a:t>
          </a:r>
        </a:p>
      </xdr:txBody>
    </xdr:sp>
    <xdr:clientData/>
  </xdr:twoCellAnchor>
  <xdr:twoCellAnchor>
    <xdr:from>
      <xdr:col>65</xdr:col>
      <xdr:colOff>1271887</xdr:colOff>
      <xdr:row>152</xdr:row>
      <xdr:rowOff>68035</xdr:rowOff>
    </xdr:from>
    <xdr:to>
      <xdr:col>65</xdr:col>
      <xdr:colOff>1929093</xdr:colOff>
      <xdr:row>153</xdr:row>
      <xdr:rowOff>153779</xdr:rowOff>
    </xdr:to>
    <xdr:sp macro="" textlink="">
      <xdr:nvSpPr>
        <xdr:cNvPr id="41" name="CuadroTexto 81">
          <a:extLst>
            <a:ext uri="{FF2B5EF4-FFF2-40B4-BE49-F238E27FC236}">
              <a16:creationId xmlns:a16="http://schemas.microsoft.com/office/drawing/2014/main" id="{00000000-0008-0000-0400-000029000000}"/>
            </a:ext>
          </a:extLst>
        </xdr:cNvPr>
        <xdr:cNvSpPr txBox="1"/>
      </xdr:nvSpPr>
      <xdr:spPr>
        <a:xfrm>
          <a:off x="61687601" y="30023188"/>
          <a:ext cx="657206" cy="280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43.949,3</a:t>
          </a:r>
        </a:p>
      </xdr:txBody>
    </xdr:sp>
    <xdr:clientData/>
  </xdr:twoCellAnchor>
  <xdr:twoCellAnchor>
    <xdr:from>
      <xdr:col>65</xdr:col>
      <xdr:colOff>1823373</xdr:colOff>
      <xdr:row>155</xdr:row>
      <xdr:rowOff>162718</xdr:rowOff>
    </xdr:from>
    <xdr:to>
      <xdr:col>65</xdr:col>
      <xdr:colOff>2461523</xdr:colOff>
      <xdr:row>157</xdr:row>
      <xdr:rowOff>57932</xdr:rowOff>
    </xdr:to>
    <xdr:sp macro="" textlink="">
      <xdr:nvSpPr>
        <xdr:cNvPr id="42" name="CuadroTexto 82">
          <a:extLst>
            <a:ext uri="{FF2B5EF4-FFF2-40B4-BE49-F238E27FC236}">
              <a16:creationId xmlns:a16="http://schemas.microsoft.com/office/drawing/2014/main" id="{00000000-0008-0000-0400-00002A000000}"/>
            </a:ext>
          </a:extLst>
        </xdr:cNvPr>
        <xdr:cNvSpPr txBox="1"/>
      </xdr:nvSpPr>
      <xdr:spPr>
        <a:xfrm>
          <a:off x="62239087" y="30701034"/>
          <a:ext cx="638150"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20,661,9</a:t>
          </a:r>
        </a:p>
      </xdr:txBody>
    </xdr:sp>
    <xdr:clientData/>
  </xdr:twoCellAnchor>
  <xdr:twoCellAnchor>
    <xdr:from>
      <xdr:col>65</xdr:col>
      <xdr:colOff>2355962</xdr:colOff>
      <xdr:row>157</xdr:row>
      <xdr:rowOff>29356</xdr:rowOff>
    </xdr:from>
    <xdr:to>
      <xdr:col>65</xdr:col>
      <xdr:colOff>2965579</xdr:colOff>
      <xdr:row>158</xdr:row>
      <xdr:rowOff>115070</xdr:rowOff>
    </xdr:to>
    <xdr:sp macro="" textlink="">
      <xdr:nvSpPr>
        <xdr:cNvPr id="43" name="CuadroTexto 83">
          <a:extLst>
            <a:ext uri="{FF2B5EF4-FFF2-40B4-BE49-F238E27FC236}">
              <a16:creationId xmlns:a16="http://schemas.microsoft.com/office/drawing/2014/main" id="{00000000-0008-0000-0400-00002B000000}"/>
            </a:ext>
          </a:extLst>
        </xdr:cNvPr>
        <xdr:cNvSpPr txBox="1"/>
      </xdr:nvSpPr>
      <xdr:spPr>
        <a:xfrm>
          <a:off x="62771676" y="30956448"/>
          <a:ext cx="60961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11.584,8</a:t>
          </a:r>
        </a:p>
      </xdr:txBody>
    </xdr:sp>
    <xdr:clientData/>
  </xdr:twoCellAnchor>
  <xdr:twoCellAnchor>
    <xdr:from>
      <xdr:col>65</xdr:col>
      <xdr:colOff>2945951</xdr:colOff>
      <xdr:row>157</xdr:row>
      <xdr:rowOff>153565</xdr:rowOff>
    </xdr:from>
    <xdr:to>
      <xdr:col>65</xdr:col>
      <xdr:colOff>3488872</xdr:colOff>
      <xdr:row>159</xdr:row>
      <xdr:rowOff>58323</xdr:rowOff>
    </xdr:to>
    <xdr:sp macro="" textlink="">
      <xdr:nvSpPr>
        <xdr:cNvPr id="44" name="CuadroTexto 84">
          <a:extLst>
            <a:ext uri="{FF2B5EF4-FFF2-40B4-BE49-F238E27FC236}">
              <a16:creationId xmlns:a16="http://schemas.microsoft.com/office/drawing/2014/main" id="{00000000-0008-0000-0400-00002C000000}"/>
            </a:ext>
          </a:extLst>
        </xdr:cNvPr>
        <xdr:cNvSpPr txBox="1"/>
      </xdr:nvSpPr>
      <xdr:spPr>
        <a:xfrm>
          <a:off x="63361665" y="31080657"/>
          <a:ext cx="542921"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7.663,6</a:t>
          </a:r>
        </a:p>
      </xdr:txBody>
    </xdr:sp>
    <xdr:clientData/>
  </xdr:twoCellAnchor>
  <xdr:twoCellAnchor>
    <xdr:from>
      <xdr:col>65</xdr:col>
      <xdr:colOff>3468646</xdr:colOff>
      <xdr:row>158</xdr:row>
      <xdr:rowOff>104600</xdr:rowOff>
    </xdr:from>
    <xdr:to>
      <xdr:col>65</xdr:col>
      <xdr:colOff>4011580</xdr:colOff>
      <xdr:row>160</xdr:row>
      <xdr:rowOff>9358</xdr:rowOff>
    </xdr:to>
    <xdr:sp macro="" textlink="">
      <xdr:nvSpPr>
        <xdr:cNvPr id="45" name="CuadroTexto 84">
          <a:extLst>
            <a:ext uri="{FF2B5EF4-FFF2-40B4-BE49-F238E27FC236}">
              <a16:creationId xmlns:a16="http://schemas.microsoft.com/office/drawing/2014/main" id="{00000000-0008-0000-0400-00002D000000}"/>
            </a:ext>
          </a:extLst>
        </xdr:cNvPr>
        <xdr:cNvSpPr txBox="1"/>
      </xdr:nvSpPr>
      <xdr:spPr>
        <a:xfrm>
          <a:off x="63884360" y="31226080"/>
          <a:ext cx="542934"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3.195,9</a:t>
          </a:r>
        </a:p>
      </xdr:txBody>
    </xdr:sp>
    <xdr:clientData/>
  </xdr:twoCellAnchor>
  <xdr:twoCellAnchor>
    <xdr:from>
      <xdr:col>65</xdr:col>
      <xdr:colOff>4049088</xdr:colOff>
      <xdr:row>158</xdr:row>
      <xdr:rowOff>155913</xdr:rowOff>
    </xdr:from>
    <xdr:to>
      <xdr:col>65</xdr:col>
      <xdr:colOff>4544397</xdr:colOff>
      <xdr:row>160</xdr:row>
      <xdr:rowOff>56783</xdr:rowOff>
    </xdr:to>
    <xdr:sp macro="" textlink="">
      <xdr:nvSpPr>
        <xdr:cNvPr id="46" name="CuadroTexto 84">
          <a:extLst>
            <a:ext uri="{FF2B5EF4-FFF2-40B4-BE49-F238E27FC236}">
              <a16:creationId xmlns:a16="http://schemas.microsoft.com/office/drawing/2014/main" id="{00000000-0008-0000-0400-00002E000000}"/>
            </a:ext>
          </a:extLst>
        </xdr:cNvPr>
        <xdr:cNvSpPr txBox="1"/>
      </xdr:nvSpPr>
      <xdr:spPr>
        <a:xfrm>
          <a:off x="64464802" y="31277393"/>
          <a:ext cx="495309"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950,6</a:t>
          </a:r>
        </a:p>
      </xdr:txBody>
    </xdr:sp>
    <xdr:clientData/>
  </xdr:twoCellAnchor>
  <xdr:twoCellAnchor>
    <xdr:from>
      <xdr:col>65</xdr:col>
      <xdr:colOff>4620200</xdr:colOff>
      <xdr:row>158</xdr:row>
      <xdr:rowOff>165826</xdr:rowOff>
    </xdr:from>
    <xdr:to>
      <xdr:col>65</xdr:col>
      <xdr:colOff>5077397</xdr:colOff>
      <xdr:row>160</xdr:row>
      <xdr:rowOff>66696</xdr:rowOff>
    </xdr:to>
    <xdr:sp macro="" textlink="">
      <xdr:nvSpPr>
        <xdr:cNvPr id="47" name="CuadroTexto 84">
          <a:extLst>
            <a:ext uri="{FF2B5EF4-FFF2-40B4-BE49-F238E27FC236}">
              <a16:creationId xmlns:a16="http://schemas.microsoft.com/office/drawing/2014/main" id="{00000000-0008-0000-0400-00002F000000}"/>
            </a:ext>
          </a:extLst>
        </xdr:cNvPr>
        <xdr:cNvSpPr txBox="1"/>
      </xdr:nvSpPr>
      <xdr:spPr>
        <a:xfrm>
          <a:off x="65035914" y="31287306"/>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766,5</a:t>
          </a:r>
        </a:p>
      </xdr:txBody>
    </xdr:sp>
    <xdr:clientData/>
  </xdr:twoCellAnchor>
  <xdr:twoCellAnchor>
    <xdr:from>
      <xdr:col>65</xdr:col>
      <xdr:colOff>5171288</xdr:colOff>
      <xdr:row>158</xdr:row>
      <xdr:rowOff>165438</xdr:rowOff>
    </xdr:from>
    <xdr:to>
      <xdr:col>65</xdr:col>
      <xdr:colOff>5628485</xdr:colOff>
      <xdr:row>160</xdr:row>
      <xdr:rowOff>66308</xdr:rowOff>
    </xdr:to>
    <xdr:sp macro="" textlink="">
      <xdr:nvSpPr>
        <xdr:cNvPr id="48" name="CuadroTexto 84">
          <a:extLst>
            <a:ext uri="{FF2B5EF4-FFF2-40B4-BE49-F238E27FC236}">
              <a16:creationId xmlns:a16="http://schemas.microsoft.com/office/drawing/2014/main" id="{00000000-0008-0000-0400-000030000000}"/>
            </a:ext>
          </a:extLst>
        </xdr:cNvPr>
        <xdr:cNvSpPr txBox="1"/>
      </xdr:nvSpPr>
      <xdr:spPr>
        <a:xfrm>
          <a:off x="65587002" y="31286918"/>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59,0</a:t>
          </a:r>
        </a:p>
      </xdr:txBody>
    </xdr:sp>
    <xdr:clientData/>
  </xdr:twoCellAnchor>
  <xdr:twoCellAnchor>
    <xdr:from>
      <xdr:col>65</xdr:col>
      <xdr:colOff>2808320</xdr:colOff>
      <xdr:row>133</xdr:row>
      <xdr:rowOff>38878</xdr:rowOff>
    </xdr:from>
    <xdr:to>
      <xdr:col>65</xdr:col>
      <xdr:colOff>3465526</xdr:colOff>
      <xdr:row>134</xdr:row>
      <xdr:rowOff>124623</xdr:rowOff>
    </xdr:to>
    <xdr:sp macro="" textlink="">
      <xdr:nvSpPr>
        <xdr:cNvPr id="49" name="CuadroTexto 81">
          <a:extLst>
            <a:ext uri="{FF2B5EF4-FFF2-40B4-BE49-F238E27FC236}">
              <a16:creationId xmlns:a16="http://schemas.microsoft.com/office/drawing/2014/main" id="{00000000-0008-0000-0400-000031000000}"/>
            </a:ext>
          </a:extLst>
        </xdr:cNvPr>
        <xdr:cNvSpPr txBox="1"/>
      </xdr:nvSpPr>
      <xdr:spPr>
        <a:xfrm>
          <a:off x="63224034" y="26300664"/>
          <a:ext cx="657206" cy="280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2779551</xdr:colOff>
      <xdr:row>135</xdr:row>
      <xdr:rowOff>7590</xdr:rowOff>
    </xdr:from>
    <xdr:to>
      <xdr:col>65</xdr:col>
      <xdr:colOff>3436757</xdr:colOff>
      <xdr:row>136</xdr:row>
      <xdr:rowOff>97223</xdr:rowOff>
    </xdr:to>
    <xdr:sp macro="" textlink="">
      <xdr:nvSpPr>
        <xdr:cNvPr id="50" name="CuadroTexto 81">
          <a:extLst>
            <a:ext uri="{FF2B5EF4-FFF2-40B4-BE49-F238E27FC236}">
              <a16:creationId xmlns:a16="http://schemas.microsoft.com/office/drawing/2014/main" id="{00000000-0008-0000-0400-000032000000}"/>
            </a:ext>
          </a:extLst>
        </xdr:cNvPr>
        <xdr:cNvSpPr txBox="1"/>
      </xdr:nvSpPr>
      <xdr:spPr>
        <a:xfrm>
          <a:off x="63195265" y="26658151"/>
          <a:ext cx="657206" cy="28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24,5%</a:t>
          </a:r>
        </a:p>
      </xdr:txBody>
    </xdr:sp>
    <xdr:clientData/>
  </xdr:twoCellAnchor>
  <xdr:twoCellAnchor>
    <xdr:from>
      <xdr:col>65</xdr:col>
      <xdr:colOff>2740867</xdr:colOff>
      <xdr:row>138</xdr:row>
      <xdr:rowOff>125195</xdr:rowOff>
    </xdr:from>
    <xdr:to>
      <xdr:col>65</xdr:col>
      <xdr:colOff>3398073</xdr:colOff>
      <xdr:row>140</xdr:row>
      <xdr:rowOff>20440</xdr:rowOff>
    </xdr:to>
    <xdr:sp macro="" textlink="">
      <xdr:nvSpPr>
        <xdr:cNvPr id="51" name="CuadroTexto 81">
          <a:extLst>
            <a:ext uri="{FF2B5EF4-FFF2-40B4-BE49-F238E27FC236}">
              <a16:creationId xmlns:a16="http://schemas.microsoft.com/office/drawing/2014/main" id="{00000000-0008-0000-0400-000033000000}"/>
            </a:ext>
          </a:extLst>
        </xdr:cNvPr>
        <xdr:cNvSpPr txBox="1"/>
      </xdr:nvSpPr>
      <xdr:spPr>
        <a:xfrm>
          <a:off x="63156581" y="27358919"/>
          <a:ext cx="657206" cy="28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75,5%</a:t>
          </a:r>
        </a:p>
      </xdr:txBody>
    </xdr:sp>
    <xdr:clientData/>
  </xdr:twoCellAnchor>
  <xdr:twoCellAnchor>
    <xdr:from>
      <xdr:col>65</xdr:col>
      <xdr:colOff>2983852</xdr:colOff>
      <xdr:row>190</xdr:row>
      <xdr:rowOff>38877</xdr:rowOff>
    </xdr:from>
    <xdr:to>
      <xdr:col>65</xdr:col>
      <xdr:colOff>3641058</xdr:colOff>
      <xdr:row>191</xdr:row>
      <xdr:rowOff>124621</xdr:rowOff>
    </xdr:to>
    <xdr:sp macro="" textlink="">
      <xdr:nvSpPr>
        <xdr:cNvPr id="52" name="CuadroTexto 81">
          <a:extLst>
            <a:ext uri="{FF2B5EF4-FFF2-40B4-BE49-F238E27FC236}">
              <a16:creationId xmlns:a16="http://schemas.microsoft.com/office/drawing/2014/main" id="{00000000-0008-0000-0400-000034000000}"/>
            </a:ext>
          </a:extLst>
        </xdr:cNvPr>
        <xdr:cNvSpPr txBox="1"/>
      </xdr:nvSpPr>
      <xdr:spPr>
        <a:xfrm>
          <a:off x="63399566" y="37380765"/>
          <a:ext cx="657206" cy="280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a:t>
          </a:r>
        </a:p>
      </xdr:txBody>
    </xdr:sp>
    <xdr:clientData/>
  </xdr:twoCellAnchor>
  <xdr:twoCellAnchor>
    <xdr:from>
      <xdr:col>65</xdr:col>
      <xdr:colOff>514350</xdr:colOff>
      <xdr:row>119</xdr:row>
      <xdr:rowOff>106350</xdr:rowOff>
    </xdr:from>
    <xdr:to>
      <xdr:col>65</xdr:col>
      <xdr:colOff>1171556</xdr:colOff>
      <xdr:row>120</xdr:row>
      <xdr:rowOff>192064</xdr:rowOff>
    </xdr:to>
    <xdr:sp macro="" textlink="">
      <xdr:nvSpPr>
        <xdr:cNvPr id="53" name="CuadroTexto 79">
          <a:extLst>
            <a:ext uri="{FF2B5EF4-FFF2-40B4-BE49-F238E27FC236}">
              <a16:creationId xmlns:a16="http://schemas.microsoft.com/office/drawing/2014/main" id="{00000000-0008-0000-0400-000035000000}"/>
            </a:ext>
          </a:extLst>
        </xdr:cNvPr>
        <xdr:cNvSpPr txBox="1"/>
      </xdr:nvSpPr>
      <xdr:spPr>
        <a:xfrm>
          <a:off x="60930064" y="23646707"/>
          <a:ext cx="657206"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42,6</a:t>
          </a:r>
        </a:p>
      </xdr:txBody>
    </xdr:sp>
    <xdr:clientData/>
  </xdr:twoCellAnchor>
  <xdr:twoCellAnchor>
    <xdr:from>
      <xdr:col>65</xdr:col>
      <xdr:colOff>1056895</xdr:colOff>
      <xdr:row>115</xdr:row>
      <xdr:rowOff>29158</xdr:rowOff>
    </xdr:from>
    <xdr:to>
      <xdr:col>65</xdr:col>
      <xdr:colOff>1714101</xdr:colOff>
      <xdr:row>116</xdr:row>
      <xdr:rowOff>114903</xdr:rowOff>
    </xdr:to>
    <xdr:sp macro="" textlink="">
      <xdr:nvSpPr>
        <xdr:cNvPr id="54" name="CuadroTexto 81">
          <a:extLst>
            <a:ext uri="{FF2B5EF4-FFF2-40B4-BE49-F238E27FC236}">
              <a16:creationId xmlns:a16="http://schemas.microsoft.com/office/drawing/2014/main" id="{00000000-0008-0000-0400-000036000000}"/>
            </a:ext>
          </a:extLst>
        </xdr:cNvPr>
        <xdr:cNvSpPr txBox="1"/>
      </xdr:nvSpPr>
      <xdr:spPr>
        <a:xfrm>
          <a:off x="61472609" y="22791964"/>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132,2</a:t>
          </a:r>
        </a:p>
      </xdr:txBody>
    </xdr:sp>
    <xdr:clientData/>
  </xdr:twoCellAnchor>
  <xdr:twoCellAnchor>
    <xdr:from>
      <xdr:col>65</xdr:col>
      <xdr:colOff>1647841</xdr:colOff>
      <xdr:row>115</xdr:row>
      <xdr:rowOff>68050</xdr:rowOff>
    </xdr:from>
    <xdr:to>
      <xdr:col>65</xdr:col>
      <xdr:colOff>2285991</xdr:colOff>
      <xdr:row>116</xdr:row>
      <xdr:rowOff>153765</xdr:rowOff>
    </xdr:to>
    <xdr:sp macro="" textlink="">
      <xdr:nvSpPr>
        <xdr:cNvPr id="55" name="CuadroTexto 82">
          <a:extLst>
            <a:ext uri="{FF2B5EF4-FFF2-40B4-BE49-F238E27FC236}">
              <a16:creationId xmlns:a16="http://schemas.microsoft.com/office/drawing/2014/main" id="{00000000-0008-0000-0400-000037000000}"/>
            </a:ext>
          </a:extLst>
        </xdr:cNvPr>
        <xdr:cNvSpPr txBox="1"/>
      </xdr:nvSpPr>
      <xdr:spPr>
        <a:xfrm>
          <a:off x="62063555" y="22830856"/>
          <a:ext cx="638150" cy="280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130,8</a:t>
          </a:r>
        </a:p>
      </xdr:txBody>
    </xdr:sp>
    <xdr:clientData/>
  </xdr:twoCellAnchor>
  <xdr:twoCellAnchor>
    <xdr:from>
      <xdr:col>65</xdr:col>
      <xdr:colOff>2238748</xdr:colOff>
      <xdr:row>115</xdr:row>
      <xdr:rowOff>105363</xdr:rowOff>
    </xdr:from>
    <xdr:to>
      <xdr:col>65</xdr:col>
      <xdr:colOff>2800739</xdr:colOff>
      <xdr:row>117</xdr:row>
      <xdr:rowOff>577</xdr:rowOff>
    </xdr:to>
    <xdr:sp macro="" textlink="">
      <xdr:nvSpPr>
        <xdr:cNvPr id="56" name="CuadroTexto 83">
          <a:extLst>
            <a:ext uri="{FF2B5EF4-FFF2-40B4-BE49-F238E27FC236}">
              <a16:creationId xmlns:a16="http://schemas.microsoft.com/office/drawing/2014/main" id="{00000000-0008-0000-0400-000038000000}"/>
            </a:ext>
          </a:extLst>
        </xdr:cNvPr>
        <xdr:cNvSpPr txBox="1"/>
      </xdr:nvSpPr>
      <xdr:spPr>
        <a:xfrm>
          <a:off x="62654462" y="22868169"/>
          <a:ext cx="561991"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124,3</a:t>
          </a:r>
        </a:p>
      </xdr:txBody>
    </xdr:sp>
    <xdr:clientData/>
  </xdr:twoCellAnchor>
  <xdr:twoCellAnchor>
    <xdr:from>
      <xdr:col>65</xdr:col>
      <xdr:colOff>2819404</xdr:colOff>
      <xdr:row>116</xdr:row>
      <xdr:rowOff>39460</xdr:rowOff>
    </xdr:from>
    <xdr:to>
      <xdr:col>65</xdr:col>
      <xdr:colOff>3362325</xdr:colOff>
      <xdr:row>117</xdr:row>
      <xdr:rowOff>134717</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3235118" y="22996654"/>
          <a:ext cx="542921"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112,8</a:t>
          </a:r>
        </a:p>
      </xdr:txBody>
    </xdr:sp>
    <xdr:clientData/>
  </xdr:twoCellAnchor>
  <xdr:twoCellAnchor>
    <xdr:from>
      <xdr:col>65</xdr:col>
      <xdr:colOff>3390892</xdr:colOff>
      <xdr:row>116</xdr:row>
      <xdr:rowOff>67472</xdr:rowOff>
    </xdr:from>
    <xdr:to>
      <xdr:col>65</xdr:col>
      <xdr:colOff>3933826</xdr:colOff>
      <xdr:row>117</xdr:row>
      <xdr:rowOff>166616</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3806606" y="23024666"/>
          <a:ext cx="542934"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107,2</a:t>
          </a:r>
        </a:p>
      </xdr:txBody>
    </xdr:sp>
    <xdr:clientData/>
  </xdr:twoCellAnchor>
  <xdr:twoCellAnchor>
    <xdr:from>
      <xdr:col>65</xdr:col>
      <xdr:colOff>476250</xdr:colOff>
      <xdr:row>120</xdr:row>
      <xdr:rowOff>134739</xdr:rowOff>
    </xdr:from>
    <xdr:to>
      <xdr:col>65</xdr:col>
      <xdr:colOff>1133456</xdr:colOff>
      <xdr:row>122</xdr:row>
      <xdr:rowOff>29953</xdr:rowOff>
    </xdr:to>
    <xdr:sp macro="" textlink="">
      <xdr:nvSpPr>
        <xdr:cNvPr id="59" name="CuadroTexto 79">
          <a:extLst>
            <a:ext uri="{FF2B5EF4-FFF2-40B4-BE49-F238E27FC236}">
              <a16:creationId xmlns:a16="http://schemas.microsoft.com/office/drawing/2014/main" id="{00000000-0008-0000-0400-00003B000000}"/>
            </a:ext>
          </a:extLst>
        </xdr:cNvPr>
        <xdr:cNvSpPr txBox="1"/>
      </xdr:nvSpPr>
      <xdr:spPr>
        <a:xfrm>
          <a:off x="60891964" y="23869484"/>
          <a:ext cx="657206" cy="283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63,2%</a:t>
          </a:r>
        </a:p>
      </xdr:txBody>
    </xdr:sp>
    <xdr:clientData/>
  </xdr:twoCellAnchor>
  <xdr:twoCellAnchor>
    <xdr:from>
      <xdr:col>65</xdr:col>
      <xdr:colOff>1057283</xdr:colOff>
      <xdr:row>116</xdr:row>
      <xdr:rowOff>115476</xdr:rowOff>
    </xdr:from>
    <xdr:to>
      <xdr:col>65</xdr:col>
      <xdr:colOff>1714489</xdr:colOff>
      <xdr:row>118</xdr:row>
      <xdr:rowOff>10721</xdr:rowOff>
    </xdr:to>
    <xdr:sp macro="" textlink="">
      <xdr:nvSpPr>
        <xdr:cNvPr id="60" name="CuadroTexto 81">
          <a:extLst>
            <a:ext uri="{FF2B5EF4-FFF2-40B4-BE49-F238E27FC236}">
              <a16:creationId xmlns:a16="http://schemas.microsoft.com/office/drawing/2014/main" id="{00000000-0008-0000-0400-00003C000000}"/>
            </a:ext>
          </a:extLst>
        </xdr:cNvPr>
        <xdr:cNvSpPr txBox="1"/>
      </xdr:nvSpPr>
      <xdr:spPr>
        <a:xfrm>
          <a:off x="61472997" y="23072670"/>
          <a:ext cx="657206" cy="284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27,1%</a:t>
          </a:r>
        </a:p>
      </xdr:txBody>
    </xdr:sp>
    <xdr:clientData/>
  </xdr:twoCellAnchor>
  <xdr:twoCellAnchor>
    <xdr:from>
      <xdr:col>65</xdr:col>
      <xdr:colOff>1628403</xdr:colOff>
      <xdr:row>116</xdr:row>
      <xdr:rowOff>96052</xdr:rowOff>
    </xdr:from>
    <xdr:to>
      <xdr:col>65</xdr:col>
      <xdr:colOff>2266553</xdr:colOff>
      <xdr:row>117</xdr:row>
      <xdr:rowOff>185654</xdr:rowOff>
    </xdr:to>
    <xdr:sp macro="" textlink="">
      <xdr:nvSpPr>
        <xdr:cNvPr id="61" name="CuadroTexto 82">
          <a:extLst>
            <a:ext uri="{FF2B5EF4-FFF2-40B4-BE49-F238E27FC236}">
              <a16:creationId xmlns:a16="http://schemas.microsoft.com/office/drawing/2014/main" id="{00000000-0008-0000-0400-00003D000000}"/>
            </a:ext>
          </a:extLst>
        </xdr:cNvPr>
        <xdr:cNvSpPr txBox="1"/>
      </xdr:nvSpPr>
      <xdr:spPr>
        <a:xfrm>
          <a:off x="62044117" y="23053246"/>
          <a:ext cx="638150"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26,6%</a:t>
          </a:r>
        </a:p>
      </xdr:txBody>
    </xdr:sp>
    <xdr:clientData/>
  </xdr:twoCellAnchor>
  <xdr:twoCellAnchor>
    <xdr:from>
      <xdr:col>65</xdr:col>
      <xdr:colOff>2218919</xdr:colOff>
      <xdr:row>116</xdr:row>
      <xdr:rowOff>163493</xdr:rowOff>
    </xdr:from>
    <xdr:to>
      <xdr:col>65</xdr:col>
      <xdr:colOff>2790426</xdr:colOff>
      <xdr:row>118</xdr:row>
      <xdr:rowOff>58707</xdr:rowOff>
    </xdr:to>
    <xdr:sp macro="" textlink="">
      <xdr:nvSpPr>
        <xdr:cNvPr id="62" name="CuadroTexto 83">
          <a:extLst>
            <a:ext uri="{FF2B5EF4-FFF2-40B4-BE49-F238E27FC236}">
              <a16:creationId xmlns:a16="http://schemas.microsoft.com/office/drawing/2014/main" id="{00000000-0008-0000-0400-00003E000000}"/>
            </a:ext>
          </a:extLst>
        </xdr:cNvPr>
        <xdr:cNvSpPr txBox="1"/>
      </xdr:nvSpPr>
      <xdr:spPr>
        <a:xfrm>
          <a:off x="62634633" y="23120687"/>
          <a:ext cx="571507" cy="283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22,3%</a:t>
          </a:r>
        </a:p>
      </xdr:txBody>
    </xdr:sp>
    <xdr:clientData/>
  </xdr:twoCellAnchor>
  <xdr:twoCellAnchor>
    <xdr:from>
      <xdr:col>65</xdr:col>
      <xdr:colOff>2780917</xdr:colOff>
      <xdr:row>117</xdr:row>
      <xdr:rowOff>29555</xdr:rowOff>
    </xdr:from>
    <xdr:to>
      <xdr:col>65</xdr:col>
      <xdr:colOff>3342879</xdr:colOff>
      <xdr:row>118</xdr:row>
      <xdr:rowOff>124812</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3196631" y="23181137"/>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18,7%</a:t>
          </a:r>
        </a:p>
      </xdr:txBody>
    </xdr:sp>
    <xdr:clientData/>
  </xdr:twoCellAnchor>
  <xdr:twoCellAnchor>
    <xdr:from>
      <xdr:col>65</xdr:col>
      <xdr:colOff>3390892</xdr:colOff>
      <xdr:row>117</xdr:row>
      <xdr:rowOff>67862</xdr:rowOff>
    </xdr:from>
    <xdr:to>
      <xdr:col>65</xdr:col>
      <xdr:colOff>3952854</xdr:colOff>
      <xdr:row>118</xdr:row>
      <xdr:rowOff>163119</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3806606" y="23219444"/>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14,5%</a:t>
          </a:r>
        </a:p>
      </xdr:txBody>
    </xdr:sp>
    <xdr:clientData/>
  </xdr:twoCellAnchor>
  <xdr:twoCellAnchor>
    <xdr:from>
      <xdr:col>65</xdr:col>
      <xdr:colOff>485970</xdr:colOff>
      <xdr:row>121</xdr:row>
      <xdr:rowOff>134739</xdr:rowOff>
    </xdr:from>
    <xdr:to>
      <xdr:col>65</xdr:col>
      <xdr:colOff>1143176</xdr:colOff>
      <xdr:row>123</xdr:row>
      <xdr:rowOff>29953</xdr:rowOff>
    </xdr:to>
    <xdr:sp macro="" textlink="">
      <xdr:nvSpPr>
        <xdr:cNvPr id="65" name="CuadroTexto 79">
          <a:extLst>
            <a:ext uri="{FF2B5EF4-FFF2-40B4-BE49-F238E27FC236}">
              <a16:creationId xmlns:a16="http://schemas.microsoft.com/office/drawing/2014/main" id="{00000000-0008-0000-0400-000041000000}"/>
            </a:ext>
          </a:extLst>
        </xdr:cNvPr>
        <xdr:cNvSpPr txBox="1"/>
      </xdr:nvSpPr>
      <xdr:spPr>
        <a:xfrm>
          <a:off x="60901684" y="24063872"/>
          <a:ext cx="657206" cy="283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36,8%</a:t>
          </a:r>
        </a:p>
      </xdr:txBody>
    </xdr:sp>
    <xdr:clientData/>
  </xdr:twoCellAnchor>
  <xdr:twoCellAnchor>
    <xdr:from>
      <xdr:col>65</xdr:col>
      <xdr:colOff>1018212</xdr:colOff>
      <xdr:row>119</xdr:row>
      <xdr:rowOff>76014</xdr:rowOff>
    </xdr:from>
    <xdr:to>
      <xdr:col>65</xdr:col>
      <xdr:colOff>1675418</xdr:colOff>
      <xdr:row>120</xdr:row>
      <xdr:rowOff>165647</xdr:rowOff>
    </xdr:to>
    <xdr:sp macro="" textlink="">
      <xdr:nvSpPr>
        <xdr:cNvPr id="66" name="CuadroTexto 81">
          <a:extLst>
            <a:ext uri="{FF2B5EF4-FFF2-40B4-BE49-F238E27FC236}">
              <a16:creationId xmlns:a16="http://schemas.microsoft.com/office/drawing/2014/main" id="{00000000-0008-0000-0400-000042000000}"/>
            </a:ext>
          </a:extLst>
        </xdr:cNvPr>
        <xdr:cNvSpPr txBox="1"/>
      </xdr:nvSpPr>
      <xdr:spPr>
        <a:xfrm>
          <a:off x="61433926" y="23616371"/>
          <a:ext cx="657206" cy="284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72,9%</a:t>
          </a:r>
        </a:p>
      </xdr:txBody>
    </xdr:sp>
    <xdr:clientData/>
  </xdr:twoCellAnchor>
  <xdr:twoCellAnchor>
    <xdr:from>
      <xdr:col>65</xdr:col>
      <xdr:colOff>1619072</xdr:colOff>
      <xdr:row>119</xdr:row>
      <xdr:rowOff>105188</xdr:rowOff>
    </xdr:from>
    <xdr:to>
      <xdr:col>65</xdr:col>
      <xdr:colOff>2257222</xdr:colOff>
      <xdr:row>121</xdr:row>
      <xdr:rowOff>403</xdr:rowOff>
    </xdr:to>
    <xdr:sp macro="" textlink="">
      <xdr:nvSpPr>
        <xdr:cNvPr id="67" name="CuadroTexto 82">
          <a:extLst>
            <a:ext uri="{FF2B5EF4-FFF2-40B4-BE49-F238E27FC236}">
              <a16:creationId xmlns:a16="http://schemas.microsoft.com/office/drawing/2014/main" id="{00000000-0008-0000-0400-000043000000}"/>
            </a:ext>
          </a:extLst>
        </xdr:cNvPr>
        <xdr:cNvSpPr txBox="1"/>
      </xdr:nvSpPr>
      <xdr:spPr>
        <a:xfrm>
          <a:off x="62034786" y="23645545"/>
          <a:ext cx="638150" cy="283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73,4%</a:t>
          </a:r>
        </a:p>
      </xdr:txBody>
    </xdr:sp>
    <xdr:clientData/>
  </xdr:twoCellAnchor>
  <xdr:twoCellAnchor>
    <xdr:from>
      <xdr:col>65</xdr:col>
      <xdr:colOff>2219309</xdr:colOff>
      <xdr:row>119</xdr:row>
      <xdr:rowOff>85738</xdr:rowOff>
    </xdr:from>
    <xdr:to>
      <xdr:col>65</xdr:col>
      <xdr:colOff>2790816</xdr:colOff>
      <xdr:row>120</xdr:row>
      <xdr:rowOff>175340</xdr:rowOff>
    </xdr:to>
    <xdr:sp macro="" textlink="">
      <xdr:nvSpPr>
        <xdr:cNvPr id="68" name="CuadroTexto 83">
          <a:extLst>
            <a:ext uri="{FF2B5EF4-FFF2-40B4-BE49-F238E27FC236}">
              <a16:creationId xmlns:a16="http://schemas.microsoft.com/office/drawing/2014/main" id="{00000000-0008-0000-0400-000044000000}"/>
            </a:ext>
          </a:extLst>
        </xdr:cNvPr>
        <xdr:cNvSpPr txBox="1"/>
      </xdr:nvSpPr>
      <xdr:spPr>
        <a:xfrm>
          <a:off x="62635023" y="23626095"/>
          <a:ext cx="571507"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77,7%</a:t>
          </a:r>
        </a:p>
      </xdr:txBody>
    </xdr:sp>
    <xdr:clientData/>
  </xdr:twoCellAnchor>
  <xdr:twoCellAnchor>
    <xdr:from>
      <xdr:col>65</xdr:col>
      <xdr:colOff>2781110</xdr:colOff>
      <xdr:row>119</xdr:row>
      <xdr:rowOff>95258</xdr:rowOff>
    </xdr:from>
    <xdr:to>
      <xdr:col>65</xdr:col>
      <xdr:colOff>3343072</xdr:colOff>
      <xdr:row>121</xdr:row>
      <xdr:rowOff>15</xdr:rowOff>
    </xdr:to>
    <xdr:sp macro="" textlink="">
      <xdr:nvSpPr>
        <xdr:cNvPr id="69" name="CuadroTexto 84">
          <a:extLst>
            <a:ext uri="{FF2B5EF4-FFF2-40B4-BE49-F238E27FC236}">
              <a16:creationId xmlns:a16="http://schemas.microsoft.com/office/drawing/2014/main" id="{00000000-0008-0000-0400-000045000000}"/>
            </a:ext>
          </a:extLst>
        </xdr:cNvPr>
        <xdr:cNvSpPr txBox="1"/>
      </xdr:nvSpPr>
      <xdr:spPr>
        <a:xfrm>
          <a:off x="63196824" y="23635615"/>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81,3%</a:t>
          </a:r>
        </a:p>
      </xdr:txBody>
    </xdr:sp>
    <xdr:clientData/>
  </xdr:twoCellAnchor>
  <xdr:twoCellAnchor>
    <xdr:from>
      <xdr:col>65</xdr:col>
      <xdr:colOff>3371840</xdr:colOff>
      <xdr:row>119</xdr:row>
      <xdr:rowOff>95270</xdr:rowOff>
    </xdr:from>
    <xdr:to>
      <xdr:col>65</xdr:col>
      <xdr:colOff>3933802</xdr:colOff>
      <xdr:row>121</xdr:row>
      <xdr:rowOff>27</xdr:rowOff>
    </xdr:to>
    <xdr:sp macro="" textlink="">
      <xdr:nvSpPr>
        <xdr:cNvPr id="70" name="CuadroTexto 84">
          <a:extLst>
            <a:ext uri="{FF2B5EF4-FFF2-40B4-BE49-F238E27FC236}">
              <a16:creationId xmlns:a16="http://schemas.microsoft.com/office/drawing/2014/main" id="{00000000-0008-0000-0400-000046000000}"/>
            </a:ext>
          </a:extLst>
        </xdr:cNvPr>
        <xdr:cNvSpPr txBox="1"/>
      </xdr:nvSpPr>
      <xdr:spPr>
        <a:xfrm>
          <a:off x="63787554" y="23635627"/>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85,5%</a:t>
          </a:r>
        </a:p>
      </xdr:txBody>
    </xdr:sp>
    <xdr:clientData/>
  </xdr:twoCellAnchor>
  <xdr:twoCellAnchor>
    <xdr:from>
      <xdr:col>65</xdr:col>
      <xdr:colOff>3972111</xdr:colOff>
      <xdr:row>116</xdr:row>
      <xdr:rowOff>95654</xdr:rowOff>
    </xdr:from>
    <xdr:to>
      <xdr:col>65</xdr:col>
      <xdr:colOff>4467420</xdr:colOff>
      <xdr:row>118</xdr:row>
      <xdr:rowOff>411</xdr:rowOff>
    </xdr:to>
    <xdr:sp macro="" textlink="">
      <xdr:nvSpPr>
        <xdr:cNvPr id="71" name="CuadroTexto 84">
          <a:extLst>
            <a:ext uri="{FF2B5EF4-FFF2-40B4-BE49-F238E27FC236}">
              <a16:creationId xmlns:a16="http://schemas.microsoft.com/office/drawing/2014/main" id="{00000000-0008-0000-0400-000047000000}"/>
            </a:ext>
          </a:extLst>
        </xdr:cNvPr>
        <xdr:cNvSpPr txBox="1"/>
      </xdr:nvSpPr>
      <xdr:spPr>
        <a:xfrm>
          <a:off x="64387825" y="23052848"/>
          <a:ext cx="495309"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102,1</a:t>
          </a:r>
        </a:p>
      </xdr:txBody>
    </xdr:sp>
    <xdr:clientData/>
  </xdr:twoCellAnchor>
  <xdr:twoCellAnchor>
    <xdr:from>
      <xdr:col>65</xdr:col>
      <xdr:colOff>3952089</xdr:colOff>
      <xdr:row>117</xdr:row>
      <xdr:rowOff>106151</xdr:rowOff>
    </xdr:from>
    <xdr:to>
      <xdr:col>65</xdr:col>
      <xdr:colOff>4514051</xdr:colOff>
      <xdr:row>119</xdr:row>
      <xdr:rowOff>10908</xdr:rowOff>
    </xdr:to>
    <xdr:sp macro="" textlink="">
      <xdr:nvSpPr>
        <xdr:cNvPr id="72" name="CuadroTexto 84">
          <a:extLst>
            <a:ext uri="{FF2B5EF4-FFF2-40B4-BE49-F238E27FC236}">
              <a16:creationId xmlns:a16="http://schemas.microsoft.com/office/drawing/2014/main" id="{00000000-0008-0000-0400-000048000000}"/>
            </a:ext>
          </a:extLst>
        </xdr:cNvPr>
        <xdr:cNvSpPr txBox="1"/>
      </xdr:nvSpPr>
      <xdr:spPr>
        <a:xfrm>
          <a:off x="64367803" y="23257733"/>
          <a:ext cx="561962"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10,2%</a:t>
          </a:r>
        </a:p>
      </xdr:txBody>
    </xdr:sp>
    <xdr:clientData/>
  </xdr:twoCellAnchor>
  <xdr:twoCellAnchor>
    <xdr:from>
      <xdr:col>65</xdr:col>
      <xdr:colOff>3972305</xdr:colOff>
      <xdr:row>119</xdr:row>
      <xdr:rowOff>105373</xdr:rowOff>
    </xdr:from>
    <xdr:to>
      <xdr:col>65</xdr:col>
      <xdr:colOff>4534267</xdr:colOff>
      <xdr:row>121</xdr:row>
      <xdr:rowOff>10130</xdr:rowOff>
    </xdr:to>
    <xdr:sp macro="" textlink="">
      <xdr:nvSpPr>
        <xdr:cNvPr id="73" name="CuadroTexto 84">
          <a:extLst>
            <a:ext uri="{FF2B5EF4-FFF2-40B4-BE49-F238E27FC236}">
              <a16:creationId xmlns:a16="http://schemas.microsoft.com/office/drawing/2014/main" id="{00000000-0008-0000-0400-000049000000}"/>
            </a:ext>
          </a:extLst>
        </xdr:cNvPr>
        <xdr:cNvSpPr txBox="1"/>
      </xdr:nvSpPr>
      <xdr:spPr>
        <a:xfrm>
          <a:off x="64388019" y="23645730"/>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89,8%</a:t>
          </a:r>
        </a:p>
      </xdr:txBody>
    </xdr:sp>
    <xdr:clientData/>
  </xdr:twoCellAnchor>
  <xdr:twoCellAnchor>
    <xdr:from>
      <xdr:col>65</xdr:col>
      <xdr:colOff>4562078</xdr:colOff>
      <xdr:row>118</xdr:row>
      <xdr:rowOff>137253</xdr:rowOff>
    </xdr:from>
    <xdr:to>
      <xdr:col>65</xdr:col>
      <xdr:colOff>5019275</xdr:colOff>
      <xdr:row>120</xdr:row>
      <xdr:rowOff>38122</xdr:rowOff>
    </xdr:to>
    <xdr:sp macro="" textlink="">
      <xdr:nvSpPr>
        <xdr:cNvPr id="74" name="CuadroTexto 84">
          <a:extLst>
            <a:ext uri="{FF2B5EF4-FFF2-40B4-BE49-F238E27FC236}">
              <a16:creationId xmlns:a16="http://schemas.microsoft.com/office/drawing/2014/main" id="{00000000-0008-0000-0400-00004A000000}"/>
            </a:ext>
          </a:extLst>
        </xdr:cNvPr>
        <xdr:cNvSpPr txBox="1"/>
      </xdr:nvSpPr>
      <xdr:spPr>
        <a:xfrm>
          <a:off x="64977792" y="2348322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57,1</a:t>
          </a:r>
        </a:p>
      </xdr:txBody>
    </xdr:sp>
    <xdr:clientData/>
  </xdr:twoCellAnchor>
  <xdr:twoCellAnchor>
    <xdr:from>
      <xdr:col>65</xdr:col>
      <xdr:colOff>4562273</xdr:colOff>
      <xdr:row>119</xdr:row>
      <xdr:rowOff>114704</xdr:rowOff>
    </xdr:from>
    <xdr:to>
      <xdr:col>65</xdr:col>
      <xdr:colOff>5124235</xdr:colOff>
      <xdr:row>121</xdr:row>
      <xdr:rowOff>19461</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4977987" y="23655061"/>
          <a:ext cx="561962"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9,3%</a:t>
          </a:r>
        </a:p>
      </xdr:txBody>
    </xdr:sp>
    <xdr:clientData/>
  </xdr:twoCellAnchor>
  <xdr:twoCellAnchor>
    <xdr:from>
      <xdr:col>65</xdr:col>
      <xdr:colOff>4523783</xdr:colOff>
      <xdr:row>120</xdr:row>
      <xdr:rowOff>134531</xdr:rowOff>
    </xdr:from>
    <xdr:to>
      <xdr:col>65</xdr:col>
      <xdr:colOff>5085745</xdr:colOff>
      <xdr:row>122</xdr:row>
      <xdr:rowOff>39288</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939497" y="23869276"/>
          <a:ext cx="561962"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90,7%</a:t>
          </a:r>
        </a:p>
      </xdr:txBody>
    </xdr:sp>
    <xdr:clientData/>
  </xdr:twoCellAnchor>
  <xdr:twoCellAnchor>
    <xdr:from>
      <xdr:col>65</xdr:col>
      <xdr:colOff>5171678</xdr:colOff>
      <xdr:row>119</xdr:row>
      <xdr:rowOff>56970</xdr:rowOff>
    </xdr:from>
    <xdr:to>
      <xdr:col>65</xdr:col>
      <xdr:colOff>5628875</xdr:colOff>
      <xdr:row>120</xdr:row>
      <xdr:rowOff>156115</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5587392" y="23597327"/>
          <a:ext cx="457197"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7,3</a:t>
          </a:r>
        </a:p>
      </xdr:txBody>
    </xdr:sp>
    <xdr:clientData/>
  </xdr:twoCellAnchor>
  <xdr:twoCellAnchor>
    <xdr:from>
      <xdr:col>65</xdr:col>
      <xdr:colOff>5133966</xdr:colOff>
      <xdr:row>120</xdr:row>
      <xdr:rowOff>48029</xdr:rowOff>
    </xdr:from>
    <xdr:to>
      <xdr:col>65</xdr:col>
      <xdr:colOff>5695928</xdr:colOff>
      <xdr:row>121</xdr:row>
      <xdr:rowOff>147173</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549680" y="23782774"/>
          <a:ext cx="561962"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16,4%</a:t>
          </a:r>
        </a:p>
      </xdr:txBody>
    </xdr:sp>
    <xdr:clientData/>
  </xdr:twoCellAnchor>
  <xdr:twoCellAnchor>
    <xdr:from>
      <xdr:col>65</xdr:col>
      <xdr:colOff>5124053</xdr:colOff>
      <xdr:row>121</xdr:row>
      <xdr:rowOff>19648</xdr:rowOff>
    </xdr:from>
    <xdr:to>
      <xdr:col>65</xdr:col>
      <xdr:colOff>5686015</xdr:colOff>
      <xdr:row>122</xdr:row>
      <xdr:rowOff>114905</xdr:rowOff>
    </xdr:to>
    <xdr:sp macro="" textlink="">
      <xdr:nvSpPr>
        <xdr:cNvPr id="79" name="CuadroTexto 84">
          <a:extLst>
            <a:ext uri="{FF2B5EF4-FFF2-40B4-BE49-F238E27FC236}">
              <a16:creationId xmlns:a16="http://schemas.microsoft.com/office/drawing/2014/main" id="{00000000-0008-0000-0400-00004F000000}"/>
            </a:ext>
          </a:extLst>
        </xdr:cNvPr>
        <xdr:cNvSpPr txBox="1"/>
      </xdr:nvSpPr>
      <xdr:spPr>
        <a:xfrm>
          <a:off x="65539767" y="23948781"/>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83,6%</a:t>
          </a:r>
        </a:p>
      </xdr:txBody>
    </xdr:sp>
    <xdr:clientData/>
  </xdr:twoCellAnchor>
  <xdr:twoCellAnchor>
    <xdr:from>
      <xdr:col>65</xdr:col>
      <xdr:colOff>787270</xdr:colOff>
      <xdr:row>175</xdr:row>
      <xdr:rowOff>86912</xdr:rowOff>
    </xdr:from>
    <xdr:to>
      <xdr:col>65</xdr:col>
      <xdr:colOff>1444476</xdr:colOff>
      <xdr:row>176</xdr:row>
      <xdr:rowOff>172626</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1202984" y="34512983"/>
          <a:ext cx="657206"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42,6</a:t>
          </a:r>
        </a:p>
      </xdr:txBody>
    </xdr:sp>
    <xdr:clientData/>
  </xdr:twoCellAnchor>
  <xdr:twoCellAnchor>
    <xdr:from>
      <xdr:col>65</xdr:col>
      <xdr:colOff>1300658</xdr:colOff>
      <xdr:row>171</xdr:row>
      <xdr:rowOff>19440</xdr:rowOff>
    </xdr:from>
    <xdr:to>
      <xdr:col>65</xdr:col>
      <xdr:colOff>1957864</xdr:colOff>
      <xdr:row>172</xdr:row>
      <xdr:rowOff>105185</xdr:rowOff>
    </xdr:to>
    <xdr:sp macro="" textlink="">
      <xdr:nvSpPr>
        <xdr:cNvPr id="81" name="CuadroTexto 81">
          <a:extLst>
            <a:ext uri="{FF2B5EF4-FFF2-40B4-BE49-F238E27FC236}">
              <a16:creationId xmlns:a16="http://schemas.microsoft.com/office/drawing/2014/main" id="{00000000-0008-0000-0400-000051000000}"/>
            </a:ext>
          </a:extLst>
        </xdr:cNvPr>
        <xdr:cNvSpPr txBox="1"/>
      </xdr:nvSpPr>
      <xdr:spPr>
        <a:xfrm>
          <a:off x="61716372" y="33667960"/>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132,2</a:t>
          </a:r>
        </a:p>
      </xdr:txBody>
    </xdr:sp>
    <xdr:clientData/>
  </xdr:twoCellAnchor>
  <xdr:twoCellAnchor>
    <xdr:from>
      <xdr:col>65</xdr:col>
      <xdr:colOff>1872165</xdr:colOff>
      <xdr:row>171</xdr:row>
      <xdr:rowOff>19454</xdr:rowOff>
    </xdr:from>
    <xdr:to>
      <xdr:col>65</xdr:col>
      <xdr:colOff>2510315</xdr:colOff>
      <xdr:row>172</xdr:row>
      <xdr:rowOff>105169</xdr:rowOff>
    </xdr:to>
    <xdr:sp macro="" textlink="">
      <xdr:nvSpPr>
        <xdr:cNvPr id="82" name="CuadroTexto 82">
          <a:extLst>
            <a:ext uri="{FF2B5EF4-FFF2-40B4-BE49-F238E27FC236}">
              <a16:creationId xmlns:a16="http://schemas.microsoft.com/office/drawing/2014/main" id="{00000000-0008-0000-0400-000052000000}"/>
            </a:ext>
          </a:extLst>
        </xdr:cNvPr>
        <xdr:cNvSpPr txBox="1"/>
      </xdr:nvSpPr>
      <xdr:spPr>
        <a:xfrm>
          <a:off x="62287879" y="33667974"/>
          <a:ext cx="638150" cy="280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130,8</a:t>
          </a:r>
        </a:p>
      </xdr:txBody>
    </xdr:sp>
    <xdr:clientData/>
  </xdr:twoCellAnchor>
  <xdr:twoCellAnchor>
    <xdr:from>
      <xdr:col>65</xdr:col>
      <xdr:colOff>2395036</xdr:colOff>
      <xdr:row>171</xdr:row>
      <xdr:rowOff>85925</xdr:rowOff>
    </xdr:from>
    <xdr:to>
      <xdr:col>65</xdr:col>
      <xdr:colOff>2957027</xdr:colOff>
      <xdr:row>172</xdr:row>
      <xdr:rowOff>175527</xdr:rowOff>
    </xdr:to>
    <xdr:sp macro="" textlink="">
      <xdr:nvSpPr>
        <xdr:cNvPr id="83" name="CuadroTexto 83">
          <a:extLst>
            <a:ext uri="{FF2B5EF4-FFF2-40B4-BE49-F238E27FC236}">
              <a16:creationId xmlns:a16="http://schemas.microsoft.com/office/drawing/2014/main" id="{00000000-0008-0000-0400-000053000000}"/>
            </a:ext>
          </a:extLst>
        </xdr:cNvPr>
        <xdr:cNvSpPr txBox="1"/>
      </xdr:nvSpPr>
      <xdr:spPr>
        <a:xfrm>
          <a:off x="62810750" y="33734445"/>
          <a:ext cx="561991" cy="283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124,3</a:t>
          </a:r>
        </a:p>
      </xdr:txBody>
    </xdr:sp>
    <xdr:clientData/>
  </xdr:twoCellAnchor>
  <xdr:twoCellAnchor>
    <xdr:from>
      <xdr:col>65</xdr:col>
      <xdr:colOff>2956253</xdr:colOff>
      <xdr:row>172</xdr:row>
      <xdr:rowOff>10303</xdr:rowOff>
    </xdr:from>
    <xdr:to>
      <xdr:col>65</xdr:col>
      <xdr:colOff>3499174</xdr:colOff>
      <xdr:row>173</xdr:row>
      <xdr:rowOff>105560</xdr:rowOff>
    </xdr:to>
    <xdr:sp macro="" textlink="">
      <xdr:nvSpPr>
        <xdr:cNvPr id="84" name="CuadroTexto 84">
          <a:extLst>
            <a:ext uri="{FF2B5EF4-FFF2-40B4-BE49-F238E27FC236}">
              <a16:creationId xmlns:a16="http://schemas.microsoft.com/office/drawing/2014/main" id="{00000000-0008-0000-0400-000054000000}"/>
            </a:ext>
          </a:extLst>
        </xdr:cNvPr>
        <xdr:cNvSpPr txBox="1"/>
      </xdr:nvSpPr>
      <xdr:spPr>
        <a:xfrm>
          <a:off x="63371967" y="33853211"/>
          <a:ext cx="542921"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112,8</a:t>
          </a:r>
        </a:p>
      </xdr:txBody>
    </xdr:sp>
    <xdr:clientData/>
  </xdr:twoCellAnchor>
  <xdr:twoCellAnchor>
    <xdr:from>
      <xdr:col>65</xdr:col>
      <xdr:colOff>3508303</xdr:colOff>
      <xdr:row>172</xdr:row>
      <xdr:rowOff>48034</xdr:rowOff>
    </xdr:from>
    <xdr:to>
      <xdr:col>65</xdr:col>
      <xdr:colOff>4051237</xdr:colOff>
      <xdr:row>173</xdr:row>
      <xdr:rowOff>147178</xdr:rowOff>
    </xdr:to>
    <xdr:sp macro="" textlink="">
      <xdr:nvSpPr>
        <xdr:cNvPr id="85" name="CuadroTexto 84">
          <a:extLst>
            <a:ext uri="{FF2B5EF4-FFF2-40B4-BE49-F238E27FC236}">
              <a16:creationId xmlns:a16="http://schemas.microsoft.com/office/drawing/2014/main" id="{00000000-0008-0000-0400-000055000000}"/>
            </a:ext>
          </a:extLst>
        </xdr:cNvPr>
        <xdr:cNvSpPr txBox="1"/>
      </xdr:nvSpPr>
      <xdr:spPr>
        <a:xfrm>
          <a:off x="63924017" y="33890942"/>
          <a:ext cx="542934"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107,2</a:t>
          </a:r>
        </a:p>
      </xdr:txBody>
    </xdr:sp>
    <xdr:clientData/>
  </xdr:twoCellAnchor>
  <xdr:twoCellAnchor>
    <xdr:from>
      <xdr:col>65</xdr:col>
      <xdr:colOff>4050644</xdr:colOff>
      <xdr:row>172</xdr:row>
      <xdr:rowOff>85935</xdr:rowOff>
    </xdr:from>
    <xdr:to>
      <xdr:col>65</xdr:col>
      <xdr:colOff>4545953</xdr:colOff>
      <xdr:row>173</xdr:row>
      <xdr:rowOff>185079</xdr:rowOff>
    </xdr:to>
    <xdr:sp macro="" textlink="">
      <xdr:nvSpPr>
        <xdr:cNvPr id="86" name="CuadroTexto 84">
          <a:extLst>
            <a:ext uri="{FF2B5EF4-FFF2-40B4-BE49-F238E27FC236}">
              <a16:creationId xmlns:a16="http://schemas.microsoft.com/office/drawing/2014/main" id="{00000000-0008-0000-0400-000056000000}"/>
            </a:ext>
          </a:extLst>
        </xdr:cNvPr>
        <xdr:cNvSpPr txBox="1"/>
      </xdr:nvSpPr>
      <xdr:spPr>
        <a:xfrm>
          <a:off x="64466358" y="33928843"/>
          <a:ext cx="495309" cy="29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102,1</a:t>
          </a:r>
        </a:p>
      </xdr:txBody>
    </xdr:sp>
    <xdr:clientData/>
  </xdr:twoCellAnchor>
  <xdr:twoCellAnchor>
    <xdr:from>
      <xdr:col>65</xdr:col>
      <xdr:colOff>4611452</xdr:colOff>
      <xdr:row>174</xdr:row>
      <xdr:rowOff>137253</xdr:rowOff>
    </xdr:from>
    <xdr:to>
      <xdr:col>65</xdr:col>
      <xdr:colOff>5068649</xdr:colOff>
      <xdr:row>176</xdr:row>
      <xdr:rowOff>38123</xdr:rowOff>
    </xdr:to>
    <xdr:sp macro="" textlink="">
      <xdr:nvSpPr>
        <xdr:cNvPr id="87" name="CuadroTexto 84">
          <a:extLst>
            <a:ext uri="{FF2B5EF4-FFF2-40B4-BE49-F238E27FC236}">
              <a16:creationId xmlns:a16="http://schemas.microsoft.com/office/drawing/2014/main" id="{00000000-0008-0000-0400-000057000000}"/>
            </a:ext>
          </a:extLst>
        </xdr:cNvPr>
        <xdr:cNvSpPr txBox="1"/>
      </xdr:nvSpPr>
      <xdr:spPr>
        <a:xfrm>
          <a:off x="65027166" y="34368937"/>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57,1</a:t>
          </a:r>
        </a:p>
      </xdr:txBody>
    </xdr:sp>
    <xdr:clientData/>
  </xdr:twoCellAnchor>
  <xdr:twoCellAnchor>
    <xdr:from>
      <xdr:col>65</xdr:col>
      <xdr:colOff>5211334</xdr:colOff>
      <xdr:row>177</xdr:row>
      <xdr:rowOff>8373</xdr:rowOff>
    </xdr:from>
    <xdr:to>
      <xdr:col>65</xdr:col>
      <xdr:colOff>5668531</xdr:colOff>
      <xdr:row>178</xdr:row>
      <xdr:rowOff>107518</xdr:rowOff>
    </xdr:to>
    <xdr:sp macro="" textlink="">
      <xdr:nvSpPr>
        <xdr:cNvPr id="88" name="CuadroTexto 84">
          <a:extLst>
            <a:ext uri="{FF2B5EF4-FFF2-40B4-BE49-F238E27FC236}">
              <a16:creationId xmlns:a16="http://schemas.microsoft.com/office/drawing/2014/main" id="{00000000-0008-0000-0400-000058000000}"/>
            </a:ext>
          </a:extLst>
        </xdr:cNvPr>
        <xdr:cNvSpPr txBox="1"/>
      </xdr:nvSpPr>
      <xdr:spPr>
        <a:xfrm>
          <a:off x="65627048" y="34823220"/>
          <a:ext cx="457197" cy="29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75"/>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11.85546875" style="25" bestFit="1"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7" ht="20.25" x14ac:dyDescent="0.3">
      <c r="B2" s="153" t="s">
        <v>64</v>
      </c>
      <c r="C2" s="153"/>
      <c r="D2" s="153"/>
      <c r="E2" s="153"/>
      <c r="F2" s="153"/>
      <c r="G2" s="153"/>
      <c r="H2" s="153"/>
      <c r="I2" s="153"/>
      <c r="J2" s="153"/>
      <c r="K2" s="153"/>
      <c r="L2" s="153"/>
      <c r="M2" s="153"/>
      <c r="N2" s="153"/>
      <c r="O2" s="153"/>
      <c r="P2" s="153"/>
      <c r="Q2" s="153"/>
      <c r="R2" s="153"/>
      <c r="S2" s="153"/>
      <c r="T2" s="153"/>
      <c r="U2" s="153"/>
    </row>
    <row r="3" spans="1:87" ht="20.25" x14ac:dyDescent="0.3">
      <c r="B3" s="5" t="s">
        <v>63</v>
      </c>
      <c r="C3" s="8"/>
      <c r="D3" s="8"/>
      <c r="E3" s="8"/>
      <c r="F3" s="8"/>
      <c r="G3" s="8"/>
      <c r="H3" s="8"/>
      <c r="I3" s="8"/>
      <c r="J3" s="8"/>
      <c r="K3" s="8"/>
      <c r="L3" s="8"/>
      <c r="M3" s="8"/>
      <c r="N3" s="8"/>
      <c r="O3" s="8"/>
      <c r="P3" s="8"/>
      <c r="Q3" s="8"/>
      <c r="R3" s="8"/>
      <c r="S3" s="8"/>
      <c r="T3" s="8"/>
      <c r="U3" s="8"/>
    </row>
    <row r="4" spans="1:87" ht="17.25" x14ac:dyDescent="0.3">
      <c r="B4" s="5" t="s">
        <v>65</v>
      </c>
      <c r="C4" s="2"/>
      <c r="D4" s="2"/>
      <c r="E4" s="2"/>
      <c r="F4" s="2"/>
      <c r="G4" s="2"/>
      <c r="H4" s="2"/>
      <c r="I4" s="2"/>
      <c r="J4" s="2"/>
      <c r="K4" s="2"/>
      <c r="L4" s="2"/>
      <c r="M4" s="2"/>
      <c r="N4" s="2"/>
      <c r="O4" s="2"/>
      <c r="P4" s="2"/>
      <c r="Q4" s="2"/>
      <c r="R4" s="1"/>
    </row>
    <row r="5" spans="1:87" ht="17.25" x14ac:dyDescent="0.3">
      <c r="B5" s="5"/>
      <c r="C5" s="2"/>
      <c r="D5" s="2"/>
      <c r="E5" s="2"/>
      <c r="F5" s="2"/>
      <c r="G5" s="2"/>
      <c r="H5" s="2"/>
      <c r="I5" s="2"/>
      <c r="J5" s="2"/>
      <c r="K5" s="2"/>
      <c r="L5" s="2"/>
      <c r="M5" s="2"/>
      <c r="N5" s="2"/>
      <c r="O5" s="2"/>
      <c r="P5" s="2"/>
      <c r="Q5" s="2"/>
      <c r="R5" s="1"/>
    </row>
    <row r="6" spans="1:87" ht="30" customHeight="1" x14ac:dyDescent="0.3">
      <c r="B6" s="154" t="s">
        <v>0</v>
      </c>
      <c r="C6" s="154" t="s">
        <v>1</v>
      </c>
      <c r="D6" s="155" t="s">
        <v>170</v>
      </c>
      <c r="E6" s="159" t="s">
        <v>116</v>
      </c>
      <c r="F6" s="159" t="s">
        <v>117</v>
      </c>
      <c r="G6" s="154" t="s">
        <v>66</v>
      </c>
      <c r="H6" s="156" t="s">
        <v>73</v>
      </c>
      <c r="I6" s="156" t="s">
        <v>72</v>
      </c>
      <c r="J6" s="154" t="s">
        <v>71</v>
      </c>
      <c r="K6" s="156" t="s">
        <v>74</v>
      </c>
      <c r="L6" s="156" t="s">
        <v>75</v>
      </c>
      <c r="M6" s="156" t="s">
        <v>76</v>
      </c>
      <c r="N6" s="156" t="s">
        <v>77</v>
      </c>
      <c r="O6" s="2"/>
      <c r="P6" s="2"/>
      <c r="Q6" s="2"/>
      <c r="R6" s="1"/>
    </row>
    <row r="7" spans="1:87" ht="32.25" customHeight="1" x14ac:dyDescent="0.3">
      <c r="B7" s="154"/>
      <c r="C7" s="154"/>
      <c r="D7" s="155"/>
      <c r="E7" s="160"/>
      <c r="F7" s="160"/>
      <c r="G7" s="154"/>
      <c r="H7" s="157"/>
      <c r="I7" s="157"/>
      <c r="J7" s="154"/>
      <c r="K7" s="157"/>
      <c r="L7" s="157"/>
      <c r="M7" s="157"/>
      <c r="N7" s="157"/>
      <c r="P7" s="70">
        <v>2022</v>
      </c>
      <c r="Q7" s="70">
        <v>2022</v>
      </c>
      <c r="R7" s="70">
        <v>2022</v>
      </c>
      <c r="S7" s="70">
        <v>2023</v>
      </c>
      <c r="T7" s="70">
        <v>2023</v>
      </c>
      <c r="U7" s="70">
        <v>2023</v>
      </c>
      <c r="V7" s="70">
        <v>2024</v>
      </c>
      <c r="W7" s="70">
        <v>2024</v>
      </c>
      <c r="X7" s="70">
        <v>2024</v>
      </c>
      <c r="Y7" s="70">
        <v>2025</v>
      </c>
      <c r="Z7" s="70">
        <v>2025</v>
      </c>
      <c r="AA7" s="70">
        <v>2025</v>
      </c>
      <c r="AB7" s="70">
        <v>2026</v>
      </c>
      <c r="AC7" s="70">
        <v>2026</v>
      </c>
      <c r="AD7" s="70">
        <v>2026</v>
      </c>
      <c r="AE7" s="70">
        <v>2027</v>
      </c>
      <c r="AF7" s="70">
        <v>2027</v>
      </c>
      <c r="AG7" s="70">
        <v>2027</v>
      </c>
      <c r="AH7" s="70">
        <v>2028</v>
      </c>
      <c r="AI7" s="70">
        <v>2028</v>
      </c>
      <c r="AJ7" s="70">
        <v>2028</v>
      </c>
      <c r="AK7" s="70">
        <v>2029</v>
      </c>
      <c r="AL7" s="70">
        <v>2029</v>
      </c>
      <c r="AM7" s="70">
        <v>2029</v>
      </c>
      <c r="AN7" s="71" t="s">
        <v>173</v>
      </c>
      <c r="AO7" s="71" t="s">
        <v>173</v>
      </c>
      <c r="AP7" s="71" t="s">
        <v>173</v>
      </c>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row>
    <row r="8" spans="1:87" ht="21" customHeight="1" x14ac:dyDescent="0.3">
      <c r="B8" s="154"/>
      <c r="C8" s="154"/>
      <c r="D8" s="155"/>
      <c r="E8" s="28">
        <v>44926</v>
      </c>
      <c r="F8" s="28">
        <f>+$E$8</f>
        <v>44926</v>
      </c>
      <c r="G8" s="154"/>
      <c r="H8" s="158"/>
      <c r="I8" s="158"/>
      <c r="J8" s="154"/>
      <c r="K8" s="158"/>
      <c r="L8" s="158"/>
      <c r="M8" s="158"/>
      <c r="N8" s="158"/>
      <c r="O8" s="32"/>
      <c r="P8" s="22" t="s">
        <v>2</v>
      </c>
      <c r="Q8" s="31" t="s">
        <v>119</v>
      </c>
      <c r="R8" s="22" t="s">
        <v>60</v>
      </c>
      <c r="S8" s="22" t="s">
        <v>2</v>
      </c>
      <c r="T8" s="31" t="s">
        <v>119</v>
      </c>
      <c r="U8" s="22" t="s">
        <v>60</v>
      </c>
      <c r="V8" s="22" t="s">
        <v>2</v>
      </c>
      <c r="W8" s="31" t="s">
        <v>119</v>
      </c>
      <c r="X8" s="22" t="s">
        <v>60</v>
      </c>
      <c r="Y8" s="22" t="s">
        <v>2</v>
      </c>
      <c r="Z8" s="31" t="s">
        <v>119</v>
      </c>
      <c r="AA8" s="22" t="s">
        <v>60</v>
      </c>
      <c r="AB8" s="22" t="s">
        <v>2</v>
      </c>
      <c r="AC8" s="31" t="s">
        <v>119</v>
      </c>
      <c r="AD8" s="22" t="s">
        <v>60</v>
      </c>
      <c r="AE8" s="22" t="s">
        <v>2</v>
      </c>
      <c r="AF8" s="31" t="s">
        <v>119</v>
      </c>
      <c r="AG8" s="22" t="s">
        <v>60</v>
      </c>
      <c r="AH8" s="22" t="s">
        <v>2</v>
      </c>
      <c r="AI8" s="31" t="s">
        <v>119</v>
      </c>
      <c r="AJ8" s="22" t="s">
        <v>60</v>
      </c>
      <c r="AK8" s="22" t="s">
        <v>2</v>
      </c>
      <c r="AL8" s="31" t="s">
        <v>119</v>
      </c>
      <c r="AM8" s="22" t="s">
        <v>60</v>
      </c>
      <c r="AN8" s="22" t="s">
        <v>2</v>
      </c>
      <c r="AO8" s="31" t="s">
        <v>119</v>
      </c>
      <c r="AP8" s="22" t="s">
        <v>60</v>
      </c>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row>
    <row r="9" spans="1:87" ht="27.95" customHeight="1" x14ac:dyDescent="0.3">
      <c r="B9" s="20" t="s">
        <v>109</v>
      </c>
      <c r="C9" s="20"/>
      <c r="D9" s="20"/>
      <c r="E9" s="20"/>
      <c r="F9" s="37">
        <f>+SUM(F10:F22)</f>
        <v>75.603490101640048</v>
      </c>
      <c r="G9" s="90">
        <f>+F9/$F$52</f>
        <v>7.7076121252473526E-2</v>
      </c>
      <c r="H9" s="20"/>
      <c r="I9" s="20"/>
      <c r="J9" s="20"/>
      <c r="K9" s="20"/>
      <c r="L9" s="20"/>
      <c r="M9" s="20"/>
      <c r="N9" s="20"/>
      <c r="O9" s="33"/>
      <c r="P9" s="99">
        <f>+SUM(P10:P22)</f>
        <v>11809.215791485465</v>
      </c>
      <c r="Q9" s="99">
        <f t="shared" ref="Q9:AP9" si="0">+SUM(Q10:Q22)</f>
        <v>0</v>
      </c>
      <c r="R9" s="99">
        <f t="shared" si="0"/>
        <v>0</v>
      </c>
      <c r="S9" s="99">
        <f t="shared" si="0"/>
        <v>13597.279645823559</v>
      </c>
      <c r="T9" s="99">
        <f t="shared" si="0"/>
        <v>0</v>
      </c>
      <c r="U9" s="99">
        <f t="shared" si="0"/>
        <v>0</v>
      </c>
      <c r="V9" s="99">
        <f t="shared" si="0"/>
        <v>514.44065846964668</v>
      </c>
      <c r="W9" s="99">
        <f t="shared" si="0"/>
        <v>0</v>
      </c>
      <c r="X9" s="99">
        <f t="shared" si="0"/>
        <v>0</v>
      </c>
      <c r="Y9" s="99">
        <f t="shared" si="0"/>
        <v>170.6065014019652</v>
      </c>
      <c r="Z9" s="99">
        <f t="shared" si="0"/>
        <v>0</v>
      </c>
      <c r="AA9" s="99">
        <f t="shared" si="0"/>
        <v>0</v>
      </c>
      <c r="AB9" s="99">
        <f t="shared" si="0"/>
        <v>43.522201889636101</v>
      </c>
      <c r="AC9" s="99">
        <f t="shared" si="0"/>
        <v>0</v>
      </c>
      <c r="AD9" s="99">
        <f t="shared" si="0"/>
        <v>0</v>
      </c>
      <c r="AE9" s="99">
        <f t="shared" si="0"/>
        <v>0</v>
      </c>
      <c r="AF9" s="99">
        <f t="shared" si="0"/>
        <v>0</v>
      </c>
      <c r="AG9" s="99">
        <f t="shared" si="0"/>
        <v>0</v>
      </c>
      <c r="AH9" s="99">
        <f t="shared" si="0"/>
        <v>0</v>
      </c>
      <c r="AI9" s="99">
        <f t="shared" si="0"/>
        <v>0</v>
      </c>
      <c r="AJ9" s="99">
        <f t="shared" si="0"/>
        <v>0</v>
      </c>
      <c r="AK9" s="99">
        <f t="shared" si="0"/>
        <v>0</v>
      </c>
      <c r="AL9" s="99">
        <f t="shared" si="0"/>
        <v>0</v>
      </c>
      <c r="AM9" s="99">
        <f t="shared" si="0"/>
        <v>0</v>
      </c>
      <c r="AN9" s="99">
        <f t="shared" si="0"/>
        <v>0</v>
      </c>
      <c r="AO9" s="99">
        <f t="shared" si="0"/>
        <v>0</v>
      </c>
      <c r="AP9" s="99">
        <f t="shared" si="0"/>
        <v>0</v>
      </c>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row>
    <row r="10" spans="1:87" ht="27.95" customHeight="1" x14ac:dyDescent="0.3">
      <c r="A10" s="94"/>
      <c r="B10" s="9" t="s">
        <v>3</v>
      </c>
      <c r="C10" s="9" t="s">
        <v>4</v>
      </c>
      <c r="D10" s="9" t="s">
        <v>2</v>
      </c>
      <c r="E10" s="10">
        <v>5232.1377179639285</v>
      </c>
      <c r="F10" s="13">
        <f t="shared" ref="F10:F22" si="1">+IF($D10="USD",$E10,$E10/$C$65)</f>
        <v>29.538688724297181</v>
      </c>
      <c r="G10" s="9"/>
      <c r="H10" s="43" t="s">
        <v>199</v>
      </c>
      <c r="I10" s="29">
        <v>43769</v>
      </c>
      <c r="J10" s="46">
        <v>0.25</v>
      </c>
      <c r="K10" s="30">
        <v>48</v>
      </c>
      <c r="L10" s="10" t="s">
        <v>200</v>
      </c>
      <c r="M10" s="29">
        <v>45229</v>
      </c>
      <c r="N10" s="10" t="s">
        <v>201</v>
      </c>
      <c r="O10" s="14"/>
      <c r="P10" s="100">
        <v>6234.8446587079761</v>
      </c>
      <c r="Q10" s="100">
        <v>0</v>
      </c>
      <c r="R10" s="100">
        <v>0</v>
      </c>
      <c r="S10" s="100">
        <v>5832.0417275441778</v>
      </c>
      <c r="T10" s="100">
        <v>0</v>
      </c>
      <c r="U10" s="100">
        <v>0</v>
      </c>
      <c r="V10" s="100">
        <v>0</v>
      </c>
      <c r="W10" s="100">
        <v>0</v>
      </c>
      <c r="X10" s="100">
        <v>0</v>
      </c>
      <c r="Y10" s="100">
        <v>0</v>
      </c>
      <c r="Z10" s="100">
        <v>0</v>
      </c>
      <c r="AA10" s="100">
        <v>0</v>
      </c>
      <c r="AB10" s="100">
        <v>0</v>
      </c>
      <c r="AC10" s="100">
        <v>0</v>
      </c>
      <c r="AD10" s="100">
        <v>0</v>
      </c>
      <c r="AE10" s="100">
        <v>0</v>
      </c>
      <c r="AF10" s="100">
        <v>0</v>
      </c>
      <c r="AG10" s="100">
        <v>0</v>
      </c>
      <c r="AH10" s="100">
        <v>0</v>
      </c>
      <c r="AI10" s="100">
        <v>0</v>
      </c>
      <c r="AJ10" s="100">
        <v>0</v>
      </c>
      <c r="AK10" s="100">
        <v>0</v>
      </c>
      <c r="AL10" s="100">
        <v>0</v>
      </c>
      <c r="AM10" s="100">
        <v>0</v>
      </c>
      <c r="AN10" s="100">
        <v>0</v>
      </c>
      <c r="AO10" s="100">
        <v>0</v>
      </c>
      <c r="AP10" s="100">
        <v>0</v>
      </c>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row>
    <row r="11" spans="1:87" ht="27.95" customHeight="1" x14ac:dyDescent="0.3">
      <c r="A11" s="94"/>
      <c r="B11" s="9" t="s">
        <v>151</v>
      </c>
      <c r="C11" s="9" t="s">
        <v>152</v>
      </c>
      <c r="D11" s="9" t="s">
        <v>2</v>
      </c>
      <c r="E11" s="10">
        <v>2996.8788450412876</v>
      </c>
      <c r="F11" s="13">
        <f t="shared" si="1"/>
        <v>16.919254828512933</v>
      </c>
      <c r="G11" s="9"/>
      <c r="H11" s="43" t="s">
        <v>199</v>
      </c>
      <c r="I11" s="29">
        <v>44135</v>
      </c>
      <c r="J11" s="46" t="s">
        <v>202</v>
      </c>
      <c r="K11" s="30">
        <v>38</v>
      </c>
      <c r="L11" s="10" t="s">
        <v>200</v>
      </c>
      <c r="M11" s="29">
        <v>45291</v>
      </c>
      <c r="N11" s="10" t="s">
        <v>201</v>
      </c>
      <c r="O11" s="14"/>
      <c r="P11" s="100">
        <v>2216.7322540935452</v>
      </c>
      <c r="Q11" s="100">
        <v>0</v>
      </c>
      <c r="R11" s="100">
        <v>0</v>
      </c>
      <c r="S11" s="100">
        <v>2998.5038649629741</v>
      </c>
      <c r="T11" s="100">
        <v>0</v>
      </c>
      <c r="U11" s="100">
        <v>0</v>
      </c>
      <c r="V11" s="100">
        <v>0</v>
      </c>
      <c r="W11" s="100">
        <v>0</v>
      </c>
      <c r="X11" s="100">
        <v>0</v>
      </c>
      <c r="Y11" s="100">
        <v>0</v>
      </c>
      <c r="Z11" s="100">
        <v>0</v>
      </c>
      <c r="AA11" s="100">
        <v>0</v>
      </c>
      <c r="AB11" s="100">
        <v>0</v>
      </c>
      <c r="AC11" s="100">
        <v>0</v>
      </c>
      <c r="AD11" s="100">
        <v>0</v>
      </c>
      <c r="AE11" s="100">
        <v>0</v>
      </c>
      <c r="AF11" s="100">
        <v>0</v>
      </c>
      <c r="AG11" s="100">
        <v>0</v>
      </c>
      <c r="AH11" s="100">
        <v>0</v>
      </c>
      <c r="AI11" s="100">
        <v>0</v>
      </c>
      <c r="AJ11" s="100">
        <v>0</v>
      </c>
      <c r="AK11" s="100">
        <v>0</v>
      </c>
      <c r="AL11" s="100">
        <v>0</v>
      </c>
      <c r="AM11" s="100">
        <v>0</v>
      </c>
      <c r="AN11" s="100">
        <v>0</v>
      </c>
      <c r="AO11" s="100">
        <v>0</v>
      </c>
      <c r="AP11" s="100">
        <v>0</v>
      </c>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row>
    <row r="12" spans="1:87" ht="27.95" customHeight="1" x14ac:dyDescent="0.3">
      <c r="A12" s="94"/>
      <c r="B12" s="9" t="s">
        <v>144</v>
      </c>
      <c r="C12" s="9" t="s">
        <v>145</v>
      </c>
      <c r="D12" s="9" t="s">
        <v>2</v>
      </c>
      <c r="E12" s="10">
        <v>2102.8703866251153</v>
      </c>
      <c r="F12" s="13">
        <f t="shared" si="1"/>
        <v>11.872018116953166</v>
      </c>
      <c r="G12" s="9"/>
      <c r="H12" s="43" t="s">
        <v>199</v>
      </c>
      <c r="I12" s="29">
        <v>44019</v>
      </c>
      <c r="J12" s="46" t="s">
        <v>202</v>
      </c>
      <c r="K12" s="30">
        <v>42</v>
      </c>
      <c r="L12" s="10" t="s">
        <v>200</v>
      </c>
      <c r="M12" s="29">
        <v>45291</v>
      </c>
      <c r="N12" s="10" t="s">
        <v>201</v>
      </c>
      <c r="O12" s="14"/>
      <c r="P12" s="100">
        <v>1555.451806109244</v>
      </c>
      <c r="Q12" s="100">
        <v>0</v>
      </c>
      <c r="R12" s="100">
        <v>0</v>
      </c>
      <c r="S12" s="100">
        <v>2104.0106416863578</v>
      </c>
      <c r="T12" s="100">
        <v>0</v>
      </c>
      <c r="U12" s="100">
        <v>0</v>
      </c>
      <c r="V12" s="100">
        <v>0</v>
      </c>
      <c r="W12" s="100">
        <v>0</v>
      </c>
      <c r="X12" s="100">
        <v>0</v>
      </c>
      <c r="Y12" s="100">
        <v>0</v>
      </c>
      <c r="Z12" s="100">
        <v>0</v>
      </c>
      <c r="AA12" s="100">
        <v>0</v>
      </c>
      <c r="AB12" s="100">
        <v>0</v>
      </c>
      <c r="AC12" s="100">
        <v>0</v>
      </c>
      <c r="AD12" s="100">
        <v>0</v>
      </c>
      <c r="AE12" s="100">
        <v>0</v>
      </c>
      <c r="AF12" s="100">
        <v>0</v>
      </c>
      <c r="AG12" s="100">
        <v>0</v>
      </c>
      <c r="AH12" s="100">
        <v>0</v>
      </c>
      <c r="AI12" s="100">
        <v>0</v>
      </c>
      <c r="AJ12" s="100">
        <v>0</v>
      </c>
      <c r="AK12" s="100">
        <v>0</v>
      </c>
      <c r="AL12" s="100">
        <v>0</v>
      </c>
      <c r="AM12" s="100">
        <v>0</v>
      </c>
      <c r="AN12" s="100">
        <v>0</v>
      </c>
      <c r="AO12" s="100">
        <v>0</v>
      </c>
      <c r="AP12" s="100">
        <v>0</v>
      </c>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row>
    <row r="13" spans="1:87" ht="27.95" customHeight="1" x14ac:dyDescent="0.3">
      <c r="A13" s="94"/>
      <c r="B13" s="9" t="s">
        <v>5</v>
      </c>
      <c r="C13" s="9" t="s">
        <v>6</v>
      </c>
      <c r="D13" s="9" t="s">
        <v>2</v>
      </c>
      <c r="E13" s="10">
        <v>1915.1399280000001</v>
      </c>
      <c r="F13" s="13">
        <f t="shared" si="1"/>
        <v>10.812162302692455</v>
      </c>
      <c r="G13" s="9"/>
      <c r="H13" s="43" t="s">
        <v>199</v>
      </c>
      <c r="I13" s="29">
        <v>43482</v>
      </c>
      <c r="J13" s="46">
        <v>0.12</v>
      </c>
      <c r="K13" s="30">
        <v>48</v>
      </c>
      <c r="L13" s="10" t="s">
        <v>203</v>
      </c>
      <c r="M13" s="29">
        <v>44943</v>
      </c>
      <c r="N13" s="10" t="s">
        <v>201</v>
      </c>
      <c r="O13" s="14"/>
      <c r="P13" s="100">
        <v>229.81679136000002</v>
      </c>
      <c r="Q13" s="100">
        <v>0</v>
      </c>
      <c r="R13" s="100">
        <v>0</v>
      </c>
      <c r="S13" s="100">
        <v>2030.0483236800001</v>
      </c>
      <c r="T13" s="100">
        <v>0</v>
      </c>
      <c r="U13" s="100">
        <v>0</v>
      </c>
      <c r="V13" s="100">
        <v>0</v>
      </c>
      <c r="W13" s="100">
        <v>0</v>
      </c>
      <c r="X13" s="100">
        <v>0</v>
      </c>
      <c r="Y13" s="100">
        <v>0</v>
      </c>
      <c r="Z13" s="100">
        <v>0</v>
      </c>
      <c r="AA13" s="100">
        <v>0</v>
      </c>
      <c r="AB13" s="100">
        <v>0</v>
      </c>
      <c r="AC13" s="100">
        <v>0</v>
      </c>
      <c r="AD13" s="100">
        <v>0</v>
      </c>
      <c r="AE13" s="100">
        <v>0</v>
      </c>
      <c r="AF13" s="100">
        <v>0</v>
      </c>
      <c r="AG13" s="100">
        <v>0</v>
      </c>
      <c r="AH13" s="100">
        <v>0</v>
      </c>
      <c r="AI13" s="100">
        <v>0</v>
      </c>
      <c r="AJ13" s="100">
        <v>0</v>
      </c>
      <c r="AK13" s="100">
        <v>0</v>
      </c>
      <c r="AL13" s="100">
        <v>0</v>
      </c>
      <c r="AM13" s="100">
        <v>0</v>
      </c>
      <c r="AN13" s="100">
        <v>0</v>
      </c>
      <c r="AO13" s="100">
        <v>0</v>
      </c>
      <c r="AP13" s="100">
        <v>0</v>
      </c>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row>
    <row r="14" spans="1:87" ht="27.95" customHeight="1" x14ac:dyDescent="0.3">
      <c r="A14" s="94"/>
      <c r="B14" s="9" t="s">
        <v>13</v>
      </c>
      <c r="C14" s="9" t="s">
        <v>14</v>
      </c>
      <c r="D14" s="9" t="s">
        <v>2</v>
      </c>
      <c r="E14" s="10">
        <v>670.90372271000001</v>
      </c>
      <c r="F14" s="13">
        <f t="shared" si="1"/>
        <v>3.7876709860028015</v>
      </c>
      <c r="G14" s="9"/>
      <c r="H14" s="43" t="s">
        <v>199</v>
      </c>
      <c r="I14" s="29">
        <v>41699</v>
      </c>
      <c r="J14" s="46" t="s">
        <v>204</v>
      </c>
      <c r="K14" s="30">
        <v>127</v>
      </c>
      <c r="L14" s="10" t="s">
        <v>200</v>
      </c>
      <c r="M14" s="29">
        <v>45566</v>
      </c>
      <c r="N14" s="10" t="s">
        <v>201</v>
      </c>
      <c r="O14" s="14"/>
      <c r="P14" s="100">
        <v>313.65101666748456</v>
      </c>
      <c r="Q14" s="100">
        <v>0</v>
      </c>
      <c r="R14" s="100">
        <v>0</v>
      </c>
      <c r="S14" s="100">
        <v>413.50814239368248</v>
      </c>
      <c r="T14" s="100">
        <v>0</v>
      </c>
      <c r="U14" s="100">
        <v>0</v>
      </c>
      <c r="V14" s="100">
        <v>318.69820183640212</v>
      </c>
      <c r="W14" s="100">
        <v>0</v>
      </c>
      <c r="X14" s="100">
        <v>0</v>
      </c>
      <c r="Y14" s="100">
        <v>0</v>
      </c>
      <c r="Z14" s="100">
        <v>0</v>
      </c>
      <c r="AA14" s="100">
        <v>0</v>
      </c>
      <c r="AB14" s="100">
        <v>0</v>
      </c>
      <c r="AC14" s="100">
        <v>0</v>
      </c>
      <c r="AD14" s="100">
        <v>0</v>
      </c>
      <c r="AE14" s="100">
        <v>0</v>
      </c>
      <c r="AF14" s="100">
        <v>0</v>
      </c>
      <c r="AG14" s="100">
        <v>0</v>
      </c>
      <c r="AH14" s="100">
        <v>0</v>
      </c>
      <c r="AI14" s="100">
        <v>0</v>
      </c>
      <c r="AJ14" s="100">
        <v>0</v>
      </c>
      <c r="AK14" s="100">
        <v>0</v>
      </c>
      <c r="AL14" s="100">
        <v>0</v>
      </c>
      <c r="AM14" s="100">
        <v>0</v>
      </c>
      <c r="AN14" s="100">
        <v>0</v>
      </c>
      <c r="AO14" s="100">
        <v>0</v>
      </c>
      <c r="AP14" s="100">
        <v>0</v>
      </c>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row>
    <row r="15" spans="1:87" ht="27.95" customHeight="1" x14ac:dyDescent="0.3">
      <c r="A15" s="94"/>
      <c r="B15" s="9" t="s">
        <v>15</v>
      </c>
      <c r="C15" s="9" t="s">
        <v>16</v>
      </c>
      <c r="D15" s="9" t="s">
        <v>2</v>
      </c>
      <c r="E15" s="10">
        <v>350.84488848000001</v>
      </c>
      <c r="F15" s="13">
        <f t="shared" si="1"/>
        <v>1.98073875535417</v>
      </c>
      <c r="G15" s="9"/>
      <c r="H15" s="43" t="s">
        <v>199</v>
      </c>
      <c r="I15" s="29">
        <v>43158</v>
      </c>
      <c r="J15" s="46" t="s">
        <v>204</v>
      </c>
      <c r="K15" s="30">
        <v>96</v>
      </c>
      <c r="L15" s="10" t="s">
        <v>200</v>
      </c>
      <c r="M15" s="29">
        <v>46080</v>
      </c>
      <c r="N15" s="10" t="s">
        <v>201</v>
      </c>
      <c r="O15" s="14"/>
      <c r="P15" s="100">
        <v>129.0682234525712</v>
      </c>
      <c r="Q15" s="100">
        <v>0</v>
      </c>
      <c r="R15" s="100">
        <v>0</v>
      </c>
      <c r="S15" s="100">
        <v>138.72077798650594</v>
      </c>
      <c r="T15" s="100">
        <v>0</v>
      </c>
      <c r="U15" s="100">
        <v>0</v>
      </c>
      <c r="V15" s="100">
        <v>128.57881451129708</v>
      </c>
      <c r="W15" s="100">
        <v>0</v>
      </c>
      <c r="X15" s="100">
        <v>0</v>
      </c>
      <c r="Y15" s="100">
        <v>117.18017464516174</v>
      </c>
      <c r="Z15" s="100">
        <v>0</v>
      </c>
      <c r="AA15" s="100">
        <v>0</v>
      </c>
      <c r="AB15" s="100">
        <v>18.626717121908147</v>
      </c>
      <c r="AC15" s="100">
        <v>0</v>
      </c>
      <c r="AD15" s="100">
        <v>0</v>
      </c>
      <c r="AE15" s="100">
        <v>0</v>
      </c>
      <c r="AF15" s="100">
        <v>0</v>
      </c>
      <c r="AG15" s="100">
        <v>0</v>
      </c>
      <c r="AH15" s="100">
        <v>0</v>
      </c>
      <c r="AI15" s="100">
        <v>0</v>
      </c>
      <c r="AJ15" s="100">
        <v>0</v>
      </c>
      <c r="AK15" s="100">
        <v>0</v>
      </c>
      <c r="AL15" s="100">
        <v>0</v>
      </c>
      <c r="AM15" s="100">
        <v>0</v>
      </c>
      <c r="AN15" s="100">
        <v>0</v>
      </c>
      <c r="AO15" s="100">
        <v>0</v>
      </c>
      <c r="AP15" s="100">
        <v>0</v>
      </c>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row>
    <row r="16" spans="1:87" ht="27.95" customHeight="1" x14ac:dyDescent="0.3">
      <c r="A16" s="94"/>
      <c r="B16" s="9" t="s">
        <v>19</v>
      </c>
      <c r="C16" s="9" t="s">
        <v>20</v>
      </c>
      <c r="D16" s="9" t="s">
        <v>2</v>
      </c>
      <c r="E16" s="10">
        <v>85.840834109999136</v>
      </c>
      <c r="F16" s="13">
        <f t="shared" si="1"/>
        <v>0.48462517909334157</v>
      </c>
      <c r="G16" s="9"/>
      <c r="H16" s="43" t="s">
        <v>205</v>
      </c>
      <c r="I16" s="29">
        <v>40603</v>
      </c>
      <c r="J16" s="46" t="s">
        <v>206</v>
      </c>
      <c r="K16" s="30">
        <v>187</v>
      </c>
      <c r="L16" s="10" t="s">
        <v>207</v>
      </c>
      <c r="M16" s="29">
        <v>46296</v>
      </c>
      <c r="N16" s="10" t="s">
        <v>201</v>
      </c>
      <c r="O16" s="14"/>
      <c r="P16" s="100">
        <v>54.720660120000005</v>
      </c>
      <c r="Q16" s="100">
        <v>0</v>
      </c>
      <c r="R16" s="100">
        <v>0</v>
      </c>
      <c r="S16" s="100">
        <v>65.478869000000003</v>
      </c>
      <c r="T16" s="100">
        <v>0</v>
      </c>
      <c r="U16" s="100">
        <v>0</v>
      </c>
      <c r="V16" s="100">
        <v>53.318609980000005</v>
      </c>
      <c r="W16" s="100">
        <v>0</v>
      </c>
      <c r="X16" s="100">
        <v>0</v>
      </c>
      <c r="Y16" s="100">
        <v>40.806247560000003</v>
      </c>
      <c r="Z16" s="100">
        <v>0</v>
      </c>
      <c r="AA16" s="100">
        <v>0</v>
      </c>
      <c r="AB16" s="100">
        <v>23.89127014</v>
      </c>
      <c r="AC16" s="100">
        <v>0</v>
      </c>
      <c r="AD16" s="100">
        <v>0</v>
      </c>
      <c r="AE16" s="100">
        <v>0</v>
      </c>
      <c r="AF16" s="100">
        <v>0</v>
      </c>
      <c r="AG16" s="100">
        <v>0</v>
      </c>
      <c r="AH16" s="100">
        <v>0</v>
      </c>
      <c r="AI16" s="100">
        <v>0</v>
      </c>
      <c r="AJ16" s="100">
        <v>0</v>
      </c>
      <c r="AK16" s="100">
        <v>0</v>
      </c>
      <c r="AL16" s="100">
        <v>0</v>
      </c>
      <c r="AM16" s="100">
        <v>0</v>
      </c>
      <c r="AN16" s="100">
        <v>0</v>
      </c>
      <c r="AO16" s="100">
        <v>0</v>
      </c>
      <c r="AP16" s="100">
        <v>0</v>
      </c>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row>
    <row r="17" spans="1:98" ht="27.95" customHeight="1" x14ac:dyDescent="0.3">
      <c r="A17" s="94"/>
      <c r="B17" s="9" t="s">
        <v>21</v>
      </c>
      <c r="C17" s="9" t="s">
        <v>22</v>
      </c>
      <c r="D17" s="9" t="s">
        <v>2</v>
      </c>
      <c r="E17" s="10">
        <v>36.90135282</v>
      </c>
      <c r="F17" s="13">
        <f t="shared" si="1"/>
        <v>0.20833120862109555</v>
      </c>
      <c r="G17" s="9"/>
      <c r="H17" s="43" t="s">
        <v>199</v>
      </c>
      <c r="I17" s="29">
        <v>43104</v>
      </c>
      <c r="J17" s="46" t="s">
        <v>204</v>
      </c>
      <c r="K17" s="30">
        <v>96</v>
      </c>
      <c r="L17" s="10" t="s">
        <v>200</v>
      </c>
      <c r="M17" s="29">
        <v>46026</v>
      </c>
      <c r="N17" s="10" t="s">
        <v>201</v>
      </c>
      <c r="O17" s="14"/>
      <c r="P17" s="100">
        <v>13.948455302618529</v>
      </c>
      <c r="Q17" s="100">
        <v>0</v>
      </c>
      <c r="R17" s="100">
        <v>0</v>
      </c>
      <c r="S17" s="100">
        <v>14.967298569860393</v>
      </c>
      <c r="T17" s="100">
        <v>0</v>
      </c>
      <c r="U17" s="100">
        <v>0</v>
      </c>
      <c r="V17" s="100">
        <v>13.845032141947465</v>
      </c>
      <c r="W17" s="100">
        <v>0</v>
      </c>
      <c r="X17" s="100">
        <v>0</v>
      </c>
      <c r="Y17" s="100">
        <v>12.620079196803459</v>
      </c>
      <c r="Z17" s="100">
        <v>0</v>
      </c>
      <c r="AA17" s="100">
        <v>0</v>
      </c>
      <c r="AB17" s="100">
        <v>1.004214627727952</v>
      </c>
      <c r="AC17" s="100">
        <v>0</v>
      </c>
      <c r="AD17" s="100">
        <v>0</v>
      </c>
      <c r="AE17" s="100">
        <v>0</v>
      </c>
      <c r="AF17" s="100">
        <v>0</v>
      </c>
      <c r="AG17" s="100">
        <v>0</v>
      </c>
      <c r="AH17" s="100">
        <v>0</v>
      </c>
      <c r="AI17" s="100">
        <v>0</v>
      </c>
      <c r="AJ17" s="100">
        <v>0</v>
      </c>
      <c r="AK17" s="100">
        <v>0</v>
      </c>
      <c r="AL17" s="100">
        <v>0</v>
      </c>
      <c r="AM17" s="100">
        <v>0</v>
      </c>
      <c r="AN17" s="100">
        <v>0</v>
      </c>
      <c r="AO17" s="100">
        <v>0</v>
      </c>
      <c r="AP17" s="100">
        <v>0</v>
      </c>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row>
    <row r="18" spans="1:98" ht="27.95" customHeight="1" x14ac:dyDescent="0.3">
      <c r="A18" s="94"/>
      <c r="B18" s="9" t="s">
        <v>17</v>
      </c>
      <c r="C18" s="9" t="s">
        <v>18</v>
      </c>
      <c r="D18" s="9" t="s">
        <v>2</v>
      </c>
      <c r="E18" s="10">
        <v>2E-8</v>
      </c>
      <c r="F18" s="13">
        <f t="shared" si="1"/>
        <v>1.1291250466469786E-10</v>
      </c>
      <c r="G18" s="9"/>
      <c r="H18" s="43" t="s">
        <v>199</v>
      </c>
      <c r="I18" s="29">
        <v>42583</v>
      </c>
      <c r="J18" s="46">
        <v>0.11409999999999999</v>
      </c>
      <c r="K18" s="30">
        <v>72</v>
      </c>
      <c r="L18" s="10" t="s">
        <v>200</v>
      </c>
      <c r="M18" s="29">
        <v>44774</v>
      </c>
      <c r="N18" s="10" t="s">
        <v>201</v>
      </c>
      <c r="O18" s="14"/>
      <c r="P18" s="100">
        <v>56.987954080000009</v>
      </c>
      <c r="Q18" s="100">
        <v>0</v>
      </c>
      <c r="R18" s="100">
        <v>0</v>
      </c>
      <c r="S18" s="100">
        <v>0</v>
      </c>
      <c r="T18" s="100">
        <v>0</v>
      </c>
      <c r="U18" s="100">
        <v>0</v>
      </c>
      <c r="V18" s="100">
        <v>0</v>
      </c>
      <c r="W18" s="100">
        <v>0</v>
      </c>
      <c r="X18" s="100">
        <v>0</v>
      </c>
      <c r="Y18" s="100">
        <v>0</v>
      </c>
      <c r="Z18" s="100">
        <v>0</v>
      </c>
      <c r="AA18" s="100">
        <v>0</v>
      </c>
      <c r="AB18" s="100">
        <v>0</v>
      </c>
      <c r="AC18" s="100">
        <v>0</v>
      </c>
      <c r="AD18" s="100">
        <v>0</v>
      </c>
      <c r="AE18" s="100">
        <v>0</v>
      </c>
      <c r="AF18" s="100">
        <v>0</v>
      </c>
      <c r="AG18" s="100">
        <v>0</v>
      </c>
      <c r="AH18" s="100">
        <v>0</v>
      </c>
      <c r="AI18" s="100">
        <v>0</v>
      </c>
      <c r="AJ18" s="100">
        <v>0</v>
      </c>
      <c r="AK18" s="100">
        <v>0</v>
      </c>
      <c r="AL18" s="100">
        <v>0</v>
      </c>
      <c r="AM18" s="100">
        <v>0</v>
      </c>
      <c r="AN18" s="100">
        <v>0</v>
      </c>
      <c r="AO18" s="100">
        <v>0</v>
      </c>
      <c r="AP18" s="100">
        <v>0</v>
      </c>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row>
    <row r="19" spans="1:98" ht="27.95" customHeight="1" x14ac:dyDescent="0.3">
      <c r="A19" s="94"/>
      <c r="B19" s="9" t="s">
        <v>23</v>
      </c>
      <c r="C19" s="9" t="s">
        <v>24</v>
      </c>
      <c r="D19" s="9" t="s">
        <v>2</v>
      </c>
      <c r="E19" s="10">
        <v>0</v>
      </c>
      <c r="F19" s="13">
        <f t="shared" si="1"/>
        <v>0</v>
      </c>
      <c r="G19" s="9"/>
      <c r="H19" s="43" t="s">
        <v>199</v>
      </c>
      <c r="I19" s="29">
        <v>40450</v>
      </c>
      <c r="J19" s="46" t="s">
        <v>204</v>
      </c>
      <c r="K19" s="30">
        <v>140</v>
      </c>
      <c r="L19" s="10" t="s">
        <v>200</v>
      </c>
      <c r="M19" s="29">
        <v>44710</v>
      </c>
      <c r="N19" s="10" t="s">
        <v>201</v>
      </c>
      <c r="O19" s="14"/>
      <c r="P19" s="100">
        <v>0.25801696000000002</v>
      </c>
      <c r="Q19" s="100">
        <v>0</v>
      </c>
      <c r="R19" s="100">
        <v>0</v>
      </c>
      <c r="S19" s="100">
        <v>0</v>
      </c>
      <c r="T19" s="100">
        <v>0</v>
      </c>
      <c r="U19" s="100">
        <v>0</v>
      </c>
      <c r="V19" s="100">
        <v>0</v>
      </c>
      <c r="W19" s="100">
        <v>0</v>
      </c>
      <c r="X19" s="100">
        <v>0</v>
      </c>
      <c r="Y19" s="100">
        <v>0</v>
      </c>
      <c r="Z19" s="100">
        <v>0</v>
      </c>
      <c r="AA19" s="100">
        <v>0</v>
      </c>
      <c r="AB19" s="100">
        <v>0</v>
      </c>
      <c r="AC19" s="100">
        <v>0</v>
      </c>
      <c r="AD19" s="100">
        <v>0</v>
      </c>
      <c r="AE19" s="100">
        <v>0</v>
      </c>
      <c r="AF19" s="100">
        <v>0</v>
      </c>
      <c r="AG19" s="100">
        <v>0</v>
      </c>
      <c r="AH19" s="100">
        <v>0</v>
      </c>
      <c r="AI19" s="100">
        <v>0</v>
      </c>
      <c r="AJ19" s="100">
        <v>0</v>
      </c>
      <c r="AK19" s="100">
        <v>0</v>
      </c>
      <c r="AL19" s="100">
        <v>0</v>
      </c>
      <c r="AM19" s="100">
        <v>0</v>
      </c>
      <c r="AN19" s="100">
        <v>0</v>
      </c>
      <c r="AO19" s="100">
        <v>0</v>
      </c>
      <c r="AP19" s="100">
        <v>0</v>
      </c>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row>
    <row r="20" spans="1:98" ht="27.95" customHeight="1" x14ac:dyDescent="0.3">
      <c r="A20" s="94"/>
      <c r="B20" s="9" t="s">
        <v>7</v>
      </c>
      <c r="C20" s="9" t="s">
        <v>8</v>
      </c>
      <c r="D20" s="9" t="s">
        <v>2</v>
      </c>
      <c r="E20" s="10">
        <v>0</v>
      </c>
      <c r="F20" s="13">
        <f t="shared" si="1"/>
        <v>0</v>
      </c>
      <c r="G20" s="9"/>
      <c r="H20" s="43" t="s">
        <v>199</v>
      </c>
      <c r="I20" s="29">
        <v>42606</v>
      </c>
      <c r="J20" s="46" t="s">
        <v>208</v>
      </c>
      <c r="K20" s="30">
        <v>67</v>
      </c>
      <c r="L20" s="10" t="s">
        <v>203</v>
      </c>
      <c r="M20" s="29">
        <v>44635</v>
      </c>
      <c r="N20" s="10" t="s">
        <v>201</v>
      </c>
      <c r="O20" s="14"/>
      <c r="P20" s="100">
        <v>560.57478065492808</v>
      </c>
      <c r="Q20" s="100">
        <v>0</v>
      </c>
      <c r="R20" s="100">
        <v>0</v>
      </c>
      <c r="S20" s="100">
        <v>0</v>
      </c>
      <c r="T20" s="100">
        <v>0</v>
      </c>
      <c r="U20" s="100">
        <v>0</v>
      </c>
      <c r="V20" s="100">
        <v>0</v>
      </c>
      <c r="W20" s="100">
        <v>0</v>
      </c>
      <c r="X20" s="100">
        <v>0</v>
      </c>
      <c r="Y20" s="100">
        <v>0</v>
      </c>
      <c r="Z20" s="100">
        <v>0</v>
      </c>
      <c r="AA20" s="100">
        <v>0</v>
      </c>
      <c r="AB20" s="100">
        <v>0</v>
      </c>
      <c r="AC20" s="100">
        <v>0</v>
      </c>
      <c r="AD20" s="100">
        <v>0</v>
      </c>
      <c r="AE20" s="100">
        <v>0</v>
      </c>
      <c r="AF20" s="100">
        <v>0</v>
      </c>
      <c r="AG20" s="100">
        <v>0</v>
      </c>
      <c r="AH20" s="100">
        <v>0</v>
      </c>
      <c r="AI20" s="100">
        <v>0</v>
      </c>
      <c r="AJ20" s="100">
        <v>0</v>
      </c>
      <c r="AK20" s="100">
        <v>0</v>
      </c>
      <c r="AL20" s="100">
        <v>0</v>
      </c>
      <c r="AM20" s="100">
        <v>0</v>
      </c>
      <c r="AN20" s="100">
        <v>0</v>
      </c>
      <c r="AO20" s="100">
        <v>0</v>
      </c>
      <c r="AP20" s="100">
        <v>0</v>
      </c>
      <c r="AQ20" s="140"/>
      <c r="AR20" s="140"/>
      <c r="AS20" s="140"/>
      <c r="AT20" s="140"/>
      <c r="AU20" s="140"/>
      <c r="AV20" s="140"/>
      <c r="AW20" s="140"/>
      <c r="AX20" s="140"/>
      <c r="AY20" s="140"/>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row>
    <row r="21" spans="1:98" ht="27.95" customHeight="1" x14ac:dyDescent="0.3">
      <c r="A21" s="94"/>
      <c r="B21" s="9" t="s">
        <v>9</v>
      </c>
      <c r="C21" s="9" t="s">
        <v>10</v>
      </c>
      <c r="D21" s="9" t="s">
        <v>2</v>
      </c>
      <c r="E21" s="10">
        <v>0</v>
      </c>
      <c r="F21" s="13">
        <f t="shared" si="1"/>
        <v>0</v>
      </c>
      <c r="G21" s="9"/>
      <c r="H21" s="43" t="s">
        <v>199</v>
      </c>
      <c r="I21" s="29">
        <v>43117</v>
      </c>
      <c r="J21" s="46" t="s">
        <v>209</v>
      </c>
      <c r="K21" s="30">
        <v>50</v>
      </c>
      <c r="L21" s="10" t="s">
        <v>203</v>
      </c>
      <c r="M21" s="29">
        <v>44635</v>
      </c>
      <c r="N21" s="10" t="s">
        <v>201</v>
      </c>
      <c r="O21" s="14"/>
      <c r="P21" s="100">
        <v>112.39004472290517</v>
      </c>
      <c r="Q21" s="100">
        <v>0</v>
      </c>
      <c r="R21" s="100">
        <v>0</v>
      </c>
      <c r="S21" s="100">
        <v>0</v>
      </c>
      <c r="T21" s="100">
        <v>0</v>
      </c>
      <c r="U21" s="100">
        <v>0</v>
      </c>
      <c r="V21" s="100">
        <v>0</v>
      </c>
      <c r="W21" s="100">
        <v>0</v>
      </c>
      <c r="X21" s="100">
        <v>0</v>
      </c>
      <c r="Y21" s="100">
        <v>0</v>
      </c>
      <c r="Z21" s="100">
        <v>0</v>
      </c>
      <c r="AA21" s="100">
        <v>0</v>
      </c>
      <c r="AB21" s="100">
        <v>0</v>
      </c>
      <c r="AC21" s="100">
        <v>0</v>
      </c>
      <c r="AD21" s="100">
        <v>0</v>
      </c>
      <c r="AE21" s="100">
        <v>0</v>
      </c>
      <c r="AF21" s="100">
        <v>0</v>
      </c>
      <c r="AG21" s="100">
        <v>0</v>
      </c>
      <c r="AH21" s="100">
        <v>0</v>
      </c>
      <c r="AI21" s="100">
        <v>0</v>
      </c>
      <c r="AJ21" s="100">
        <v>0</v>
      </c>
      <c r="AK21" s="100">
        <v>0</v>
      </c>
      <c r="AL21" s="100">
        <v>0</v>
      </c>
      <c r="AM21" s="100">
        <v>0</v>
      </c>
      <c r="AN21" s="100">
        <v>0</v>
      </c>
      <c r="AO21" s="100">
        <v>0</v>
      </c>
      <c r="AP21" s="100">
        <v>0</v>
      </c>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row>
    <row r="22" spans="1:98" ht="27.95" customHeight="1" x14ac:dyDescent="0.3">
      <c r="A22" s="94"/>
      <c r="B22" s="9" t="s">
        <v>11</v>
      </c>
      <c r="C22" s="9" t="s">
        <v>12</v>
      </c>
      <c r="D22" s="9" t="s">
        <v>2</v>
      </c>
      <c r="E22" s="10">
        <v>0</v>
      </c>
      <c r="F22" s="13">
        <f t="shared" si="1"/>
        <v>0</v>
      </c>
      <c r="G22" s="9"/>
      <c r="H22" s="43" t="s">
        <v>199</v>
      </c>
      <c r="I22" s="29">
        <v>42761</v>
      </c>
      <c r="J22" s="46" t="s">
        <v>208</v>
      </c>
      <c r="K22" s="30">
        <v>62</v>
      </c>
      <c r="L22" s="10" t="s">
        <v>203</v>
      </c>
      <c r="M22" s="29">
        <v>44635</v>
      </c>
      <c r="N22" s="10" t="s">
        <v>201</v>
      </c>
      <c r="O22" s="14"/>
      <c r="P22" s="100">
        <v>330.77112925419169</v>
      </c>
      <c r="Q22" s="100">
        <v>0</v>
      </c>
      <c r="R22" s="100">
        <v>0</v>
      </c>
      <c r="S22" s="100">
        <v>0</v>
      </c>
      <c r="T22" s="100">
        <v>0</v>
      </c>
      <c r="U22" s="100">
        <v>0</v>
      </c>
      <c r="V22" s="100">
        <v>0</v>
      </c>
      <c r="W22" s="100">
        <v>0</v>
      </c>
      <c r="X22" s="100">
        <v>0</v>
      </c>
      <c r="Y22" s="100">
        <v>0</v>
      </c>
      <c r="Z22" s="100">
        <v>0</v>
      </c>
      <c r="AA22" s="100">
        <v>0</v>
      </c>
      <c r="AB22" s="100">
        <v>0</v>
      </c>
      <c r="AC22" s="100">
        <v>0</v>
      </c>
      <c r="AD22" s="100">
        <v>0</v>
      </c>
      <c r="AE22" s="100">
        <v>0</v>
      </c>
      <c r="AF22" s="100">
        <v>0</v>
      </c>
      <c r="AG22" s="100">
        <v>0</v>
      </c>
      <c r="AH22" s="100">
        <v>0</v>
      </c>
      <c r="AI22" s="100">
        <v>0</v>
      </c>
      <c r="AJ22" s="100">
        <v>0</v>
      </c>
      <c r="AK22" s="100">
        <v>0</v>
      </c>
      <c r="AL22" s="100">
        <v>0</v>
      </c>
      <c r="AM22" s="100">
        <v>0</v>
      </c>
      <c r="AN22" s="100">
        <v>0</v>
      </c>
      <c r="AO22" s="100">
        <v>0</v>
      </c>
      <c r="AP22" s="100">
        <v>0</v>
      </c>
      <c r="AQ22" s="140"/>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row>
    <row r="23" spans="1:98" ht="27.95" customHeight="1" x14ac:dyDescent="0.3">
      <c r="A23" s="94"/>
      <c r="B23" s="20" t="s">
        <v>110</v>
      </c>
      <c r="C23" s="20"/>
      <c r="D23" s="20"/>
      <c r="E23" s="20"/>
      <c r="F23" s="37">
        <f>+SUM(F24:F25)</f>
        <v>107.39391663952061</v>
      </c>
      <c r="G23" s="90">
        <f>+F23/$F$52</f>
        <v>0.10948577280701705</v>
      </c>
      <c r="H23" s="44"/>
      <c r="I23" s="20"/>
      <c r="J23" s="47"/>
      <c r="K23" s="20"/>
      <c r="L23" s="20"/>
      <c r="M23" s="20"/>
      <c r="N23" s="20"/>
      <c r="O23" s="33"/>
      <c r="P23" s="99">
        <f>+SUM(P24:P25)</f>
        <v>7157.3785598736722</v>
      </c>
      <c r="Q23" s="99">
        <f t="shared" ref="Q23:AP23" si="2">+SUM(Q24:Q25)</f>
        <v>0</v>
      </c>
      <c r="R23" s="99">
        <f t="shared" si="2"/>
        <v>13.053123599940303</v>
      </c>
      <c r="S23" s="99">
        <f t="shared" si="2"/>
        <v>16645.800235608196</v>
      </c>
      <c r="T23" s="99">
        <f t="shared" si="2"/>
        <v>0</v>
      </c>
      <c r="U23" s="99">
        <f t="shared" si="2"/>
        <v>0</v>
      </c>
      <c r="V23" s="99">
        <f t="shared" si="2"/>
        <v>12990.997555639915</v>
      </c>
      <c r="W23" s="99">
        <f t="shared" si="2"/>
        <v>0</v>
      </c>
      <c r="X23" s="99">
        <f t="shared" si="2"/>
        <v>0</v>
      </c>
      <c r="Y23" s="99">
        <f t="shared" si="2"/>
        <v>9083.951022502888</v>
      </c>
      <c r="Z23" s="99">
        <f t="shared" si="2"/>
        <v>0</v>
      </c>
      <c r="AA23" s="99">
        <f t="shared" si="2"/>
        <v>0</v>
      </c>
      <c r="AB23" s="99">
        <f t="shared" si="2"/>
        <v>6101.4389632097191</v>
      </c>
      <c r="AC23" s="99">
        <f t="shared" si="2"/>
        <v>0</v>
      </c>
      <c r="AD23" s="99">
        <f t="shared" si="2"/>
        <v>0</v>
      </c>
      <c r="AE23" s="99">
        <f t="shared" si="2"/>
        <v>1971.2936307075684</v>
      </c>
      <c r="AF23" s="99">
        <f t="shared" si="2"/>
        <v>0</v>
      </c>
      <c r="AG23" s="99">
        <f t="shared" si="2"/>
        <v>0</v>
      </c>
      <c r="AH23" s="99">
        <f t="shared" si="2"/>
        <v>0</v>
      </c>
      <c r="AI23" s="99">
        <f t="shared" si="2"/>
        <v>0</v>
      </c>
      <c r="AJ23" s="99">
        <f t="shared" si="2"/>
        <v>0</v>
      </c>
      <c r="AK23" s="99">
        <f t="shared" si="2"/>
        <v>0</v>
      </c>
      <c r="AL23" s="99">
        <f t="shared" si="2"/>
        <v>0</v>
      </c>
      <c r="AM23" s="99">
        <f t="shared" si="2"/>
        <v>0</v>
      </c>
      <c r="AN23" s="99">
        <f t="shared" si="2"/>
        <v>0</v>
      </c>
      <c r="AO23" s="99">
        <f t="shared" si="2"/>
        <v>0</v>
      </c>
      <c r="AP23" s="99">
        <f t="shared" si="2"/>
        <v>0</v>
      </c>
      <c r="AQ23" s="136"/>
      <c r="AR23" s="136"/>
      <c r="AS23" s="136"/>
      <c r="AT23" s="136"/>
      <c r="AU23" s="136"/>
      <c r="AV23" s="136"/>
      <c r="AW23" s="136"/>
      <c r="AX23" s="136"/>
      <c r="AY23" s="136"/>
      <c r="AZ23" s="136"/>
      <c r="BA23" s="136"/>
      <c r="BB23" s="136"/>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6"/>
      <c r="CI23" s="136"/>
    </row>
    <row r="24" spans="1:98" ht="27.95" customHeight="1" x14ac:dyDescent="0.3">
      <c r="A24" s="94"/>
      <c r="B24" s="9" t="s">
        <v>189</v>
      </c>
      <c r="C24" s="9" t="s">
        <v>190</v>
      </c>
      <c r="D24" s="9" t="s">
        <v>2</v>
      </c>
      <c r="E24" s="10">
        <v>19022.501884699999</v>
      </c>
      <c r="F24" s="13">
        <f>+IF($D24="USD",$E24,$E24/$C$65)</f>
        <v>107.39391663952061</v>
      </c>
      <c r="G24" s="9"/>
      <c r="H24" s="43" t="s">
        <v>199</v>
      </c>
      <c r="I24" s="29">
        <v>44684</v>
      </c>
      <c r="J24" s="46" t="s">
        <v>210</v>
      </c>
      <c r="K24" s="30">
        <v>60</v>
      </c>
      <c r="L24" s="10" t="s">
        <v>200</v>
      </c>
      <c r="M24" s="29">
        <v>46510</v>
      </c>
      <c r="N24" s="10" t="s">
        <v>201</v>
      </c>
      <c r="O24" s="14"/>
      <c r="P24" s="100">
        <v>7157.3785598736722</v>
      </c>
      <c r="Q24" s="100">
        <v>0</v>
      </c>
      <c r="R24" s="100">
        <v>0</v>
      </c>
      <c r="S24" s="100">
        <v>16645.800235608196</v>
      </c>
      <c r="T24" s="100">
        <v>0</v>
      </c>
      <c r="U24" s="100">
        <v>0</v>
      </c>
      <c r="V24" s="100">
        <v>12990.997555639915</v>
      </c>
      <c r="W24" s="100">
        <v>0</v>
      </c>
      <c r="X24" s="100">
        <v>0</v>
      </c>
      <c r="Y24" s="100">
        <v>9083.951022502888</v>
      </c>
      <c r="Z24" s="100">
        <v>0</v>
      </c>
      <c r="AA24" s="100">
        <v>0</v>
      </c>
      <c r="AB24" s="100">
        <v>6101.4389632097191</v>
      </c>
      <c r="AC24" s="100">
        <v>0</v>
      </c>
      <c r="AD24" s="100">
        <v>0</v>
      </c>
      <c r="AE24" s="100">
        <v>1971.2936307075684</v>
      </c>
      <c r="AF24" s="100">
        <v>0</v>
      </c>
      <c r="AG24" s="100">
        <v>0</v>
      </c>
      <c r="AH24" s="100">
        <v>0</v>
      </c>
      <c r="AI24" s="100">
        <v>0</v>
      </c>
      <c r="AJ24" s="100">
        <v>0</v>
      </c>
      <c r="AK24" s="100">
        <v>0</v>
      </c>
      <c r="AL24" s="100">
        <v>0</v>
      </c>
      <c r="AM24" s="100">
        <v>0</v>
      </c>
      <c r="AN24" s="100">
        <v>0</v>
      </c>
      <c r="AO24" s="100">
        <v>0</v>
      </c>
      <c r="AP24" s="100">
        <v>0</v>
      </c>
      <c r="AQ24" s="140"/>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row>
    <row r="25" spans="1:98" ht="27.95" customHeight="1" x14ac:dyDescent="0.3">
      <c r="A25" s="94"/>
      <c r="B25" s="9" t="s">
        <v>160</v>
      </c>
      <c r="C25" s="9" t="s">
        <v>161</v>
      </c>
      <c r="D25" s="9" t="s">
        <v>60</v>
      </c>
      <c r="E25" s="40">
        <v>0</v>
      </c>
      <c r="F25" s="13">
        <f>+IF($D25="USD",$E25,$E25*$C$67/$C$65)</f>
        <v>0</v>
      </c>
      <c r="G25" s="9"/>
      <c r="H25" s="43" t="s">
        <v>199</v>
      </c>
      <c r="I25" s="29">
        <v>44396</v>
      </c>
      <c r="J25" s="46" t="s">
        <v>211</v>
      </c>
      <c r="K25" s="30">
        <v>60</v>
      </c>
      <c r="L25" s="10" t="s">
        <v>200</v>
      </c>
      <c r="M25" s="29">
        <v>46222</v>
      </c>
      <c r="N25" s="10" t="s">
        <v>201</v>
      </c>
      <c r="O25" s="14"/>
      <c r="P25" s="100">
        <v>0</v>
      </c>
      <c r="Q25" s="100">
        <v>0</v>
      </c>
      <c r="R25" s="100">
        <v>13.053123599940303</v>
      </c>
      <c r="S25" s="100">
        <v>0</v>
      </c>
      <c r="T25" s="100">
        <v>0</v>
      </c>
      <c r="U25" s="100">
        <v>0</v>
      </c>
      <c r="V25" s="100">
        <v>0</v>
      </c>
      <c r="W25" s="100">
        <v>0</v>
      </c>
      <c r="X25" s="100">
        <v>0</v>
      </c>
      <c r="Y25" s="100">
        <v>0</v>
      </c>
      <c r="Z25" s="100">
        <v>0</v>
      </c>
      <c r="AA25" s="100">
        <v>0</v>
      </c>
      <c r="AB25" s="100">
        <v>0</v>
      </c>
      <c r="AC25" s="100">
        <v>0</v>
      </c>
      <c r="AD25" s="100">
        <v>0</v>
      </c>
      <c r="AE25" s="100">
        <v>0</v>
      </c>
      <c r="AF25" s="100">
        <v>0</v>
      </c>
      <c r="AG25" s="100">
        <v>0</v>
      </c>
      <c r="AH25" s="100">
        <v>0</v>
      </c>
      <c r="AI25" s="100">
        <v>0</v>
      </c>
      <c r="AJ25" s="100">
        <v>0</v>
      </c>
      <c r="AK25" s="100">
        <v>0</v>
      </c>
      <c r="AL25" s="100">
        <v>0</v>
      </c>
      <c r="AM25" s="100">
        <v>0</v>
      </c>
      <c r="AN25" s="100">
        <v>0</v>
      </c>
      <c r="AO25" s="100">
        <v>0</v>
      </c>
      <c r="AP25" s="100">
        <v>0</v>
      </c>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row>
    <row r="26" spans="1:98" ht="27.95" customHeight="1" x14ac:dyDescent="0.3">
      <c r="A26" s="94"/>
      <c r="B26" s="20" t="s">
        <v>25</v>
      </c>
      <c r="C26" s="20"/>
      <c r="D26" s="20"/>
      <c r="E26" s="20"/>
      <c r="F26" s="37">
        <f>+SUM(F27,F40)</f>
        <v>188.99812130420852</v>
      </c>
      <c r="G26" s="90">
        <f>+F26/$F$52</f>
        <v>0.19267949263385753</v>
      </c>
      <c r="H26" s="44"/>
      <c r="I26" s="20"/>
      <c r="J26" s="47"/>
      <c r="K26" s="20"/>
      <c r="L26" s="20"/>
      <c r="M26" s="20"/>
      <c r="N26" s="20"/>
      <c r="O26" s="33"/>
      <c r="P26" s="99">
        <f>+SUM(P27,P40)</f>
        <v>0</v>
      </c>
      <c r="Q26" s="99">
        <f t="shared" ref="Q26:AP26" si="3">+SUM(Q27,Q40)</f>
        <v>20.261712386169634</v>
      </c>
      <c r="R26" s="99">
        <f t="shared" si="3"/>
        <v>0</v>
      </c>
      <c r="S26" s="99">
        <f t="shared" si="3"/>
        <v>0</v>
      </c>
      <c r="T26" s="99">
        <f t="shared" si="3"/>
        <v>27.61394961508805</v>
      </c>
      <c r="U26" s="99">
        <f t="shared" si="3"/>
        <v>0</v>
      </c>
      <c r="V26" s="99">
        <f t="shared" si="3"/>
        <v>0</v>
      </c>
      <c r="W26" s="99">
        <f t="shared" si="3"/>
        <v>26.860978329625784</v>
      </c>
      <c r="X26" s="99">
        <f t="shared" si="3"/>
        <v>0</v>
      </c>
      <c r="Y26" s="99">
        <f t="shared" si="3"/>
        <v>0</v>
      </c>
      <c r="Z26" s="99">
        <f t="shared" si="3"/>
        <v>24.95693315161002</v>
      </c>
      <c r="AA26" s="99">
        <f t="shared" si="3"/>
        <v>0</v>
      </c>
      <c r="AB26" s="99">
        <f t="shared" si="3"/>
        <v>0</v>
      </c>
      <c r="AC26" s="99">
        <f t="shared" si="3"/>
        <v>18.095651092516924</v>
      </c>
      <c r="AD26" s="99">
        <f t="shared" si="3"/>
        <v>0</v>
      </c>
      <c r="AE26" s="99">
        <f t="shared" si="3"/>
        <v>0</v>
      </c>
      <c r="AF26" s="99">
        <f t="shared" si="3"/>
        <v>17.068387468561138</v>
      </c>
      <c r="AG26" s="99">
        <f t="shared" si="3"/>
        <v>0</v>
      </c>
      <c r="AH26" s="99">
        <f t="shared" si="3"/>
        <v>0</v>
      </c>
      <c r="AI26" s="99">
        <f t="shared" si="3"/>
        <v>16.552624722828742</v>
      </c>
      <c r="AJ26" s="99">
        <f t="shared" si="3"/>
        <v>0</v>
      </c>
      <c r="AK26" s="99">
        <f t="shared" si="3"/>
        <v>0</v>
      </c>
      <c r="AL26" s="99">
        <f t="shared" si="3"/>
        <v>16.03885977352779</v>
      </c>
      <c r="AM26" s="99">
        <f t="shared" si="3"/>
        <v>0</v>
      </c>
      <c r="AN26" s="99">
        <f t="shared" si="3"/>
        <v>0</v>
      </c>
      <c r="AO26" s="99">
        <f t="shared" si="3"/>
        <v>7.3353339992718087</v>
      </c>
      <c r="AP26" s="99">
        <f t="shared" si="3"/>
        <v>0</v>
      </c>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c r="BS26" s="136"/>
      <c r="BT26" s="136"/>
      <c r="BU26" s="136"/>
      <c r="BV26" s="136"/>
      <c r="BW26" s="136"/>
      <c r="BX26" s="136"/>
      <c r="BY26" s="136"/>
      <c r="BZ26" s="136"/>
      <c r="CA26" s="136"/>
      <c r="CB26" s="136"/>
      <c r="CC26" s="136"/>
      <c r="CD26" s="136"/>
      <c r="CE26" s="136"/>
      <c r="CF26" s="136"/>
      <c r="CG26" s="136"/>
      <c r="CH26" s="136"/>
      <c r="CI26" s="136"/>
    </row>
    <row r="27" spans="1:98" ht="27.95" customHeight="1" x14ac:dyDescent="0.3">
      <c r="A27" s="94"/>
      <c r="B27" s="21" t="s">
        <v>26</v>
      </c>
      <c r="C27" s="21"/>
      <c r="D27" s="21"/>
      <c r="E27" s="21"/>
      <c r="F27" s="38">
        <f>+SUM(F28:F39)</f>
        <v>160.43552787849427</v>
      </c>
      <c r="G27" s="21"/>
      <c r="H27" s="45"/>
      <c r="I27" s="21"/>
      <c r="J27" s="48"/>
      <c r="K27" s="21"/>
      <c r="L27" s="21"/>
      <c r="M27" s="21"/>
      <c r="N27" s="21"/>
      <c r="O27" s="34"/>
      <c r="P27" s="102">
        <f>+SUM(P28:P39)</f>
        <v>0</v>
      </c>
      <c r="Q27" s="102">
        <f t="shared" ref="Q27:AP27" si="4">+SUM(Q28:Q39)</f>
        <v>17.495543771634868</v>
      </c>
      <c r="R27" s="102">
        <f t="shared" si="4"/>
        <v>0</v>
      </c>
      <c r="S27" s="102">
        <f t="shared" si="4"/>
        <v>0</v>
      </c>
      <c r="T27" s="102">
        <f t="shared" si="4"/>
        <v>24.100759141629105</v>
      </c>
      <c r="U27" s="102">
        <f t="shared" si="4"/>
        <v>0</v>
      </c>
      <c r="V27" s="102">
        <f t="shared" si="4"/>
        <v>0</v>
      </c>
      <c r="W27" s="102">
        <f t="shared" si="4"/>
        <v>23.303540184741948</v>
      </c>
      <c r="X27" s="102">
        <f t="shared" si="4"/>
        <v>0</v>
      </c>
      <c r="Y27" s="102">
        <f t="shared" si="4"/>
        <v>0</v>
      </c>
      <c r="Z27" s="102">
        <f t="shared" si="4"/>
        <v>21.715668442983283</v>
      </c>
      <c r="AA27" s="102">
        <f t="shared" si="4"/>
        <v>0</v>
      </c>
      <c r="AB27" s="102">
        <f t="shared" si="4"/>
        <v>0</v>
      </c>
      <c r="AC27" s="102">
        <f t="shared" si="4"/>
        <v>15.157909784727144</v>
      </c>
      <c r="AD27" s="102">
        <f t="shared" si="4"/>
        <v>0</v>
      </c>
      <c r="AE27" s="102">
        <f t="shared" si="4"/>
        <v>0</v>
      </c>
      <c r="AF27" s="102">
        <f t="shared" si="4"/>
        <v>14.247395908844265</v>
      </c>
      <c r="AG27" s="102">
        <f t="shared" si="4"/>
        <v>0</v>
      </c>
      <c r="AH27" s="102">
        <f t="shared" si="4"/>
        <v>0</v>
      </c>
      <c r="AI27" s="102">
        <f t="shared" si="4"/>
        <v>13.817145590231462</v>
      </c>
      <c r="AJ27" s="102">
        <f t="shared" si="4"/>
        <v>0</v>
      </c>
      <c r="AK27" s="102">
        <f t="shared" si="4"/>
        <v>0</v>
      </c>
      <c r="AL27" s="102">
        <f t="shared" si="4"/>
        <v>13.394208592311358</v>
      </c>
      <c r="AM27" s="102">
        <f t="shared" si="4"/>
        <v>0</v>
      </c>
      <c r="AN27" s="102">
        <f t="shared" si="4"/>
        <v>0</v>
      </c>
      <c r="AO27" s="102">
        <f t="shared" si="4"/>
        <v>6.0126676682753892</v>
      </c>
      <c r="AP27" s="102">
        <f t="shared" si="4"/>
        <v>0</v>
      </c>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row>
    <row r="28" spans="1:98" ht="27.95" customHeight="1" x14ac:dyDescent="0.3">
      <c r="A28" s="94"/>
      <c r="B28" s="9" t="s">
        <v>33</v>
      </c>
      <c r="C28" s="9" t="s">
        <v>34</v>
      </c>
      <c r="D28" s="9" t="s">
        <v>119</v>
      </c>
      <c r="E28" s="13">
        <v>43.276504924649124</v>
      </c>
      <c r="F28" s="13">
        <f t="shared" ref="F28:F39" si="5">+IF($D28="USD",$E28,$E28/$C$65)</f>
        <v>43.276504924649124</v>
      </c>
      <c r="G28" s="9"/>
      <c r="H28" s="43" t="s">
        <v>199</v>
      </c>
      <c r="I28" s="29">
        <v>42050</v>
      </c>
      <c r="J28" s="46" t="s">
        <v>212</v>
      </c>
      <c r="K28" s="30">
        <v>300</v>
      </c>
      <c r="L28" s="10" t="s">
        <v>203</v>
      </c>
      <c r="M28" s="29">
        <v>51181</v>
      </c>
      <c r="N28" s="10" t="s">
        <v>201</v>
      </c>
      <c r="O28" s="14"/>
      <c r="P28" s="100">
        <v>0</v>
      </c>
      <c r="Q28" s="100">
        <v>2.7494658066645981</v>
      </c>
      <c r="R28" s="100">
        <v>0</v>
      </c>
      <c r="S28" s="100">
        <v>0</v>
      </c>
      <c r="T28" s="100">
        <v>4.7823412013243161</v>
      </c>
      <c r="U28" s="100">
        <v>0</v>
      </c>
      <c r="V28" s="100">
        <v>0</v>
      </c>
      <c r="W28" s="100">
        <v>4.9546127175478381</v>
      </c>
      <c r="X28" s="100">
        <v>0</v>
      </c>
      <c r="Y28" s="100">
        <v>0</v>
      </c>
      <c r="Z28" s="100">
        <v>4.470009359967964</v>
      </c>
      <c r="AA28" s="100">
        <v>0</v>
      </c>
      <c r="AB28" s="100">
        <v>0</v>
      </c>
      <c r="AC28" s="100">
        <v>4.0127614961311471</v>
      </c>
      <c r="AD28" s="100">
        <v>0</v>
      </c>
      <c r="AE28" s="100">
        <v>0</v>
      </c>
      <c r="AF28" s="100">
        <v>3.7306420452171931</v>
      </c>
      <c r="AG28" s="100">
        <v>0</v>
      </c>
      <c r="AH28" s="100">
        <v>0</v>
      </c>
      <c r="AI28" s="100">
        <v>3.6213047600784853</v>
      </c>
      <c r="AJ28" s="100">
        <v>0</v>
      </c>
      <c r="AK28" s="100">
        <v>0</v>
      </c>
      <c r="AL28" s="100">
        <v>3.5247542847627589</v>
      </c>
      <c r="AM28" s="100">
        <v>0</v>
      </c>
      <c r="AN28" s="100">
        <v>0</v>
      </c>
      <c r="AO28" s="100">
        <v>2.091293349715678</v>
      </c>
      <c r="AP28" s="100">
        <v>0</v>
      </c>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S28" s="72"/>
      <c r="CT28" s="52"/>
    </row>
    <row r="29" spans="1:98" ht="27.95" customHeight="1" x14ac:dyDescent="0.3">
      <c r="A29" s="94"/>
      <c r="B29" s="9" t="s">
        <v>27</v>
      </c>
      <c r="C29" s="9" t="s">
        <v>28</v>
      </c>
      <c r="D29" s="9" t="s">
        <v>119</v>
      </c>
      <c r="E29" s="13">
        <v>39.921449320660379</v>
      </c>
      <c r="F29" s="13">
        <f t="shared" si="5"/>
        <v>39.921449320660379</v>
      </c>
      <c r="G29" s="9"/>
      <c r="H29" s="43" t="s">
        <v>199</v>
      </c>
      <c r="I29" s="29">
        <v>39557</v>
      </c>
      <c r="J29" s="46" t="s">
        <v>212</v>
      </c>
      <c r="K29" s="30">
        <v>344</v>
      </c>
      <c r="L29" s="10" t="s">
        <v>203</v>
      </c>
      <c r="M29" s="29">
        <v>50028</v>
      </c>
      <c r="N29" s="10" t="s">
        <v>201</v>
      </c>
      <c r="O29" s="14"/>
      <c r="P29" s="100">
        <v>0</v>
      </c>
      <c r="Q29" s="100">
        <v>4.1880025828839473</v>
      </c>
      <c r="R29" s="100">
        <v>0</v>
      </c>
      <c r="S29" s="100">
        <v>0</v>
      </c>
      <c r="T29" s="100">
        <v>5.213298707872374</v>
      </c>
      <c r="U29" s="100">
        <v>0</v>
      </c>
      <c r="V29" s="100">
        <v>0</v>
      </c>
      <c r="W29" s="100">
        <v>5.0200812368853862</v>
      </c>
      <c r="X29" s="100">
        <v>0</v>
      </c>
      <c r="Y29" s="100">
        <v>0</v>
      </c>
      <c r="Z29" s="100">
        <v>4.5139003061286678</v>
      </c>
      <c r="AA29" s="100">
        <v>0</v>
      </c>
      <c r="AB29" s="100">
        <v>0</v>
      </c>
      <c r="AC29" s="100">
        <v>4.1193146698149192</v>
      </c>
      <c r="AD29" s="100">
        <v>0</v>
      </c>
      <c r="AE29" s="100">
        <v>0</v>
      </c>
      <c r="AF29" s="100">
        <v>3.9036404070329733</v>
      </c>
      <c r="AG29" s="100">
        <v>0</v>
      </c>
      <c r="AH29" s="100">
        <v>0</v>
      </c>
      <c r="AI29" s="100">
        <v>3.7972602913559541</v>
      </c>
      <c r="AJ29" s="100">
        <v>0</v>
      </c>
      <c r="AK29" s="100">
        <v>0</v>
      </c>
      <c r="AL29" s="100">
        <v>3.6868145940299186</v>
      </c>
      <c r="AM29" s="100">
        <v>0</v>
      </c>
      <c r="AN29" s="100">
        <v>0</v>
      </c>
      <c r="AO29" s="100">
        <v>1.519427496378289</v>
      </c>
      <c r="AP29" s="100">
        <v>0</v>
      </c>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S29" s="72"/>
      <c r="CT29" s="52"/>
    </row>
    <row r="30" spans="1:98" ht="27.95" customHeight="1" x14ac:dyDescent="0.3">
      <c r="A30" s="94"/>
      <c r="B30" s="9" t="s">
        <v>29</v>
      </c>
      <c r="C30" s="9" t="s">
        <v>30</v>
      </c>
      <c r="D30" s="9" t="s">
        <v>119</v>
      </c>
      <c r="E30" s="13">
        <v>30.36479813</v>
      </c>
      <c r="F30" s="13">
        <f t="shared" si="5"/>
        <v>30.36479813</v>
      </c>
      <c r="G30" s="9"/>
      <c r="H30" s="43" t="s">
        <v>199</v>
      </c>
      <c r="I30" s="29">
        <v>39555</v>
      </c>
      <c r="J30" s="46" t="s">
        <v>212</v>
      </c>
      <c r="K30" s="30">
        <v>300</v>
      </c>
      <c r="L30" s="10" t="s">
        <v>203</v>
      </c>
      <c r="M30" s="29">
        <v>48686</v>
      </c>
      <c r="N30" s="10" t="s">
        <v>201</v>
      </c>
      <c r="O30" s="14"/>
      <c r="P30" s="100">
        <v>0</v>
      </c>
      <c r="Q30" s="100">
        <v>3.882084889999998</v>
      </c>
      <c r="R30" s="100">
        <v>0</v>
      </c>
      <c r="S30" s="100">
        <v>0</v>
      </c>
      <c r="T30" s="100">
        <v>4.8777698599999981</v>
      </c>
      <c r="U30" s="100">
        <v>0</v>
      </c>
      <c r="V30" s="100">
        <v>0</v>
      </c>
      <c r="W30" s="100">
        <v>4.7640985599999981</v>
      </c>
      <c r="X30" s="100">
        <v>0</v>
      </c>
      <c r="Y30" s="100">
        <v>0</v>
      </c>
      <c r="Z30" s="100">
        <v>4.3317632499999981</v>
      </c>
      <c r="AA30" s="100">
        <v>0</v>
      </c>
      <c r="AB30" s="100">
        <v>0</v>
      </c>
      <c r="AC30" s="100">
        <v>3.9725466999999979</v>
      </c>
      <c r="AD30" s="100">
        <v>0</v>
      </c>
      <c r="AE30" s="100">
        <v>0</v>
      </c>
      <c r="AF30" s="100">
        <v>3.7433390199999979</v>
      </c>
      <c r="AG30" s="100">
        <v>0</v>
      </c>
      <c r="AH30" s="100">
        <v>0</v>
      </c>
      <c r="AI30" s="100">
        <v>3.6058908699999979</v>
      </c>
      <c r="AJ30" s="100">
        <v>0</v>
      </c>
      <c r="AK30" s="100">
        <v>0</v>
      </c>
      <c r="AL30" s="100">
        <v>3.468217709999998</v>
      </c>
      <c r="AM30" s="100">
        <v>0</v>
      </c>
      <c r="AN30" s="100">
        <v>0</v>
      </c>
      <c r="AO30" s="100">
        <v>0.73807941032180657</v>
      </c>
      <c r="AP30" s="100">
        <v>0</v>
      </c>
      <c r="AQ30" s="140"/>
      <c r="AR30" s="140"/>
      <c r="AS30" s="140"/>
      <c r="AT30" s="140"/>
      <c r="AU30" s="140"/>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S30" s="72"/>
      <c r="CT30" s="52"/>
    </row>
    <row r="31" spans="1:98" ht="27.95" customHeight="1" x14ac:dyDescent="0.3">
      <c r="A31" s="94"/>
      <c r="B31" s="9" t="s">
        <v>31</v>
      </c>
      <c r="C31" s="9" t="s">
        <v>32</v>
      </c>
      <c r="D31" s="9" t="s">
        <v>119</v>
      </c>
      <c r="E31" s="13">
        <v>14.612429554285686</v>
      </c>
      <c r="F31" s="13">
        <f t="shared" si="5"/>
        <v>14.612429554285686</v>
      </c>
      <c r="G31" s="9"/>
      <c r="H31" s="43" t="s">
        <v>199</v>
      </c>
      <c r="I31" s="29">
        <v>38588</v>
      </c>
      <c r="J31" s="46" t="s">
        <v>212</v>
      </c>
      <c r="K31" s="30">
        <v>240</v>
      </c>
      <c r="L31" s="10" t="s">
        <v>203</v>
      </c>
      <c r="M31" s="29">
        <v>45893</v>
      </c>
      <c r="N31" s="10" t="s">
        <v>201</v>
      </c>
      <c r="O31" s="14"/>
      <c r="P31" s="100">
        <v>0</v>
      </c>
      <c r="Q31" s="100">
        <v>5.1663329676357073</v>
      </c>
      <c r="R31" s="100">
        <v>0</v>
      </c>
      <c r="S31" s="100">
        <v>0</v>
      </c>
      <c r="T31" s="100">
        <v>5.6054687634457299</v>
      </c>
      <c r="U31" s="100">
        <v>0</v>
      </c>
      <c r="V31" s="100">
        <v>0</v>
      </c>
      <c r="W31" s="100">
        <v>5.398337240896617</v>
      </c>
      <c r="X31" s="100">
        <v>0</v>
      </c>
      <c r="Y31" s="100">
        <v>0</v>
      </c>
      <c r="Z31" s="100">
        <v>5.0667738747333857</v>
      </c>
      <c r="AA31" s="100">
        <v>0</v>
      </c>
      <c r="AB31" s="100">
        <v>0</v>
      </c>
      <c r="AC31" s="100">
        <v>0</v>
      </c>
      <c r="AD31" s="100">
        <v>0</v>
      </c>
      <c r="AE31" s="100">
        <v>0</v>
      </c>
      <c r="AF31" s="100">
        <v>0</v>
      </c>
      <c r="AG31" s="100">
        <v>0</v>
      </c>
      <c r="AH31" s="100">
        <v>0</v>
      </c>
      <c r="AI31" s="100">
        <v>0</v>
      </c>
      <c r="AJ31" s="100">
        <v>0</v>
      </c>
      <c r="AK31" s="100">
        <v>0</v>
      </c>
      <c r="AL31" s="100">
        <v>0</v>
      </c>
      <c r="AM31" s="100">
        <v>0</v>
      </c>
      <c r="AN31" s="100">
        <v>0</v>
      </c>
      <c r="AO31" s="100">
        <v>0</v>
      </c>
      <c r="AP31" s="100">
        <v>0</v>
      </c>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S31" s="72"/>
      <c r="CT31" s="52"/>
    </row>
    <row r="32" spans="1:98" ht="27.95" customHeight="1" x14ac:dyDescent="0.3">
      <c r="A32" s="94"/>
      <c r="B32" s="9" t="s">
        <v>157</v>
      </c>
      <c r="C32" s="9" t="s">
        <v>158</v>
      </c>
      <c r="D32" s="9" t="s">
        <v>119</v>
      </c>
      <c r="E32" s="13">
        <v>14.423999999999998</v>
      </c>
      <c r="F32" s="13">
        <f t="shared" si="5"/>
        <v>14.423999999999998</v>
      </c>
      <c r="G32" s="9"/>
      <c r="H32" s="43" t="s">
        <v>199</v>
      </c>
      <c r="I32" s="29">
        <v>44313</v>
      </c>
      <c r="J32" s="46" t="s">
        <v>212</v>
      </c>
      <c r="K32" s="30">
        <v>283</v>
      </c>
      <c r="L32" s="10" t="s">
        <v>203</v>
      </c>
      <c r="M32" s="29">
        <v>52916</v>
      </c>
      <c r="N32" s="10" t="s">
        <v>201</v>
      </c>
      <c r="O32" s="14"/>
      <c r="P32" s="100">
        <v>0</v>
      </c>
      <c r="Q32" s="100">
        <v>0.1426232280821918</v>
      </c>
      <c r="R32" s="100">
        <v>0</v>
      </c>
      <c r="S32" s="100">
        <v>0</v>
      </c>
      <c r="T32" s="100">
        <v>0.8794120723711496</v>
      </c>
      <c r="U32" s="100">
        <v>0</v>
      </c>
      <c r="V32" s="100">
        <v>0</v>
      </c>
      <c r="W32" s="100">
        <v>0.86914281863013687</v>
      </c>
      <c r="X32" s="100">
        <v>0</v>
      </c>
      <c r="Y32" s="100">
        <v>0</v>
      </c>
      <c r="Z32" s="100">
        <v>1.4392646570958902</v>
      </c>
      <c r="AA32" s="100">
        <v>0</v>
      </c>
      <c r="AB32" s="100">
        <v>0</v>
      </c>
      <c r="AC32" s="100">
        <v>1.2875747598904108</v>
      </c>
      <c r="AD32" s="100">
        <v>0</v>
      </c>
      <c r="AE32" s="100">
        <v>0</v>
      </c>
      <c r="AF32" s="100">
        <v>1.2066691607671232</v>
      </c>
      <c r="AG32" s="100">
        <v>0</v>
      </c>
      <c r="AH32" s="100">
        <v>0</v>
      </c>
      <c r="AI32" s="100">
        <v>1.1790414706849313</v>
      </c>
      <c r="AJ32" s="100">
        <v>0</v>
      </c>
      <c r="AK32" s="100">
        <v>0</v>
      </c>
      <c r="AL32" s="100">
        <v>1.1505104035068492</v>
      </c>
      <c r="AM32" s="100">
        <v>0</v>
      </c>
      <c r="AN32" s="100">
        <v>0</v>
      </c>
      <c r="AO32" s="100">
        <v>0.9325589423342463</v>
      </c>
      <c r="AP32" s="100">
        <v>0</v>
      </c>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S32" s="72"/>
      <c r="CT32" s="52"/>
    </row>
    <row r="33" spans="1:98" ht="27.95" customHeight="1" x14ac:dyDescent="0.3">
      <c r="A33" s="94"/>
      <c r="B33" s="9" t="s">
        <v>37</v>
      </c>
      <c r="C33" s="9" t="s">
        <v>38</v>
      </c>
      <c r="D33" s="9" t="s">
        <v>119</v>
      </c>
      <c r="E33" s="13">
        <v>10.346673738899055</v>
      </c>
      <c r="F33" s="13">
        <f t="shared" si="5"/>
        <v>10.346673738899055</v>
      </c>
      <c r="G33" s="9"/>
      <c r="H33" s="43" t="s">
        <v>199</v>
      </c>
      <c r="I33" s="29">
        <v>43084</v>
      </c>
      <c r="J33" s="46" t="s">
        <v>212</v>
      </c>
      <c r="K33" s="30">
        <v>292</v>
      </c>
      <c r="L33" s="10" t="s">
        <v>203</v>
      </c>
      <c r="M33" s="29">
        <v>51971</v>
      </c>
      <c r="N33" s="10" t="s">
        <v>201</v>
      </c>
      <c r="O33" s="14"/>
      <c r="P33" s="100">
        <v>0</v>
      </c>
      <c r="Q33" s="100">
        <v>0.50156430509997563</v>
      </c>
      <c r="R33" s="100">
        <v>0</v>
      </c>
      <c r="S33" s="100">
        <v>0</v>
      </c>
      <c r="T33" s="100">
        <v>1.119110598110483</v>
      </c>
      <c r="U33" s="100">
        <v>0</v>
      </c>
      <c r="V33" s="100">
        <v>0</v>
      </c>
      <c r="W33" s="100">
        <v>1.1209458403568471</v>
      </c>
      <c r="X33" s="100">
        <v>0</v>
      </c>
      <c r="Y33" s="100">
        <v>0</v>
      </c>
      <c r="Z33" s="100">
        <v>0.99986359110279965</v>
      </c>
      <c r="AA33" s="100">
        <v>0</v>
      </c>
      <c r="AB33" s="100">
        <v>0</v>
      </c>
      <c r="AC33" s="100">
        <v>0.89662319401604251</v>
      </c>
      <c r="AD33" s="100">
        <v>0</v>
      </c>
      <c r="AE33" s="100">
        <v>0</v>
      </c>
      <c r="AF33" s="100">
        <v>0.83818349445260965</v>
      </c>
      <c r="AG33" s="100">
        <v>0</v>
      </c>
      <c r="AH33" s="100">
        <v>0</v>
      </c>
      <c r="AI33" s="100">
        <v>0.81718865064415502</v>
      </c>
      <c r="AJ33" s="100">
        <v>0</v>
      </c>
      <c r="AK33" s="100">
        <v>0</v>
      </c>
      <c r="AL33" s="100">
        <v>0.79633525135340955</v>
      </c>
      <c r="AM33" s="100">
        <v>0</v>
      </c>
      <c r="AN33" s="100">
        <v>0</v>
      </c>
      <c r="AO33" s="100">
        <v>0.55086514746364823</v>
      </c>
      <c r="AP33" s="100">
        <v>0</v>
      </c>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G33" s="140"/>
      <c r="CH33" s="140"/>
      <c r="CI33" s="140"/>
      <c r="CS33" s="72"/>
      <c r="CT33" s="52"/>
    </row>
    <row r="34" spans="1:98" ht="27.95" customHeight="1" x14ac:dyDescent="0.3">
      <c r="A34" s="94"/>
      <c r="B34" s="9" t="s">
        <v>35</v>
      </c>
      <c r="C34" s="9" t="s">
        <v>36</v>
      </c>
      <c r="D34" s="9" t="s">
        <v>119</v>
      </c>
      <c r="E34" s="13">
        <v>4.9408129899999951</v>
      </c>
      <c r="F34" s="13">
        <f t="shared" si="5"/>
        <v>4.9408129899999951</v>
      </c>
      <c r="G34" s="9"/>
      <c r="H34" s="43" t="s">
        <v>199</v>
      </c>
      <c r="I34" s="29">
        <v>40852</v>
      </c>
      <c r="J34" s="46" t="s">
        <v>212</v>
      </c>
      <c r="K34" s="30">
        <v>252</v>
      </c>
      <c r="L34" s="10" t="s">
        <v>203</v>
      </c>
      <c r="M34" s="29">
        <v>48523</v>
      </c>
      <c r="N34" s="10" t="s">
        <v>201</v>
      </c>
      <c r="O34" s="14"/>
      <c r="P34" s="100">
        <v>0</v>
      </c>
      <c r="Q34" s="100">
        <v>0.51764531665301838</v>
      </c>
      <c r="R34" s="100">
        <v>0</v>
      </c>
      <c r="S34" s="100">
        <v>0</v>
      </c>
      <c r="T34" s="100">
        <v>0.81990402381398586</v>
      </c>
      <c r="U34" s="100">
        <v>0</v>
      </c>
      <c r="V34" s="100">
        <v>0</v>
      </c>
      <c r="W34" s="100">
        <v>0.7948413776691774</v>
      </c>
      <c r="X34" s="100">
        <v>0</v>
      </c>
      <c r="Y34" s="100">
        <v>0</v>
      </c>
      <c r="Z34" s="100">
        <v>0.72305549354903076</v>
      </c>
      <c r="AA34" s="100">
        <v>0</v>
      </c>
      <c r="AB34" s="100">
        <v>0</v>
      </c>
      <c r="AC34" s="100">
        <v>0.66474807958323445</v>
      </c>
      <c r="AD34" s="100">
        <v>0</v>
      </c>
      <c r="AE34" s="100">
        <v>0</v>
      </c>
      <c r="AF34" s="100">
        <v>0.62772176240091404</v>
      </c>
      <c r="AG34" s="100">
        <v>0</v>
      </c>
      <c r="AH34" s="100">
        <v>0</v>
      </c>
      <c r="AI34" s="100">
        <v>0.6044200761516374</v>
      </c>
      <c r="AJ34" s="100">
        <v>0</v>
      </c>
      <c r="AK34" s="100">
        <v>0</v>
      </c>
      <c r="AL34" s="100">
        <v>0.58093023291452228</v>
      </c>
      <c r="AM34" s="100">
        <v>0</v>
      </c>
      <c r="AN34" s="100">
        <v>0</v>
      </c>
      <c r="AO34" s="100">
        <v>0.10692131381785135</v>
      </c>
      <c r="AP34" s="100">
        <v>0</v>
      </c>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40"/>
      <c r="BU34" s="140"/>
      <c r="BV34" s="140"/>
      <c r="BW34" s="140"/>
      <c r="BX34" s="140"/>
      <c r="BY34" s="140"/>
      <c r="BZ34" s="140"/>
      <c r="CA34" s="140"/>
      <c r="CB34" s="140"/>
      <c r="CC34" s="140"/>
      <c r="CD34" s="140"/>
      <c r="CE34" s="140"/>
      <c r="CF34" s="140"/>
      <c r="CG34" s="140"/>
      <c r="CH34" s="140"/>
      <c r="CI34" s="140"/>
      <c r="CS34" s="72"/>
      <c r="CT34" s="52"/>
    </row>
    <row r="35" spans="1:98" ht="27.95" customHeight="1" x14ac:dyDescent="0.3">
      <c r="A35" s="94"/>
      <c r="B35" s="9" t="s">
        <v>191</v>
      </c>
      <c r="C35" s="9" t="s">
        <v>247</v>
      </c>
      <c r="D35" s="9" t="s">
        <v>119</v>
      </c>
      <c r="E35" s="13">
        <v>1.1656186500000001</v>
      </c>
      <c r="F35" s="13">
        <f t="shared" si="5"/>
        <v>1.1656186500000001</v>
      </c>
      <c r="G35" s="9"/>
      <c r="H35" s="43" t="s">
        <v>199</v>
      </c>
      <c r="I35" s="29">
        <v>44774</v>
      </c>
      <c r="J35" s="46" t="s">
        <v>213</v>
      </c>
      <c r="K35" s="30">
        <v>174</v>
      </c>
      <c r="L35" s="10" t="s">
        <v>203</v>
      </c>
      <c r="M35" s="29">
        <v>50072</v>
      </c>
      <c r="N35" s="10" t="s">
        <v>201</v>
      </c>
      <c r="O35" s="14"/>
      <c r="P35" s="100">
        <v>0</v>
      </c>
      <c r="Q35" s="100">
        <v>0</v>
      </c>
      <c r="R35" s="100">
        <v>0</v>
      </c>
      <c r="S35" s="100">
        <v>0</v>
      </c>
      <c r="T35" s="100">
        <v>0.14063748670771684</v>
      </c>
      <c r="U35" s="100">
        <v>0</v>
      </c>
      <c r="V35" s="100">
        <v>0</v>
      </c>
      <c r="W35" s="100">
        <v>7.7689485175576098E-2</v>
      </c>
      <c r="X35" s="100">
        <v>0</v>
      </c>
      <c r="Y35" s="100">
        <v>0</v>
      </c>
      <c r="Z35" s="100">
        <v>0.11825373998001586</v>
      </c>
      <c r="AA35" s="100">
        <v>0</v>
      </c>
      <c r="AB35" s="100">
        <v>0</v>
      </c>
      <c r="AC35" s="100">
        <v>0.15211324486585864</v>
      </c>
      <c r="AD35" s="100">
        <v>0</v>
      </c>
      <c r="AE35" s="100">
        <v>0</v>
      </c>
      <c r="AF35" s="100">
        <v>0.14552890854791989</v>
      </c>
      <c r="AG35" s="100">
        <v>0</v>
      </c>
      <c r="AH35" s="100">
        <v>0</v>
      </c>
      <c r="AI35" s="100">
        <v>0.14092488089076879</v>
      </c>
      <c r="AJ35" s="100">
        <v>0</v>
      </c>
      <c r="AK35" s="100">
        <v>0</v>
      </c>
      <c r="AL35" s="100">
        <v>0.13608806531836848</v>
      </c>
      <c r="AM35" s="100">
        <v>0</v>
      </c>
      <c r="AN35" s="100">
        <v>0</v>
      </c>
      <c r="AO35" s="100">
        <v>5.8018633109118083E-2</v>
      </c>
      <c r="AP35" s="100">
        <v>0</v>
      </c>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S35" s="72"/>
      <c r="CT35" s="52"/>
    </row>
    <row r="36" spans="1:98" ht="27.95" customHeight="1" x14ac:dyDescent="0.3">
      <c r="A36" s="94"/>
      <c r="B36" s="9" t="s">
        <v>41</v>
      </c>
      <c r="C36" s="9" t="s">
        <v>42</v>
      </c>
      <c r="D36" s="9" t="s">
        <v>119</v>
      </c>
      <c r="E36" s="13">
        <v>0.55890872999999996</v>
      </c>
      <c r="F36" s="13">
        <f t="shared" si="5"/>
        <v>0.55890872999999996</v>
      </c>
      <c r="G36" s="9"/>
      <c r="H36" s="43" t="s">
        <v>199</v>
      </c>
      <c r="I36" s="29">
        <v>40360</v>
      </c>
      <c r="J36" s="46" t="s">
        <v>212</v>
      </c>
      <c r="K36" s="30">
        <v>290</v>
      </c>
      <c r="L36" s="10" t="s">
        <v>207</v>
      </c>
      <c r="M36" s="29">
        <v>49188</v>
      </c>
      <c r="N36" s="10" t="s">
        <v>201</v>
      </c>
      <c r="O36" s="14"/>
      <c r="P36" s="100">
        <v>0</v>
      </c>
      <c r="Q36" s="100">
        <v>0</v>
      </c>
      <c r="R36" s="100">
        <v>0</v>
      </c>
      <c r="S36" s="100">
        <v>0</v>
      </c>
      <c r="T36" s="100">
        <v>5.3897230425531913E-2</v>
      </c>
      <c r="U36" s="100">
        <v>0</v>
      </c>
      <c r="V36" s="100">
        <v>0</v>
      </c>
      <c r="W36" s="100">
        <v>5.3340710425531915E-2</v>
      </c>
      <c r="X36" s="100">
        <v>0</v>
      </c>
      <c r="Y36" s="100">
        <v>0</v>
      </c>
      <c r="Z36" s="100">
        <v>5.2784170425531914E-2</v>
      </c>
      <c r="AA36" s="100">
        <v>0</v>
      </c>
      <c r="AB36" s="100">
        <v>0</v>
      </c>
      <c r="AC36" s="100">
        <v>5.2227640425531914E-2</v>
      </c>
      <c r="AD36" s="100">
        <v>0</v>
      </c>
      <c r="AE36" s="100">
        <v>0</v>
      </c>
      <c r="AF36" s="100">
        <v>5.1671110425531915E-2</v>
      </c>
      <c r="AG36" s="100">
        <v>0</v>
      </c>
      <c r="AH36" s="100">
        <v>0</v>
      </c>
      <c r="AI36" s="100">
        <v>5.111459042553191E-2</v>
      </c>
      <c r="AJ36" s="100">
        <v>0</v>
      </c>
      <c r="AK36" s="100">
        <v>0</v>
      </c>
      <c r="AL36" s="100">
        <v>5.0558050425531909E-2</v>
      </c>
      <c r="AM36" s="100">
        <v>0</v>
      </c>
      <c r="AN36" s="100">
        <v>0</v>
      </c>
      <c r="AO36" s="100">
        <v>1.5503375134751772E-2</v>
      </c>
      <c r="AP36" s="100">
        <v>0</v>
      </c>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S36" s="72"/>
      <c r="CT36" s="52"/>
    </row>
    <row r="37" spans="1:98" ht="27.95" customHeight="1" x14ac:dyDescent="0.3">
      <c r="A37" s="94"/>
      <c r="B37" s="9" t="s">
        <v>39</v>
      </c>
      <c r="C37" s="9" t="s">
        <v>40</v>
      </c>
      <c r="D37" s="9" t="s">
        <v>119</v>
      </c>
      <c r="E37" s="13">
        <v>0.4810397500000016</v>
      </c>
      <c r="F37" s="13">
        <f t="shared" si="5"/>
        <v>0.4810397500000016</v>
      </c>
      <c r="G37" s="9"/>
      <c r="H37" s="43" t="s">
        <v>199</v>
      </c>
      <c r="I37" s="29">
        <v>38643</v>
      </c>
      <c r="J37" s="46" t="s">
        <v>212</v>
      </c>
      <c r="K37" s="30">
        <v>228</v>
      </c>
      <c r="L37" s="10" t="s">
        <v>203</v>
      </c>
      <c r="M37" s="29">
        <v>45583</v>
      </c>
      <c r="N37" s="10" t="s">
        <v>201</v>
      </c>
      <c r="O37" s="14"/>
      <c r="P37" s="100">
        <v>0</v>
      </c>
      <c r="Q37" s="100">
        <v>0.27682322461542697</v>
      </c>
      <c r="R37" s="100">
        <v>0</v>
      </c>
      <c r="S37" s="100">
        <v>0</v>
      </c>
      <c r="T37" s="100">
        <v>0.26361884755781939</v>
      </c>
      <c r="U37" s="100">
        <v>0</v>
      </c>
      <c r="V37" s="100">
        <v>0</v>
      </c>
      <c r="W37" s="100">
        <v>0.25045019715484429</v>
      </c>
      <c r="X37" s="100">
        <v>0</v>
      </c>
      <c r="Y37" s="100">
        <v>0</v>
      </c>
      <c r="Z37" s="100">
        <v>0</v>
      </c>
      <c r="AA37" s="100">
        <v>0</v>
      </c>
      <c r="AB37" s="100">
        <v>0</v>
      </c>
      <c r="AC37" s="100">
        <v>0</v>
      </c>
      <c r="AD37" s="100">
        <v>0</v>
      </c>
      <c r="AE37" s="100">
        <v>0</v>
      </c>
      <c r="AF37" s="100">
        <v>0</v>
      </c>
      <c r="AG37" s="100">
        <v>0</v>
      </c>
      <c r="AH37" s="100">
        <v>0</v>
      </c>
      <c r="AI37" s="100">
        <v>0</v>
      </c>
      <c r="AJ37" s="100">
        <v>0</v>
      </c>
      <c r="AK37" s="100">
        <v>0</v>
      </c>
      <c r="AL37" s="100">
        <v>0</v>
      </c>
      <c r="AM37" s="100">
        <v>0</v>
      </c>
      <c r="AN37" s="100">
        <v>0</v>
      </c>
      <c r="AO37" s="100">
        <v>0</v>
      </c>
      <c r="AP37" s="100">
        <v>0</v>
      </c>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0"/>
      <c r="BR37" s="140"/>
      <c r="BS37" s="140"/>
      <c r="BT37" s="140"/>
      <c r="BU37" s="140"/>
      <c r="BV37" s="140"/>
      <c r="BW37" s="140"/>
      <c r="BX37" s="140"/>
      <c r="BY37" s="140"/>
      <c r="BZ37" s="140"/>
      <c r="CA37" s="140"/>
      <c r="CB37" s="140"/>
      <c r="CC37" s="140"/>
      <c r="CD37" s="140"/>
      <c r="CE37" s="140"/>
      <c r="CF37" s="140"/>
      <c r="CG37" s="140"/>
      <c r="CH37" s="140"/>
      <c r="CI37" s="140"/>
      <c r="CS37" s="72"/>
      <c r="CT37" s="52"/>
    </row>
    <row r="38" spans="1:98" ht="27.95" customHeight="1" x14ac:dyDescent="0.3">
      <c r="A38" s="94"/>
      <c r="B38" s="9" t="s">
        <v>45</v>
      </c>
      <c r="C38" s="9" t="s">
        <v>46</v>
      </c>
      <c r="D38" s="9" t="s">
        <v>119</v>
      </c>
      <c r="E38" s="13">
        <v>0.34329209000000005</v>
      </c>
      <c r="F38" s="13">
        <f t="shared" si="5"/>
        <v>0.34329209000000005</v>
      </c>
      <c r="G38" s="9"/>
      <c r="H38" s="43" t="s">
        <v>199</v>
      </c>
      <c r="I38" s="29">
        <v>40360</v>
      </c>
      <c r="J38" s="46" t="s">
        <v>212</v>
      </c>
      <c r="K38" s="30">
        <v>158</v>
      </c>
      <c r="L38" s="10" t="s">
        <v>207</v>
      </c>
      <c r="M38" s="29">
        <v>45170</v>
      </c>
      <c r="N38" s="10" t="s">
        <v>201</v>
      </c>
      <c r="O38" s="14"/>
      <c r="P38" s="100">
        <v>0</v>
      </c>
      <c r="Q38" s="100">
        <v>0</v>
      </c>
      <c r="R38" s="100">
        <v>0</v>
      </c>
      <c r="S38" s="100">
        <v>0</v>
      </c>
      <c r="T38" s="100">
        <v>0.34530034999999998</v>
      </c>
      <c r="U38" s="100">
        <v>0</v>
      </c>
      <c r="V38" s="100">
        <v>0</v>
      </c>
      <c r="W38" s="100">
        <v>0</v>
      </c>
      <c r="X38" s="100">
        <v>0</v>
      </c>
      <c r="Y38" s="100">
        <v>0</v>
      </c>
      <c r="Z38" s="100">
        <v>0</v>
      </c>
      <c r="AA38" s="100">
        <v>0</v>
      </c>
      <c r="AB38" s="100">
        <v>0</v>
      </c>
      <c r="AC38" s="100">
        <v>0</v>
      </c>
      <c r="AD38" s="100">
        <v>0</v>
      </c>
      <c r="AE38" s="100">
        <v>0</v>
      </c>
      <c r="AF38" s="100">
        <v>0</v>
      </c>
      <c r="AG38" s="100">
        <v>0</v>
      </c>
      <c r="AH38" s="100">
        <v>0</v>
      </c>
      <c r="AI38" s="100">
        <v>0</v>
      </c>
      <c r="AJ38" s="100">
        <v>0</v>
      </c>
      <c r="AK38" s="100">
        <v>0</v>
      </c>
      <c r="AL38" s="100">
        <v>0</v>
      </c>
      <c r="AM38" s="100">
        <v>0</v>
      </c>
      <c r="AN38" s="100">
        <v>0</v>
      </c>
      <c r="AO38" s="100">
        <v>0</v>
      </c>
      <c r="AP38" s="100">
        <v>0</v>
      </c>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c r="CH38" s="140"/>
      <c r="CI38" s="140"/>
      <c r="CS38" s="72"/>
      <c r="CT38" s="52"/>
    </row>
    <row r="39" spans="1:98" ht="27.95" customHeight="1" x14ac:dyDescent="0.3">
      <c r="A39" s="94"/>
      <c r="B39" s="9" t="s">
        <v>43</v>
      </c>
      <c r="C39" s="9" t="s">
        <v>44</v>
      </c>
      <c r="D39" s="9" t="s">
        <v>119</v>
      </c>
      <c r="E39" s="13">
        <v>-1.3519456319721619E-15</v>
      </c>
      <c r="F39" s="13">
        <f t="shared" si="5"/>
        <v>-1.3519456319721619E-15</v>
      </c>
      <c r="G39" s="9"/>
      <c r="H39" s="43" t="s">
        <v>199</v>
      </c>
      <c r="I39" s="29">
        <v>37672</v>
      </c>
      <c r="J39" s="46" t="s">
        <v>212</v>
      </c>
      <c r="K39" s="30">
        <v>228</v>
      </c>
      <c r="L39" s="10" t="s">
        <v>203</v>
      </c>
      <c r="M39" s="29">
        <v>44612</v>
      </c>
      <c r="N39" s="10" t="s">
        <v>201</v>
      </c>
      <c r="O39" s="14"/>
      <c r="P39" s="100">
        <v>0</v>
      </c>
      <c r="Q39" s="100">
        <v>7.1001450000000008E-2</v>
      </c>
      <c r="R39" s="100">
        <v>0</v>
      </c>
      <c r="S39" s="100">
        <v>0</v>
      </c>
      <c r="T39" s="100">
        <v>0</v>
      </c>
      <c r="U39" s="100">
        <v>0</v>
      </c>
      <c r="V39" s="100">
        <v>0</v>
      </c>
      <c r="W39" s="100">
        <v>0</v>
      </c>
      <c r="X39" s="100">
        <v>0</v>
      </c>
      <c r="Y39" s="100">
        <v>0</v>
      </c>
      <c r="Z39" s="100">
        <v>0</v>
      </c>
      <c r="AA39" s="100">
        <v>0</v>
      </c>
      <c r="AB39" s="100">
        <v>0</v>
      </c>
      <c r="AC39" s="100">
        <v>0</v>
      </c>
      <c r="AD39" s="100">
        <v>0</v>
      </c>
      <c r="AE39" s="100">
        <v>0</v>
      </c>
      <c r="AF39" s="100">
        <v>0</v>
      </c>
      <c r="AG39" s="100">
        <v>0</v>
      </c>
      <c r="AH39" s="100">
        <v>0</v>
      </c>
      <c r="AI39" s="100">
        <v>0</v>
      </c>
      <c r="AJ39" s="100">
        <v>0</v>
      </c>
      <c r="AK39" s="100">
        <v>0</v>
      </c>
      <c r="AL39" s="100">
        <v>0</v>
      </c>
      <c r="AM39" s="100">
        <v>0</v>
      </c>
      <c r="AN39" s="100">
        <v>0</v>
      </c>
      <c r="AO39" s="100">
        <v>0</v>
      </c>
      <c r="AP39" s="100">
        <v>0</v>
      </c>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c r="CH39" s="140"/>
      <c r="CI39" s="140"/>
      <c r="CS39" s="72"/>
      <c r="CT39" s="52"/>
    </row>
    <row r="40" spans="1:98" ht="27.95" customHeight="1" x14ac:dyDescent="0.3">
      <c r="A40" s="94"/>
      <c r="B40" s="21" t="s">
        <v>47</v>
      </c>
      <c r="C40" s="21"/>
      <c r="D40" s="21"/>
      <c r="E40" s="21"/>
      <c r="F40" s="38">
        <f>+SUM(F41:F43)</f>
        <v>28.562593425714251</v>
      </c>
      <c r="G40" s="21"/>
      <c r="H40" s="45"/>
      <c r="I40" s="21"/>
      <c r="J40" s="48"/>
      <c r="K40" s="21"/>
      <c r="L40" s="21"/>
      <c r="M40" s="21"/>
      <c r="N40" s="21"/>
      <c r="O40" s="34"/>
      <c r="P40" s="102">
        <f>+SUM(P41:P43)</f>
        <v>0</v>
      </c>
      <c r="Q40" s="102">
        <f t="shared" ref="Q40:AP40" si="6">+SUM(Q41:Q43)</f>
        <v>2.7661686145347657</v>
      </c>
      <c r="R40" s="102">
        <f t="shared" si="6"/>
        <v>0</v>
      </c>
      <c r="S40" s="102">
        <f t="shared" si="6"/>
        <v>0</v>
      </c>
      <c r="T40" s="102">
        <f t="shared" si="6"/>
        <v>3.5131904734589439</v>
      </c>
      <c r="U40" s="102">
        <f t="shared" si="6"/>
        <v>0</v>
      </c>
      <c r="V40" s="102">
        <f t="shared" si="6"/>
        <v>0</v>
      </c>
      <c r="W40" s="102">
        <f t="shared" si="6"/>
        <v>3.5574381448838368</v>
      </c>
      <c r="X40" s="102">
        <f t="shared" si="6"/>
        <v>0</v>
      </c>
      <c r="Y40" s="102">
        <f t="shared" si="6"/>
        <v>0</v>
      </c>
      <c r="Z40" s="102">
        <f t="shared" si="6"/>
        <v>3.2412647086267365</v>
      </c>
      <c r="AA40" s="102">
        <f t="shared" si="6"/>
        <v>0</v>
      </c>
      <c r="AB40" s="102">
        <f t="shared" si="6"/>
        <v>0</v>
      </c>
      <c r="AC40" s="102">
        <f t="shared" si="6"/>
        <v>2.9377413077897807</v>
      </c>
      <c r="AD40" s="102">
        <f t="shared" si="6"/>
        <v>0</v>
      </c>
      <c r="AE40" s="102">
        <f t="shared" si="6"/>
        <v>0</v>
      </c>
      <c r="AF40" s="102">
        <f t="shared" si="6"/>
        <v>2.8209915597168718</v>
      </c>
      <c r="AG40" s="102">
        <f t="shared" si="6"/>
        <v>0</v>
      </c>
      <c r="AH40" s="102">
        <f t="shared" si="6"/>
        <v>0</v>
      </c>
      <c r="AI40" s="102">
        <f t="shared" si="6"/>
        <v>2.7354791325972818</v>
      </c>
      <c r="AJ40" s="102">
        <f t="shared" si="6"/>
        <v>0</v>
      </c>
      <c r="AK40" s="102">
        <f t="shared" si="6"/>
        <v>0</v>
      </c>
      <c r="AL40" s="102">
        <f t="shared" si="6"/>
        <v>2.6446511812164331</v>
      </c>
      <c r="AM40" s="102">
        <f t="shared" si="6"/>
        <v>0</v>
      </c>
      <c r="AN40" s="102">
        <f t="shared" si="6"/>
        <v>0</v>
      </c>
      <c r="AO40" s="102">
        <f t="shared" si="6"/>
        <v>1.3226663309964197</v>
      </c>
      <c r="AP40" s="102">
        <f t="shared" si="6"/>
        <v>0</v>
      </c>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S40" s="72"/>
      <c r="CT40" s="52"/>
    </row>
    <row r="41" spans="1:98" ht="27.95" customHeight="1" x14ac:dyDescent="0.3">
      <c r="A41" s="94"/>
      <c r="B41" s="9" t="s">
        <v>48</v>
      </c>
      <c r="C41" s="9" t="s">
        <v>49</v>
      </c>
      <c r="D41" s="9" t="s">
        <v>119</v>
      </c>
      <c r="E41" s="13">
        <v>28.552923245714254</v>
      </c>
      <c r="F41" s="13">
        <f>+IF($D41="USD",$E41,$E41/$C$65)</f>
        <v>28.552923245714254</v>
      </c>
      <c r="G41" s="9"/>
      <c r="H41" s="43" t="s">
        <v>199</v>
      </c>
      <c r="I41" s="29">
        <v>39706</v>
      </c>
      <c r="J41" s="46" t="s">
        <v>212</v>
      </c>
      <c r="K41" s="30">
        <v>360</v>
      </c>
      <c r="L41" s="10" t="s">
        <v>203</v>
      </c>
      <c r="M41" s="29">
        <v>50663</v>
      </c>
      <c r="N41" s="10" t="s">
        <v>201</v>
      </c>
      <c r="O41" s="14"/>
      <c r="P41" s="100">
        <v>0</v>
      </c>
      <c r="Q41" s="100">
        <v>2.5509193902490512</v>
      </c>
      <c r="R41" s="100">
        <v>0</v>
      </c>
      <c r="S41" s="100">
        <v>0</v>
      </c>
      <c r="T41" s="100">
        <v>3.5127701052684426</v>
      </c>
      <c r="U41" s="100">
        <v>0</v>
      </c>
      <c r="V41" s="100">
        <v>0</v>
      </c>
      <c r="W41" s="100">
        <v>3.5567924527431138</v>
      </c>
      <c r="X41" s="100">
        <v>0</v>
      </c>
      <c r="Y41" s="100">
        <v>0</v>
      </c>
      <c r="Z41" s="100">
        <v>3.2406825447749155</v>
      </c>
      <c r="AA41" s="100">
        <v>0</v>
      </c>
      <c r="AB41" s="100">
        <v>0</v>
      </c>
      <c r="AC41" s="100">
        <v>2.9368614112946716</v>
      </c>
      <c r="AD41" s="100">
        <v>0</v>
      </c>
      <c r="AE41" s="100">
        <v>0</v>
      </c>
      <c r="AF41" s="100">
        <v>2.8201510062830231</v>
      </c>
      <c r="AG41" s="100">
        <v>0</v>
      </c>
      <c r="AH41" s="100">
        <v>0</v>
      </c>
      <c r="AI41" s="100">
        <v>2.7346565964386289</v>
      </c>
      <c r="AJ41" s="100">
        <v>0</v>
      </c>
      <c r="AK41" s="100">
        <v>0</v>
      </c>
      <c r="AL41" s="100">
        <v>2.6438489746830012</v>
      </c>
      <c r="AM41" s="100">
        <v>0</v>
      </c>
      <c r="AN41" s="100">
        <v>0</v>
      </c>
      <c r="AO41" s="100">
        <v>1.3220173438313203</v>
      </c>
      <c r="AP41" s="100">
        <v>0</v>
      </c>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S41" s="72"/>
      <c r="CT41" s="52"/>
    </row>
    <row r="42" spans="1:98" ht="27.95" customHeight="1" x14ac:dyDescent="0.3">
      <c r="A42" s="94"/>
      <c r="B42" s="9" t="s">
        <v>193</v>
      </c>
      <c r="C42" s="9" t="s">
        <v>194</v>
      </c>
      <c r="D42" s="9" t="s">
        <v>119</v>
      </c>
      <c r="E42" s="13">
        <v>9.6701800000000022E-3</v>
      </c>
      <c r="F42" s="13">
        <f>+IF($D42="USD",$E42,$E42/$C$65)</f>
        <v>9.6701800000000022E-3</v>
      </c>
      <c r="G42" s="9"/>
      <c r="H42" s="43" t="s">
        <v>199</v>
      </c>
      <c r="I42" s="29">
        <v>44837</v>
      </c>
      <c r="J42" s="46" t="s">
        <v>213</v>
      </c>
      <c r="K42" s="30">
        <v>327</v>
      </c>
      <c r="L42" s="10" t="s">
        <v>203</v>
      </c>
      <c r="M42" s="29">
        <v>54803</v>
      </c>
      <c r="N42" s="10" t="s">
        <v>201</v>
      </c>
      <c r="O42" s="14"/>
      <c r="P42" s="100">
        <v>0</v>
      </c>
      <c r="Q42" s="100">
        <v>0</v>
      </c>
      <c r="R42" s="100">
        <v>0</v>
      </c>
      <c r="S42" s="100">
        <v>0</v>
      </c>
      <c r="T42" s="100">
        <v>4.2036819050127026E-4</v>
      </c>
      <c r="U42" s="100">
        <v>0</v>
      </c>
      <c r="V42" s="100">
        <v>0</v>
      </c>
      <c r="W42" s="100">
        <v>6.4569214072304933E-4</v>
      </c>
      <c r="X42" s="100">
        <v>0</v>
      </c>
      <c r="Y42" s="100">
        <v>0</v>
      </c>
      <c r="Z42" s="100">
        <v>5.8216385182124442E-4</v>
      </c>
      <c r="AA42" s="100">
        <v>0</v>
      </c>
      <c r="AB42" s="100">
        <v>0</v>
      </c>
      <c r="AC42" s="100">
        <v>8.7989649510915248E-4</v>
      </c>
      <c r="AD42" s="100">
        <v>0</v>
      </c>
      <c r="AE42" s="100">
        <v>0</v>
      </c>
      <c r="AF42" s="100">
        <v>8.4055343384865965E-4</v>
      </c>
      <c r="AG42" s="100">
        <v>0</v>
      </c>
      <c r="AH42" s="100">
        <v>0</v>
      </c>
      <c r="AI42" s="100">
        <v>8.2253615865279035E-4</v>
      </c>
      <c r="AJ42" s="100">
        <v>0</v>
      </c>
      <c r="AK42" s="100">
        <v>0</v>
      </c>
      <c r="AL42" s="100">
        <v>8.0220653343178331E-4</v>
      </c>
      <c r="AM42" s="100">
        <v>0</v>
      </c>
      <c r="AN42" s="100">
        <v>0</v>
      </c>
      <c r="AO42" s="100">
        <v>6.4898716509944026E-4</v>
      </c>
      <c r="AP42" s="100">
        <v>0</v>
      </c>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0"/>
      <c r="CA42" s="140"/>
      <c r="CB42" s="140"/>
      <c r="CC42" s="140"/>
      <c r="CD42" s="140"/>
      <c r="CE42" s="140"/>
      <c r="CF42" s="140"/>
      <c r="CG42" s="140"/>
      <c r="CH42" s="140"/>
      <c r="CI42" s="140"/>
      <c r="CS42" s="72"/>
      <c r="CT42" s="52"/>
    </row>
    <row r="43" spans="1:98" ht="27.95" customHeight="1" x14ac:dyDescent="0.3">
      <c r="A43" s="94"/>
      <c r="B43" s="9" t="s">
        <v>50</v>
      </c>
      <c r="C43" s="9" t="s">
        <v>51</v>
      </c>
      <c r="D43" s="9" t="s">
        <v>119</v>
      </c>
      <c r="E43" s="13">
        <v>-2.2583103936879572E-15</v>
      </c>
      <c r="F43" s="13">
        <f>+IF($D43="USD",$E43,$E43/$C$65)</f>
        <v>-2.2583103936879572E-15</v>
      </c>
      <c r="G43" s="9"/>
      <c r="H43" s="43" t="s">
        <v>199</v>
      </c>
      <c r="I43" s="29">
        <v>39066</v>
      </c>
      <c r="J43" s="46" t="s">
        <v>212</v>
      </c>
      <c r="K43" s="30">
        <v>186</v>
      </c>
      <c r="L43" s="10" t="s">
        <v>203</v>
      </c>
      <c r="M43" s="29">
        <v>44727</v>
      </c>
      <c r="N43" s="10" t="s">
        <v>201</v>
      </c>
      <c r="O43" s="14"/>
      <c r="P43" s="100">
        <v>0</v>
      </c>
      <c r="Q43" s="100">
        <v>0.21524922428571433</v>
      </c>
      <c r="R43" s="100">
        <v>0</v>
      </c>
      <c r="S43" s="100">
        <v>0</v>
      </c>
      <c r="T43" s="100">
        <v>0</v>
      </c>
      <c r="U43" s="100">
        <v>0</v>
      </c>
      <c r="V43" s="100">
        <v>0</v>
      </c>
      <c r="W43" s="100">
        <v>0</v>
      </c>
      <c r="X43" s="100">
        <v>0</v>
      </c>
      <c r="Y43" s="100">
        <v>0</v>
      </c>
      <c r="Z43" s="100">
        <v>0</v>
      </c>
      <c r="AA43" s="100">
        <v>0</v>
      </c>
      <c r="AB43" s="100">
        <v>0</v>
      </c>
      <c r="AC43" s="100">
        <v>0</v>
      </c>
      <c r="AD43" s="100">
        <v>0</v>
      </c>
      <c r="AE43" s="100">
        <v>0</v>
      </c>
      <c r="AF43" s="100">
        <v>0</v>
      </c>
      <c r="AG43" s="100">
        <v>0</v>
      </c>
      <c r="AH43" s="100">
        <v>0</v>
      </c>
      <c r="AI43" s="100">
        <v>0</v>
      </c>
      <c r="AJ43" s="100">
        <v>0</v>
      </c>
      <c r="AK43" s="100">
        <v>0</v>
      </c>
      <c r="AL43" s="100">
        <v>0</v>
      </c>
      <c r="AM43" s="100">
        <v>0</v>
      </c>
      <c r="AN43" s="100">
        <v>0</v>
      </c>
      <c r="AO43" s="100">
        <v>0</v>
      </c>
      <c r="AP43" s="100">
        <v>0</v>
      </c>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0"/>
      <c r="CA43" s="140"/>
      <c r="CB43" s="140"/>
      <c r="CC43" s="140"/>
      <c r="CD43" s="140"/>
      <c r="CE43" s="140"/>
      <c r="CF43" s="140"/>
      <c r="CG43" s="140"/>
      <c r="CH43" s="140"/>
      <c r="CI43" s="140"/>
      <c r="CS43" s="72"/>
      <c r="CT43" s="52"/>
    </row>
    <row r="44" spans="1:98" ht="27.95" customHeight="1" x14ac:dyDescent="0.3">
      <c r="A44" s="94"/>
      <c r="B44" s="20" t="s">
        <v>113</v>
      </c>
      <c r="C44" s="20"/>
      <c r="D44" s="20"/>
      <c r="E44" s="20"/>
      <c r="F44" s="37">
        <f>+SUM(F45:F50)</f>
        <v>608.8982802197138</v>
      </c>
      <c r="G44" s="90">
        <f>+F44/$F$52</f>
        <v>0.62075861330665194</v>
      </c>
      <c r="H44" s="44"/>
      <c r="I44" s="20"/>
      <c r="J44" s="47"/>
      <c r="K44" s="20"/>
      <c r="L44" s="20"/>
      <c r="M44" s="20"/>
      <c r="N44" s="20"/>
      <c r="O44" s="33"/>
      <c r="P44" s="99">
        <f>+SUM(P45:P50)</f>
        <v>5796.5174545930995</v>
      </c>
      <c r="Q44" s="99">
        <f t="shared" ref="Q44:AP44" si="7">+SUM(Q45:Q50)</f>
        <v>22.3667725</v>
      </c>
      <c r="R44" s="99">
        <f t="shared" si="7"/>
        <v>0</v>
      </c>
      <c r="S44" s="99">
        <f t="shared" si="7"/>
        <v>13706.191439555207</v>
      </c>
      <c r="T44" s="99">
        <f t="shared" si="7"/>
        <v>104.61126461538463</v>
      </c>
      <c r="U44" s="99">
        <f t="shared" si="7"/>
        <v>0</v>
      </c>
      <c r="V44" s="99">
        <f t="shared" si="7"/>
        <v>7156.5058929312281</v>
      </c>
      <c r="W44" s="99">
        <f t="shared" si="7"/>
        <v>103.91285846153848</v>
      </c>
      <c r="X44" s="99">
        <f t="shared" si="7"/>
        <v>0</v>
      </c>
      <c r="Y44" s="99">
        <f t="shared" si="7"/>
        <v>2330.2488777324716</v>
      </c>
      <c r="Z44" s="99">
        <f t="shared" si="7"/>
        <v>99.323332307692326</v>
      </c>
      <c r="AA44" s="99">
        <f t="shared" si="7"/>
        <v>0</v>
      </c>
      <c r="AB44" s="99">
        <f t="shared" si="7"/>
        <v>1518.6406259218711</v>
      </c>
      <c r="AC44" s="99">
        <f t="shared" si="7"/>
        <v>94.733806153846174</v>
      </c>
      <c r="AD44" s="99">
        <f t="shared" si="7"/>
        <v>0</v>
      </c>
      <c r="AE44" s="99">
        <f t="shared" si="7"/>
        <v>1224.6441170312692</v>
      </c>
      <c r="AF44" s="99">
        <f t="shared" si="7"/>
        <v>90.144280000000009</v>
      </c>
      <c r="AG44" s="99">
        <f t="shared" si="7"/>
        <v>0</v>
      </c>
      <c r="AH44" s="99">
        <f t="shared" si="7"/>
        <v>950.63669271260551</v>
      </c>
      <c r="AI44" s="99">
        <f t="shared" si="7"/>
        <v>85.554753846153858</v>
      </c>
      <c r="AJ44" s="99">
        <f t="shared" si="7"/>
        <v>0</v>
      </c>
      <c r="AK44" s="99">
        <f t="shared" si="7"/>
        <v>766.455775665342</v>
      </c>
      <c r="AL44" s="99">
        <f t="shared" si="7"/>
        <v>41.056304615384626</v>
      </c>
      <c r="AM44" s="99">
        <f t="shared" si="7"/>
        <v>0</v>
      </c>
      <c r="AN44" s="99">
        <f t="shared" si="7"/>
        <v>59.008803251602878</v>
      </c>
      <c r="AO44" s="99">
        <f t="shared" si="7"/>
        <v>0</v>
      </c>
      <c r="AP44" s="99">
        <f t="shared" si="7"/>
        <v>0</v>
      </c>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row>
    <row r="45" spans="1:98" ht="27.95" customHeight="1" x14ac:dyDescent="0.3">
      <c r="A45" s="94"/>
      <c r="B45" s="9" t="s">
        <v>172</v>
      </c>
      <c r="C45" s="9" t="s">
        <v>153</v>
      </c>
      <c r="D45" s="9" t="s">
        <v>119</v>
      </c>
      <c r="E45" s="13">
        <v>518.81600000000003</v>
      </c>
      <c r="F45" s="13">
        <f t="shared" ref="F45:F50" si="8">+IF($D45="USD",$E45,$E45/$C$65)</f>
        <v>518.81600000000003</v>
      </c>
      <c r="G45" s="9"/>
      <c r="H45" s="43" t="s">
        <v>214</v>
      </c>
      <c r="I45" s="29">
        <v>43970</v>
      </c>
      <c r="J45" s="46">
        <v>4.2500000000000003E-2</v>
      </c>
      <c r="K45" s="30">
        <v>106</v>
      </c>
      <c r="L45" s="10" t="s">
        <v>203</v>
      </c>
      <c r="M45" s="29">
        <v>47196</v>
      </c>
      <c r="N45" s="10" t="s">
        <v>171</v>
      </c>
      <c r="O45" s="14"/>
      <c r="P45" s="100">
        <v>0</v>
      </c>
      <c r="Q45" s="100">
        <v>22.3667725</v>
      </c>
      <c r="R45" s="100">
        <v>0</v>
      </c>
      <c r="S45" s="100">
        <v>0</v>
      </c>
      <c r="T45" s="100">
        <v>104.61126461538463</v>
      </c>
      <c r="U45" s="100">
        <v>0</v>
      </c>
      <c r="V45" s="100">
        <v>0</v>
      </c>
      <c r="W45" s="100">
        <v>103.91285846153848</v>
      </c>
      <c r="X45" s="100">
        <v>0</v>
      </c>
      <c r="Y45" s="100">
        <v>0</v>
      </c>
      <c r="Z45" s="100">
        <v>99.323332307692326</v>
      </c>
      <c r="AA45" s="100">
        <v>0</v>
      </c>
      <c r="AB45" s="100">
        <v>0</v>
      </c>
      <c r="AC45" s="100">
        <v>94.733806153846174</v>
      </c>
      <c r="AD45" s="100">
        <v>0</v>
      </c>
      <c r="AE45" s="100">
        <v>0</v>
      </c>
      <c r="AF45" s="100">
        <v>90.144280000000009</v>
      </c>
      <c r="AG45" s="100">
        <v>0</v>
      </c>
      <c r="AH45" s="100">
        <v>0</v>
      </c>
      <c r="AI45" s="100">
        <v>85.554753846153858</v>
      </c>
      <c r="AJ45" s="100">
        <v>0</v>
      </c>
      <c r="AK45" s="100">
        <v>0</v>
      </c>
      <c r="AL45" s="100">
        <v>41.056304615384626</v>
      </c>
      <c r="AM45" s="100">
        <v>0</v>
      </c>
      <c r="AN45" s="100">
        <v>0</v>
      </c>
      <c r="AO45" s="100">
        <v>0</v>
      </c>
      <c r="AP45" s="100">
        <v>0</v>
      </c>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0"/>
      <c r="CA45" s="140"/>
      <c r="CB45" s="140"/>
      <c r="CC45" s="140"/>
      <c r="CD45" s="140"/>
      <c r="CE45" s="140"/>
      <c r="CF45" s="140"/>
      <c r="CG45" s="140"/>
      <c r="CH45" s="140"/>
      <c r="CI45" s="140"/>
    </row>
    <row r="46" spans="1:98" ht="27.95" customHeight="1" x14ac:dyDescent="0.3">
      <c r="A46" s="94"/>
      <c r="B46" s="9" t="s">
        <v>176</v>
      </c>
      <c r="C46" s="9" t="s">
        <v>177</v>
      </c>
      <c r="D46" s="9" t="s">
        <v>2</v>
      </c>
      <c r="E46" s="10">
        <v>5620.6081084379794</v>
      </c>
      <c r="F46" s="13">
        <f t="shared" si="8"/>
        <v>31.731846963122095</v>
      </c>
      <c r="G46" s="9"/>
      <c r="H46" s="43" t="s">
        <v>199</v>
      </c>
      <c r="I46" s="29">
        <v>44547</v>
      </c>
      <c r="J46" s="46" t="s">
        <v>215</v>
      </c>
      <c r="K46" s="30">
        <v>36</v>
      </c>
      <c r="L46" s="10" t="s">
        <v>203</v>
      </c>
      <c r="M46" s="29">
        <v>45643</v>
      </c>
      <c r="N46" s="10" t="s">
        <v>171</v>
      </c>
      <c r="O46" s="14"/>
      <c r="P46" s="100">
        <v>0</v>
      </c>
      <c r="Q46" s="100">
        <v>0</v>
      </c>
      <c r="R46" s="100">
        <v>0</v>
      </c>
      <c r="S46" s="100">
        <v>1873.3486825423786</v>
      </c>
      <c r="T46" s="100">
        <v>0</v>
      </c>
      <c r="U46" s="100">
        <v>0</v>
      </c>
      <c r="V46" s="100">
        <v>3747.259425895601</v>
      </c>
      <c r="W46" s="100">
        <v>0</v>
      </c>
      <c r="X46" s="100">
        <v>0</v>
      </c>
      <c r="Y46" s="100">
        <v>0</v>
      </c>
      <c r="Z46" s="100">
        <v>0</v>
      </c>
      <c r="AA46" s="100">
        <v>0</v>
      </c>
      <c r="AB46" s="100">
        <v>0</v>
      </c>
      <c r="AC46" s="100">
        <v>0</v>
      </c>
      <c r="AD46" s="100">
        <v>0</v>
      </c>
      <c r="AE46" s="100">
        <v>0</v>
      </c>
      <c r="AF46" s="100">
        <v>0</v>
      </c>
      <c r="AG46" s="100">
        <v>0</v>
      </c>
      <c r="AH46" s="100">
        <v>0</v>
      </c>
      <c r="AI46" s="100">
        <v>0</v>
      </c>
      <c r="AJ46" s="100">
        <v>0</v>
      </c>
      <c r="AK46" s="100">
        <v>0</v>
      </c>
      <c r="AL46" s="100">
        <v>0</v>
      </c>
      <c r="AM46" s="100">
        <v>0</v>
      </c>
      <c r="AN46" s="100">
        <v>0</v>
      </c>
      <c r="AO46" s="100">
        <v>0</v>
      </c>
      <c r="AP46" s="100">
        <v>0</v>
      </c>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row>
    <row r="47" spans="1:98" ht="27.95" customHeight="1" x14ac:dyDescent="0.3">
      <c r="A47" s="94"/>
      <c r="B47" s="9" t="s">
        <v>178</v>
      </c>
      <c r="C47" s="9" t="s">
        <v>179</v>
      </c>
      <c r="D47" s="9" t="s">
        <v>2</v>
      </c>
      <c r="E47" s="10">
        <v>5218.7525999999998</v>
      </c>
      <c r="F47" s="13">
        <f t="shared" si="8"/>
        <v>29.463121364570203</v>
      </c>
      <c r="G47" s="9"/>
      <c r="H47" s="43" t="s">
        <v>199</v>
      </c>
      <c r="I47" s="29">
        <v>44547</v>
      </c>
      <c r="J47" s="46" t="s">
        <v>218</v>
      </c>
      <c r="K47" s="30">
        <v>18</v>
      </c>
      <c r="L47" s="10" t="s">
        <v>207</v>
      </c>
      <c r="M47" s="29">
        <v>45094</v>
      </c>
      <c r="N47" s="10" t="s">
        <v>171</v>
      </c>
      <c r="O47" s="14"/>
      <c r="P47" s="100">
        <v>2119.9417593617982</v>
      </c>
      <c r="Q47" s="100">
        <v>0</v>
      </c>
      <c r="R47" s="100">
        <v>0</v>
      </c>
      <c r="S47" s="100">
        <v>7254.6540703426617</v>
      </c>
      <c r="T47" s="100">
        <v>0</v>
      </c>
      <c r="U47" s="100">
        <v>0</v>
      </c>
      <c r="V47" s="100">
        <v>0</v>
      </c>
      <c r="W47" s="100">
        <v>0</v>
      </c>
      <c r="X47" s="100">
        <v>0</v>
      </c>
      <c r="Y47" s="100">
        <v>0</v>
      </c>
      <c r="Z47" s="100">
        <v>0</v>
      </c>
      <c r="AA47" s="100">
        <v>0</v>
      </c>
      <c r="AB47" s="100">
        <v>0</v>
      </c>
      <c r="AC47" s="100">
        <v>0</v>
      </c>
      <c r="AD47" s="100">
        <v>0</v>
      </c>
      <c r="AE47" s="100">
        <v>0</v>
      </c>
      <c r="AF47" s="100">
        <v>0</v>
      </c>
      <c r="AG47" s="100">
        <v>0</v>
      </c>
      <c r="AH47" s="100">
        <v>0</v>
      </c>
      <c r="AI47" s="100">
        <v>0</v>
      </c>
      <c r="AJ47" s="100">
        <v>0</v>
      </c>
      <c r="AK47" s="100">
        <v>0</v>
      </c>
      <c r="AL47" s="100">
        <v>0</v>
      </c>
      <c r="AM47" s="100">
        <v>0</v>
      </c>
      <c r="AN47" s="100">
        <v>0</v>
      </c>
      <c r="AO47" s="100">
        <v>0</v>
      </c>
      <c r="AP47" s="100">
        <v>0</v>
      </c>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c r="BX47" s="140"/>
      <c r="BY47" s="140"/>
      <c r="BZ47" s="140"/>
      <c r="CA47" s="140"/>
      <c r="CB47" s="140"/>
      <c r="CC47" s="140"/>
      <c r="CD47" s="140"/>
      <c r="CE47" s="140"/>
      <c r="CF47" s="140"/>
      <c r="CG47" s="140"/>
      <c r="CH47" s="140"/>
      <c r="CI47" s="140"/>
    </row>
    <row r="48" spans="1:98" ht="27.95" customHeight="1" x14ac:dyDescent="0.3">
      <c r="A48" s="94"/>
      <c r="B48" s="9" t="s">
        <v>180</v>
      </c>
      <c r="C48" s="9" t="s">
        <v>181</v>
      </c>
      <c r="D48" s="9" t="s">
        <v>2</v>
      </c>
      <c r="E48" s="10">
        <v>3076.3842909999998</v>
      </c>
      <c r="F48" s="13">
        <f t="shared" si="8"/>
        <v>17.368112780397034</v>
      </c>
      <c r="G48" s="9"/>
      <c r="H48" s="43" t="s">
        <v>199</v>
      </c>
      <c r="I48" s="29">
        <v>44635</v>
      </c>
      <c r="J48" s="46" t="s">
        <v>216</v>
      </c>
      <c r="K48" s="30">
        <v>108</v>
      </c>
      <c r="L48" s="10" t="s">
        <v>207</v>
      </c>
      <c r="M48" s="29">
        <v>47922</v>
      </c>
      <c r="N48" s="10" t="s">
        <v>171</v>
      </c>
      <c r="O48" s="14"/>
      <c r="P48" s="100">
        <v>1269.1880776837229</v>
      </c>
      <c r="Q48" s="100">
        <v>0</v>
      </c>
      <c r="R48" s="100">
        <v>0</v>
      </c>
      <c r="S48" s="100">
        <v>2483.0092961968476</v>
      </c>
      <c r="T48" s="100">
        <v>0</v>
      </c>
      <c r="U48" s="100">
        <v>0</v>
      </c>
      <c r="V48" s="100">
        <v>1956.4893868830532</v>
      </c>
      <c r="W48" s="100">
        <v>0</v>
      </c>
      <c r="X48" s="100">
        <v>0</v>
      </c>
      <c r="Y48" s="100">
        <v>1824.9637321757605</v>
      </c>
      <c r="Z48" s="100">
        <v>0</v>
      </c>
      <c r="AA48" s="100">
        <v>0</v>
      </c>
      <c r="AB48" s="100">
        <v>1518.6406259218711</v>
      </c>
      <c r="AC48" s="100">
        <v>0</v>
      </c>
      <c r="AD48" s="100">
        <v>0</v>
      </c>
      <c r="AE48" s="100">
        <v>1224.6441170312692</v>
      </c>
      <c r="AF48" s="100">
        <v>0</v>
      </c>
      <c r="AG48" s="100">
        <v>0</v>
      </c>
      <c r="AH48" s="100">
        <v>950.63669271260551</v>
      </c>
      <c r="AI48" s="100">
        <v>0</v>
      </c>
      <c r="AJ48" s="100">
        <v>0</v>
      </c>
      <c r="AK48" s="100">
        <v>766.455775665342</v>
      </c>
      <c r="AL48" s="100">
        <v>0</v>
      </c>
      <c r="AM48" s="100">
        <v>0</v>
      </c>
      <c r="AN48" s="100">
        <v>59.008803251602878</v>
      </c>
      <c r="AO48" s="100">
        <v>0</v>
      </c>
      <c r="AP48" s="100">
        <v>0</v>
      </c>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row>
    <row r="49" spans="1:96" ht="27.95" customHeight="1" x14ac:dyDescent="0.3">
      <c r="A49" s="94"/>
      <c r="B49" s="9" t="s">
        <v>162</v>
      </c>
      <c r="C49" s="9" t="s">
        <v>163</v>
      </c>
      <c r="D49" s="9" t="s">
        <v>2</v>
      </c>
      <c r="E49" s="10">
        <v>2019.2307692307697</v>
      </c>
      <c r="F49" s="13">
        <f t="shared" si="8"/>
        <v>11.399820182493537</v>
      </c>
      <c r="G49" s="9"/>
      <c r="H49" s="43" t="s">
        <v>199</v>
      </c>
      <c r="I49" s="29">
        <v>44385</v>
      </c>
      <c r="J49" s="46" t="s">
        <v>217</v>
      </c>
      <c r="K49" s="30">
        <v>48</v>
      </c>
      <c r="L49" s="10" t="s">
        <v>207</v>
      </c>
      <c r="M49" s="29">
        <v>45805</v>
      </c>
      <c r="N49" s="10" t="s">
        <v>171</v>
      </c>
      <c r="O49" s="14"/>
      <c r="P49" s="100">
        <v>2390.8682505268707</v>
      </c>
      <c r="Q49" s="100">
        <v>0</v>
      </c>
      <c r="R49" s="100">
        <v>0</v>
      </c>
      <c r="S49" s="100">
        <v>2075.7207190448053</v>
      </c>
      <c r="T49" s="100">
        <v>0</v>
      </c>
      <c r="U49" s="100">
        <v>0</v>
      </c>
      <c r="V49" s="100">
        <v>1437.1411402209592</v>
      </c>
      <c r="W49" s="100">
        <v>0</v>
      </c>
      <c r="X49" s="100">
        <v>0</v>
      </c>
      <c r="Y49" s="100">
        <v>495.10199998675807</v>
      </c>
      <c r="Z49" s="100">
        <v>0</v>
      </c>
      <c r="AA49" s="100">
        <v>0</v>
      </c>
      <c r="AB49" s="100">
        <v>0</v>
      </c>
      <c r="AC49" s="100">
        <v>0</v>
      </c>
      <c r="AD49" s="100">
        <v>0</v>
      </c>
      <c r="AE49" s="100">
        <v>0</v>
      </c>
      <c r="AF49" s="100">
        <v>0</v>
      </c>
      <c r="AG49" s="100">
        <v>0</v>
      </c>
      <c r="AH49" s="100">
        <v>0</v>
      </c>
      <c r="AI49" s="100">
        <v>0</v>
      </c>
      <c r="AJ49" s="100">
        <v>0</v>
      </c>
      <c r="AK49" s="100">
        <v>0</v>
      </c>
      <c r="AL49" s="100">
        <v>0</v>
      </c>
      <c r="AM49" s="100">
        <v>0</v>
      </c>
      <c r="AN49" s="100">
        <v>0</v>
      </c>
      <c r="AO49" s="100">
        <v>0</v>
      </c>
      <c r="AP49" s="100">
        <v>0</v>
      </c>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c r="BT49" s="140"/>
      <c r="BU49" s="140"/>
      <c r="BV49" s="140"/>
      <c r="BW49" s="140"/>
      <c r="BX49" s="140"/>
      <c r="BY49" s="140"/>
      <c r="BZ49" s="140"/>
      <c r="CA49" s="140"/>
      <c r="CB49" s="140"/>
      <c r="CC49" s="140"/>
      <c r="CD49" s="140"/>
      <c r="CE49" s="140"/>
      <c r="CF49" s="140"/>
      <c r="CG49" s="140"/>
      <c r="CH49" s="140"/>
      <c r="CI49" s="140"/>
    </row>
    <row r="50" spans="1:96" ht="27.95" customHeight="1" x14ac:dyDescent="0.3">
      <c r="A50" s="94"/>
      <c r="B50" s="9" t="s">
        <v>52</v>
      </c>
      <c r="C50" s="9" t="s">
        <v>53</v>
      </c>
      <c r="D50" s="9" t="s">
        <v>2</v>
      </c>
      <c r="E50" s="10">
        <v>21.145386772799991</v>
      </c>
      <c r="F50" s="13">
        <f t="shared" si="8"/>
        <v>0.11937892913103096</v>
      </c>
      <c r="G50" s="9"/>
      <c r="H50" s="43" t="s">
        <v>199</v>
      </c>
      <c r="I50" s="29">
        <v>43494</v>
      </c>
      <c r="J50" s="46" t="s">
        <v>219</v>
      </c>
      <c r="K50" s="30">
        <v>84</v>
      </c>
      <c r="L50" s="10" t="s">
        <v>203</v>
      </c>
      <c r="M50" s="29">
        <v>45870</v>
      </c>
      <c r="N50" s="10" t="s">
        <v>171</v>
      </c>
      <c r="O50" s="14"/>
      <c r="P50" s="100">
        <v>16.519367020707314</v>
      </c>
      <c r="Q50" s="100">
        <v>0</v>
      </c>
      <c r="R50" s="100">
        <v>0</v>
      </c>
      <c r="S50" s="100">
        <v>19.458671428511629</v>
      </c>
      <c r="T50" s="100">
        <v>0</v>
      </c>
      <c r="U50" s="100">
        <v>0</v>
      </c>
      <c r="V50" s="100">
        <v>15.615939931613498</v>
      </c>
      <c r="W50" s="100">
        <v>0</v>
      </c>
      <c r="X50" s="100">
        <v>0</v>
      </c>
      <c r="Y50" s="100">
        <v>10.18314556995294</v>
      </c>
      <c r="Z50" s="100">
        <v>0</v>
      </c>
      <c r="AA50" s="100">
        <v>0</v>
      </c>
      <c r="AB50" s="100">
        <v>0</v>
      </c>
      <c r="AC50" s="100">
        <v>0</v>
      </c>
      <c r="AD50" s="100">
        <v>0</v>
      </c>
      <c r="AE50" s="100">
        <v>0</v>
      </c>
      <c r="AF50" s="100">
        <v>0</v>
      </c>
      <c r="AG50" s="100">
        <v>0</v>
      </c>
      <c r="AH50" s="100">
        <v>0</v>
      </c>
      <c r="AI50" s="100">
        <v>0</v>
      </c>
      <c r="AJ50" s="100">
        <v>0</v>
      </c>
      <c r="AK50" s="100">
        <v>0</v>
      </c>
      <c r="AL50" s="100">
        <v>0</v>
      </c>
      <c r="AM50" s="100">
        <v>0</v>
      </c>
      <c r="AN50" s="100">
        <v>0</v>
      </c>
      <c r="AO50" s="100">
        <v>0</v>
      </c>
      <c r="AP50" s="100">
        <v>0</v>
      </c>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row>
    <row r="51" spans="1:96" ht="6.75" customHeight="1" x14ac:dyDescent="0.3">
      <c r="B51" s="23"/>
      <c r="C51" s="14"/>
      <c r="D51" s="14"/>
      <c r="E51" s="14"/>
      <c r="F51" s="14"/>
      <c r="G51" s="14"/>
      <c r="H51" s="14"/>
      <c r="I51" s="14"/>
      <c r="J51" s="14"/>
      <c r="K51" s="14"/>
      <c r="L51" s="14"/>
      <c r="M51" s="14"/>
      <c r="N51" s="14"/>
      <c r="O51" s="14"/>
      <c r="P51" s="103"/>
      <c r="Q51" s="103"/>
      <c r="R51" s="103"/>
      <c r="S51" s="103"/>
      <c r="T51" s="103"/>
      <c r="U51" s="103"/>
      <c r="V51" s="103"/>
      <c r="W51" s="103"/>
      <c r="X51" s="103"/>
      <c r="Y51" s="103"/>
      <c r="Z51" s="103"/>
      <c r="AA51" s="103"/>
      <c r="AB51" s="103"/>
      <c r="AC51" s="103"/>
      <c r="AD51" s="103"/>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row>
    <row r="52" spans="1:96" ht="29.25" customHeight="1" x14ac:dyDescent="0.3">
      <c r="B52" s="161" t="s">
        <v>67</v>
      </c>
      <c r="C52" s="162"/>
      <c r="D52" s="162"/>
      <c r="E52" s="35"/>
      <c r="F52" s="36">
        <f>+SUM($F$9,$F$23,$F$26,$F$44)</f>
        <v>980.89380826508295</v>
      </c>
      <c r="G52" s="132"/>
      <c r="H52" s="35"/>
      <c r="I52" s="35"/>
      <c r="J52" s="35"/>
      <c r="K52" s="35"/>
      <c r="L52" s="35"/>
      <c r="M52" s="35"/>
      <c r="N52" s="35"/>
      <c r="O52" s="35"/>
      <c r="P52" s="98">
        <f>+SUM(P9,P23,P26,P44)</f>
        <v>24763.111805952238</v>
      </c>
      <c r="Q52" s="98">
        <f t="shared" ref="Q52:AP52" si="9">+SUM(Q9,Q23,Q26,Q44)</f>
        <v>42.62848488616963</v>
      </c>
      <c r="R52" s="98">
        <f t="shared" si="9"/>
        <v>13.053123599940303</v>
      </c>
      <c r="S52" s="98">
        <f t="shared" si="9"/>
        <v>43949.271320986962</v>
      </c>
      <c r="T52" s="98">
        <f t="shared" si="9"/>
        <v>132.22521423047269</v>
      </c>
      <c r="U52" s="98">
        <f t="shared" si="9"/>
        <v>0</v>
      </c>
      <c r="V52" s="98">
        <f t="shared" si="9"/>
        <v>20661.944107040788</v>
      </c>
      <c r="W52" s="98">
        <f t="shared" si="9"/>
        <v>130.77383679116426</v>
      </c>
      <c r="X52" s="98">
        <f t="shared" si="9"/>
        <v>0</v>
      </c>
      <c r="Y52" s="98">
        <f t="shared" si="9"/>
        <v>11584.806401637325</v>
      </c>
      <c r="Z52" s="98">
        <f t="shared" si="9"/>
        <v>124.28026545930234</v>
      </c>
      <c r="AA52" s="98">
        <f t="shared" si="9"/>
        <v>0</v>
      </c>
      <c r="AB52" s="98">
        <f t="shared" si="9"/>
        <v>7663.6017910212258</v>
      </c>
      <c r="AC52" s="98">
        <f t="shared" si="9"/>
        <v>112.82945724636309</v>
      </c>
      <c r="AD52" s="98">
        <f t="shared" si="9"/>
        <v>0</v>
      </c>
      <c r="AE52" s="98">
        <f t="shared" si="9"/>
        <v>3195.9377477388375</v>
      </c>
      <c r="AF52" s="98">
        <f t="shared" si="9"/>
        <v>107.21266746856115</v>
      </c>
      <c r="AG52" s="98">
        <f t="shared" si="9"/>
        <v>0</v>
      </c>
      <c r="AH52" s="98">
        <f t="shared" si="9"/>
        <v>950.63669271260551</v>
      </c>
      <c r="AI52" s="98">
        <f t="shared" si="9"/>
        <v>102.1073785689826</v>
      </c>
      <c r="AJ52" s="98">
        <f t="shared" si="9"/>
        <v>0</v>
      </c>
      <c r="AK52" s="98">
        <f t="shared" si="9"/>
        <v>766.455775665342</v>
      </c>
      <c r="AL52" s="98">
        <f t="shared" si="9"/>
        <v>57.095164388912416</v>
      </c>
      <c r="AM52" s="98">
        <f t="shared" si="9"/>
        <v>0</v>
      </c>
      <c r="AN52" s="98">
        <f t="shared" si="9"/>
        <v>59.008803251602878</v>
      </c>
      <c r="AO52" s="98">
        <f t="shared" si="9"/>
        <v>7.3353339992718087</v>
      </c>
      <c r="AP52" s="98">
        <f t="shared" si="9"/>
        <v>0</v>
      </c>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row>
    <row r="53" spans="1:96" x14ac:dyDescent="0.3">
      <c r="B53" s="39"/>
      <c r="C53" s="39"/>
      <c r="D53" s="39"/>
      <c r="E53" s="39"/>
      <c r="F53" s="39"/>
      <c r="G53" s="39"/>
      <c r="H53" s="39"/>
      <c r="I53" s="39"/>
      <c r="J53" s="39"/>
      <c r="K53" s="39"/>
      <c r="L53" s="39"/>
      <c r="M53" s="39"/>
      <c r="N53" s="39"/>
      <c r="O53" s="123"/>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row>
    <row r="54" spans="1:96" ht="30" customHeight="1" x14ac:dyDescent="0.3">
      <c r="B54" s="22" t="s">
        <v>165</v>
      </c>
      <c r="E54" s="109"/>
      <c r="F54" s="39"/>
      <c r="G54" s="39"/>
      <c r="H54" s="39"/>
      <c r="I54" s="39"/>
      <c r="J54" s="39"/>
      <c r="K54" s="39"/>
      <c r="L54" s="39"/>
      <c r="M54" s="39"/>
      <c r="N54" s="39"/>
      <c r="O54" s="39"/>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row>
    <row r="55" spans="1:96" ht="27.95" customHeight="1" x14ac:dyDescent="0.3">
      <c r="B55" s="9" t="s">
        <v>182</v>
      </c>
      <c r="C55" s="9" t="s">
        <v>175</v>
      </c>
      <c r="D55" s="9" t="s">
        <v>2</v>
      </c>
      <c r="E55" s="15">
        <v>0</v>
      </c>
      <c r="F55" s="13">
        <f>+IF($D55="USD",$E55,$E55/$C$65)</f>
        <v>0</v>
      </c>
      <c r="G55" s="9"/>
      <c r="H55" s="43" t="s">
        <v>199</v>
      </c>
      <c r="I55" s="29">
        <v>44350</v>
      </c>
      <c r="J55" s="46" t="s">
        <v>220</v>
      </c>
      <c r="K55" s="30">
        <v>11</v>
      </c>
      <c r="L55" s="10" t="s">
        <v>221</v>
      </c>
      <c r="M55" s="29">
        <v>44698</v>
      </c>
      <c r="N55" s="10" t="s">
        <v>171</v>
      </c>
      <c r="O55" s="14"/>
      <c r="P55" s="100">
        <v>7490.5315369730852</v>
      </c>
      <c r="Q55" s="100">
        <v>0</v>
      </c>
      <c r="R55" s="100">
        <v>0</v>
      </c>
      <c r="S55" s="100">
        <v>0</v>
      </c>
      <c r="T55" s="100">
        <v>0</v>
      </c>
      <c r="U55" s="100">
        <v>0</v>
      </c>
      <c r="V55" s="100">
        <v>0</v>
      </c>
      <c r="W55" s="100">
        <v>0</v>
      </c>
      <c r="X55" s="100">
        <v>0</v>
      </c>
      <c r="Y55" s="100">
        <v>0</v>
      </c>
      <c r="Z55" s="100">
        <v>0</v>
      </c>
      <c r="AA55" s="100">
        <v>0</v>
      </c>
      <c r="AB55" s="100">
        <v>0</v>
      </c>
      <c r="AC55" s="100">
        <v>0</v>
      </c>
      <c r="AD55" s="100">
        <v>0</v>
      </c>
      <c r="AE55" s="100">
        <v>0</v>
      </c>
      <c r="AF55" s="100">
        <v>0</v>
      </c>
      <c r="AG55" s="100">
        <v>0</v>
      </c>
      <c r="AH55" s="100">
        <v>0</v>
      </c>
      <c r="AI55" s="100">
        <v>0</v>
      </c>
      <c r="AJ55" s="100">
        <v>0</v>
      </c>
      <c r="AK55" s="100">
        <v>0</v>
      </c>
      <c r="AL55" s="100">
        <v>0</v>
      </c>
      <c r="AM55" s="100">
        <v>0</v>
      </c>
      <c r="AN55" s="101">
        <v>0</v>
      </c>
      <c r="AO55" s="101">
        <v>0</v>
      </c>
      <c r="AP55" s="101">
        <v>0</v>
      </c>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c r="BR55" s="140"/>
      <c r="BS55" s="140"/>
      <c r="BT55" s="140"/>
      <c r="BU55" s="140"/>
      <c r="BV55" s="140"/>
      <c r="BW55" s="140"/>
      <c r="BX55" s="140"/>
      <c r="BY55" s="140"/>
      <c r="BZ55" s="140"/>
      <c r="CA55" s="140"/>
      <c r="CB55" s="140"/>
      <c r="CC55" s="140"/>
      <c r="CD55" s="140"/>
      <c r="CE55" s="140"/>
      <c r="CF55" s="140"/>
      <c r="CG55" s="140"/>
      <c r="CH55" s="140"/>
      <c r="CI55" s="140"/>
    </row>
    <row r="56" spans="1:96" x14ac:dyDescent="0.3">
      <c r="B56" s="23"/>
      <c r="C56" s="14"/>
      <c r="D56" s="14"/>
      <c r="E56" s="24"/>
      <c r="F56" s="39"/>
      <c r="G56" s="39"/>
      <c r="H56" s="39"/>
      <c r="I56" s="39"/>
      <c r="J56" s="39"/>
      <c r="K56" s="39"/>
      <c r="L56" s="39"/>
      <c r="M56" s="39"/>
      <c r="N56" s="39"/>
      <c r="O56" s="39"/>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c r="BS56" s="134"/>
      <c r="BT56" s="134"/>
      <c r="BU56" s="134"/>
      <c r="BV56" s="134"/>
      <c r="BW56" s="134"/>
      <c r="BX56" s="134"/>
      <c r="BY56" s="134"/>
      <c r="BZ56" s="134"/>
      <c r="CA56" s="134"/>
      <c r="CB56" s="134"/>
      <c r="CC56" s="134"/>
      <c r="CD56" s="134"/>
      <c r="CE56" s="134"/>
      <c r="CF56" s="134"/>
      <c r="CG56" s="134"/>
      <c r="CH56" s="134"/>
      <c r="CI56" s="134"/>
    </row>
    <row r="57" spans="1:96" ht="29.25" customHeight="1" x14ac:dyDescent="0.3">
      <c r="B57" s="167" t="s">
        <v>169</v>
      </c>
      <c r="C57" s="167"/>
      <c r="D57" s="167"/>
      <c r="E57" s="39"/>
      <c r="F57" s="39"/>
      <c r="G57" s="39"/>
      <c r="H57" s="39"/>
      <c r="I57" s="39"/>
      <c r="J57" s="39"/>
      <c r="K57" s="39"/>
      <c r="L57" s="39"/>
      <c r="M57" s="39"/>
      <c r="N57" s="39"/>
      <c r="O57" s="39"/>
      <c r="P57" s="98">
        <f>+SUM(P52,P55:P55)</f>
        <v>32253.643342925323</v>
      </c>
      <c r="Q57" s="98">
        <f t="shared" ref="Q57:AP57" si="10">+SUM(Q52,Q55:Q55)</f>
        <v>42.62848488616963</v>
      </c>
      <c r="R57" s="98">
        <f t="shared" si="10"/>
        <v>13.053123599940303</v>
      </c>
      <c r="S57" s="98">
        <f t="shared" si="10"/>
        <v>43949.271320986962</v>
      </c>
      <c r="T57" s="98">
        <f t="shared" si="10"/>
        <v>132.22521423047269</v>
      </c>
      <c r="U57" s="98">
        <f t="shared" si="10"/>
        <v>0</v>
      </c>
      <c r="V57" s="98">
        <f t="shared" si="10"/>
        <v>20661.944107040788</v>
      </c>
      <c r="W57" s="98">
        <f t="shared" si="10"/>
        <v>130.77383679116426</v>
      </c>
      <c r="X57" s="98">
        <f t="shared" si="10"/>
        <v>0</v>
      </c>
      <c r="Y57" s="98">
        <f t="shared" si="10"/>
        <v>11584.806401637325</v>
      </c>
      <c r="Z57" s="98">
        <f t="shared" si="10"/>
        <v>124.28026545930234</v>
      </c>
      <c r="AA57" s="98">
        <f t="shared" si="10"/>
        <v>0</v>
      </c>
      <c r="AB57" s="98">
        <f t="shared" si="10"/>
        <v>7663.6017910212258</v>
      </c>
      <c r="AC57" s="98">
        <f t="shared" si="10"/>
        <v>112.82945724636309</v>
      </c>
      <c r="AD57" s="98">
        <f t="shared" si="10"/>
        <v>0</v>
      </c>
      <c r="AE57" s="98">
        <f t="shared" si="10"/>
        <v>3195.9377477388375</v>
      </c>
      <c r="AF57" s="98">
        <f t="shared" si="10"/>
        <v>107.21266746856115</v>
      </c>
      <c r="AG57" s="98">
        <f t="shared" si="10"/>
        <v>0</v>
      </c>
      <c r="AH57" s="98">
        <f t="shared" si="10"/>
        <v>950.63669271260551</v>
      </c>
      <c r="AI57" s="98">
        <f t="shared" si="10"/>
        <v>102.1073785689826</v>
      </c>
      <c r="AJ57" s="98">
        <f t="shared" si="10"/>
        <v>0</v>
      </c>
      <c r="AK57" s="98">
        <f t="shared" si="10"/>
        <v>766.455775665342</v>
      </c>
      <c r="AL57" s="98">
        <f t="shared" si="10"/>
        <v>57.095164388912416</v>
      </c>
      <c r="AM57" s="98">
        <f t="shared" si="10"/>
        <v>0</v>
      </c>
      <c r="AN57" s="98">
        <f t="shared" si="10"/>
        <v>59.008803251602878</v>
      </c>
      <c r="AO57" s="98">
        <f t="shared" si="10"/>
        <v>7.3353339992718087</v>
      </c>
      <c r="AP57" s="98">
        <f t="shared" si="10"/>
        <v>0</v>
      </c>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row>
    <row r="58" spans="1:96" x14ac:dyDescent="0.3">
      <c r="B58" s="39"/>
      <c r="C58" s="39"/>
      <c r="D58" s="39"/>
      <c r="E58" s="39"/>
      <c r="F58" s="39"/>
      <c r="G58" s="39"/>
      <c r="H58" s="39"/>
      <c r="I58" s="39"/>
      <c r="J58" s="39"/>
      <c r="K58" s="39"/>
      <c r="L58" s="39"/>
      <c r="M58" s="39"/>
      <c r="N58" s="39"/>
      <c r="O58" s="123"/>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row>
    <row r="59" spans="1:96" x14ac:dyDescent="0.3">
      <c r="B59" s="168" t="s">
        <v>183</v>
      </c>
      <c r="C59" s="168"/>
      <c r="D59" s="168"/>
      <c r="E59" s="168"/>
      <c r="F59" s="168"/>
      <c r="G59" s="168"/>
      <c r="H59" s="168"/>
      <c r="I59" s="168"/>
      <c r="J59" s="168"/>
      <c r="K59" s="168"/>
      <c r="L59" s="168"/>
      <c r="M59" s="168"/>
      <c r="N59" s="168"/>
      <c r="O59" s="39"/>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row>
    <row r="60" spans="1:96" x14ac:dyDescent="0.3">
      <c r="B60" s="168" t="s">
        <v>184</v>
      </c>
      <c r="C60" s="168"/>
      <c r="D60" s="168"/>
      <c r="E60" s="168"/>
      <c r="F60" s="168"/>
      <c r="G60" s="168"/>
      <c r="H60" s="168"/>
      <c r="I60" s="168"/>
      <c r="J60" s="168"/>
      <c r="K60" s="168"/>
      <c r="L60" s="168"/>
      <c r="M60" s="168"/>
      <c r="N60" s="168"/>
      <c r="O60" s="39"/>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row>
    <row r="61" spans="1:96" x14ac:dyDescent="0.3">
      <c r="B61" s="168" t="s">
        <v>225</v>
      </c>
      <c r="C61" s="168"/>
      <c r="D61" s="168"/>
      <c r="E61" s="168"/>
      <c r="F61" s="168"/>
      <c r="G61" s="168"/>
      <c r="H61" s="168"/>
      <c r="I61" s="168"/>
      <c r="J61" s="168"/>
      <c r="K61" s="168"/>
      <c r="L61" s="168"/>
      <c r="M61" s="168"/>
      <c r="N61" s="168"/>
      <c r="O61" s="39"/>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row>
    <row r="62" spans="1:96" x14ac:dyDescent="0.3">
      <c r="O62" s="39"/>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row>
    <row r="63" spans="1:96" x14ac:dyDescent="0.3">
      <c r="B63" s="168"/>
      <c r="C63" s="168"/>
      <c r="D63" s="168"/>
      <c r="E63" s="168"/>
      <c r="F63" s="168"/>
      <c r="G63" s="168"/>
      <c r="H63" s="168"/>
      <c r="I63" s="168"/>
      <c r="J63" s="168"/>
      <c r="K63" s="168"/>
      <c r="L63" s="168"/>
      <c r="M63" s="168"/>
      <c r="N63" s="168"/>
      <c r="O63" s="39"/>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row>
    <row r="64" spans="1:96" x14ac:dyDescent="0.3">
      <c r="B64" s="39"/>
      <c r="C64" s="39"/>
      <c r="D64" s="39"/>
      <c r="E64" s="39"/>
      <c r="F64" s="39"/>
      <c r="G64" s="39"/>
      <c r="H64" s="39"/>
      <c r="I64" s="39"/>
      <c r="J64" s="39"/>
      <c r="K64" s="39"/>
      <c r="L64" s="39"/>
      <c r="M64" s="39"/>
      <c r="N64" s="39"/>
      <c r="O64" s="39"/>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row>
    <row r="65" spans="1:77" x14ac:dyDescent="0.3">
      <c r="B65" s="41" t="s">
        <v>70</v>
      </c>
      <c r="C65" s="92">
        <v>177.1283</v>
      </c>
      <c r="D65" s="39"/>
      <c r="E65" s="39"/>
      <c r="F65" s="39"/>
      <c r="G65" s="39"/>
      <c r="H65" s="39"/>
      <c r="I65" s="39"/>
      <c r="J65" s="39"/>
      <c r="K65" s="39"/>
      <c r="L65" s="39"/>
      <c r="M65" s="39"/>
      <c r="N65" s="39"/>
      <c r="O65" s="39"/>
      <c r="P65" s="39"/>
      <c r="Q65" s="39"/>
      <c r="R65" s="39"/>
      <c r="S65" s="39"/>
      <c r="T65" s="39"/>
      <c r="U65" s="39"/>
      <c r="V65" s="39"/>
      <c r="W65" s="39"/>
      <c r="X65" s="39"/>
      <c r="Y65" s="39"/>
      <c r="Z65" s="39"/>
    </row>
    <row r="66" spans="1:77" x14ac:dyDescent="0.3">
      <c r="B66" s="41" t="s">
        <v>69</v>
      </c>
      <c r="C66" s="93">
        <v>0.69374999999999998</v>
      </c>
      <c r="D66" s="39"/>
      <c r="E66" s="83"/>
      <c r="F66" s="39"/>
      <c r="G66" s="39"/>
      <c r="H66" s="39"/>
      <c r="I66" s="39"/>
      <c r="J66" s="39"/>
      <c r="K66" s="39"/>
      <c r="L66" s="39"/>
      <c r="M66" s="39"/>
      <c r="N66" s="39"/>
      <c r="O66" s="39"/>
      <c r="P66" s="39"/>
      <c r="Q66" s="39"/>
      <c r="R66" s="39"/>
      <c r="S66" s="39"/>
      <c r="T66" s="39"/>
      <c r="U66" s="39"/>
      <c r="V66" s="39"/>
      <c r="W66" s="39"/>
      <c r="X66" s="39"/>
      <c r="Y66" s="39"/>
      <c r="Z66" s="39"/>
    </row>
    <row r="67" spans="1:77" x14ac:dyDescent="0.3">
      <c r="B67" s="41" t="s">
        <v>68</v>
      </c>
      <c r="C67" s="92">
        <v>185.32</v>
      </c>
      <c r="D67" s="39"/>
      <c r="E67" s="39"/>
      <c r="F67" s="39"/>
      <c r="G67" s="39"/>
      <c r="H67" s="39"/>
      <c r="I67" s="39"/>
      <c r="J67" s="39"/>
      <c r="K67" s="39"/>
      <c r="L67" s="39"/>
      <c r="M67" s="39"/>
      <c r="N67" s="39"/>
      <c r="O67" s="39"/>
      <c r="P67" s="39"/>
      <c r="Q67" s="39"/>
      <c r="R67" s="39"/>
      <c r="S67" s="39"/>
      <c r="T67" s="39"/>
      <c r="U67" s="39"/>
      <c r="V67" s="39"/>
      <c r="W67" s="39"/>
      <c r="X67" s="39"/>
      <c r="Y67" s="39"/>
      <c r="Z67" s="39"/>
    </row>
    <row r="68" spans="1:77" x14ac:dyDescent="0.3">
      <c r="Q68" s="27"/>
      <c r="R68" s="27"/>
      <c r="S68" s="27"/>
      <c r="T68" s="27"/>
      <c r="U68" s="27"/>
      <c r="V68" s="27"/>
      <c r="W68" s="27"/>
      <c r="X68" s="27"/>
      <c r="Y68" s="27"/>
      <c r="Z68" s="27"/>
      <c r="AA68" s="27"/>
      <c r="AB68" s="27"/>
      <c r="AC68" s="27"/>
      <c r="AD68" s="27"/>
      <c r="AE68" s="27"/>
      <c r="AF68" s="27"/>
      <c r="AG68" s="27"/>
      <c r="AH68" s="27"/>
      <c r="AI68" s="27"/>
      <c r="AJ68" s="27"/>
      <c r="AK68" s="27"/>
    </row>
    <row r="70" spans="1:77" ht="20.25" x14ac:dyDescent="0.3">
      <c r="B70" s="153" t="s">
        <v>61</v>
      </c>
      <c r="C70" s="153"/>
      <c r="D70" s="153"/>
      <c r="E70" s="153"/>
      <c r="F70" s="153"/>
      <c r="G70" s="153"/>
      <c r="H70" s="153"/>
      <c r="I70" s="153"/>
      <c r="J70" s="153"/>
      <c r="K70" s="153"/>
      <c r="L70" s="153"/>
      <c r="M70" s="153"/>
      <c r="N70" s="153"/>
      <c r="O70" s="153"/>
      <c r="P70" s="153"/>
      <c r="Q70" s="153"/>
      <c r="R70" s="153"/>
      <c r="S70" s="153"/>
      <c r="T70" s="153"/>
      <c r="U70" s="153"/>
    </row>
    <row r="71" spans="1:77" ht="17.25" x14ac:dyDescent="0.3">
      <c r="B71" s="5" t="s">
        <v>65</v>
      </c>
      <c r="C71" s="2"/>
      <c r="D71" s="2"/>
      <c r="E71" s="2"/>
      <c r="F71" s="2"/>
      <c r="G71" s="2"/>
      <c r="H71" s="2"/>
      <c r="I71" s="2"/>
      <c r="J71" s="2"/>
      <c r="K71" s="2"/>
      <c r="L71" s="2"/>
      <c r="M71" s="2"/>
      <c r="N71" s="2"/>
      <c r="O71" s="2"/>
      <c r="P71" s="2"/>
      <c r="Q71" s="2"/>
      <c r="R71" s="1"/>
    </row>
    <row r="73" spans="1:77" ht="32.25" customHeight="1" x14ac:dyDescent="0.3">
      <c r="F73" s="70">
        <v>2022</v>
      </c>
      <c r="G73" s="70">
        <v>2022</v>
      </c>
      <c r="H73" s="70">
        <v>2022</v>
      </c>
      <c r="I73" s="70">
        <v>2023</v>
      </c>
      <c r="J73" s="70">
        <v>2023</v>
      </c>
      <c r="K73" s="70">
        <v>2023</v>
      </c>
      <c r="L73" s="70">
        <v>2024</v>
      </c>
      <c r="M73" s="70">
        <v>2024</v>
      </c>
      <c r="N73" s="70">
        <v>2024</v>
      </c>
      <c r="O73" s="70">
        <v>2025</v>
      </c>
      <c r="P73" s="70">
        <v>2025</v>
      </c>
      <c r="Q73" s="70">
        <v>2025</v>
      </c>
      <c r="R73" s="70">
        <v>2026</v>
      </c>
      <c r="S73" s="70">
        <v>2026</v>
      </c>
      <c r="T73" s="70">
        <v>2026</v>
      </c>
      <c r="U73" s="70">
        <v>2027</v>
      </c>
      <c r="V73" s="70">
        <v>2027</v>
      </c>
      <c r="W73" s="70">
        <v>2027</v>
      </c>
      <c r="X73" s="70">
        <v>2028</v>
      </c>
      <c r="Y73" s="70">
        <v>2028</v>
      </c>
      <c r="Z73" s="70">
        <v>2028</v>
      </c>
      <c r="AA73" s="70">
        <v>2029</v>
      </c>
      <c r="AB73" s="70">
        <v>2029</v>
      </c>
      <c r="AC73" s="70">
        <v>2029</v>
      </c>
      <c r="AD73" s="71" t="s">
        <v>173</v>
      </c>
      <c r="AE73" s="71" t="s">
        <v>173</v>
      </c>
      <c r="AF73" s="71" t="s">
        <v>173</v>
      </c>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row>
    <row r="74" spans="1:77" ht="33.75" customHeight="1" x14ac:dyDescent="0.3">
      <c r="B74" s="22" t="s">
        <v>0</v>
      </c>
      <c r="C74" s="22" t="s">
        <v>1</v>
      </c>
      <c r="D74" s="42" t="s">
        <v>170</v>
      </c>
      <c r="E74" s="42" t="s">
        <v>115</v>
      </c>
      <c r="F74" s="22" t="s">
        <v>2</v>
      </c>
      <c r="G74" s="31" t="s">
        <v>119</v>
      </c>
      <c r="H74" s="22" t="s">
        <v>60</v>
      </c>
      <c r="I74" s="22" t="s">
        <v>2</v>
      </c>
      <c r="J74" s="31" t="s">
        <v>119</v>
      </c>
      <c r="K74" s="22" t="s">
        <v>60</v>
      </c>
      <c r="L74" s="22" t="s">
        <v>2</v>
      </c>
      <c r="M74" s="31" t="s">
        <v>119</v>
      </c>
      <c r="N74" s="22" t="s">
        <v>60</v>
      </c>
      <c r="O74" s="22" t="s">
        <v>2</v>
      </c>
      <c r="P74" s="31" t="s">
        <v>119</v>
      </c>
      <c r="Q74" s="22" t="s">
        <v>60</v>
      </c>
      <c r="R74" s="22" t="s">
        <v>2</v>
      </c>
      <c r="S74" s="31" t="s">
        <v>119</v>
      </c>
      <c r="T74" s="22" t="s">
        <v>60</v>
      </c>
      <c r="U74" s="22" t="s">
        <v>2</v>
      </c>
      <c r="V74" s="31" t="s">
        <v>119</v>
      </c>
      <c r="W74" s="22" t="s">
        <v>60</v>
      </c>
      <c r="X74" s="22" t="s">
        <v>2</v>
      </c>
      <c r="Y74" s="31" t="s">
        <v>119</v>
      </c>
      <c r="Z74" s="22" t="s">
        <v>60</v>
      </c>
      <c r="AA74" s="22" t="s">
        <v>2</v>
      </c>
      <c r="AB74" s="31" t="s">
        <v>119</v>
      </c>
      <c r="AC74" s="22" t="s">
        <v>60</v>
      </c>
      <c r="AD74" s="22" t="s">
        <v>2</v>
      </c>
      <c r="AE74" s="31" t="s">
        <v>119</v>
      </c>
      <c r="AF74" s="22" t="s">
        <v>60</v>
      </c>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row>
    <row r="75" spans="1:77" ht="27.95" customHeight="1" x14ac:dyDescent="0.3">
      <c r="B75" s="20" t="s">
        <v>109</v>
      </c>
      <c r="C75" s="20"/>
      <c r="D75" s="20"/>
      <c r="E75" s="20"/>
      <c r="F75" s="99">
        <f>+SUM(F76:F88)</f>
        <v>8409.5780735877852</v>
      </c>
      <c r="G75" s="99">
        <f t="shared" ref="G75:AF75" si="11">+SUM(G76:G88)</f>
        <v>0</v>
      </c>
      <c r="H75" s="99">
        <f t="shared" si="11"/>
        <v>0</v>
      </c>
      <c r="I75" s="99">
        <f t="shared" si="11"/>
        <v>12755.903489110298</v>
      </c>
      <c r="J75" s="99">
        <f t="shared" si="11"/>
        <v>0</v>
      </c>
      <c r="K75" s="99">
        <f t="shared" si="11"/>
        <v>0</v>
      </c>
      <c r="L75" s="99">
        <f t="shared" si="11"/>
        <v>449.79481536268014</v>
      </c>
      <c r="M75" s="99">
        <f t="shared" si="11"/>
        <v>0</v>
      </c>
      <c r="N75" s="99">
        <f t="shared" si="11"/>
        <v>0</v>
      </c>
      <c r="O75" s="99">
        <f t="shared" si="11"/>
        <v>146.96033569627798</v>
      </c>
      <c r="P75" s="99">
        <f t="shared" si="11"/>
        <v>0</v>
      </c>
      <c r="Q75" s="99">
        <f t="shared" si="11"/>
        <v>0</v>
      </c>
      <c r="R75" s="99">
        <f t="shared" si="11"/>
        <v>38.859024288222443</v>
      </c>
      <c r="S75" s="99">
        <f t="shared" si="11"/>
        <v>0</v>
      </c>
      <c r="T75" s="99">
        <f t="shared" si="11"/>
        <v>0</v>
      </c>
      <c r="U75" s="99">
        <f t="shared" si="11"/>
        <v>0</v>
      </c>
      <c r="V75" s="99">
        <f t="shared" si="11"/>
        <v>0</v>
      </c>
      <c r="W75" s="99">
        <f t="shared" si="11"/>
        <v>0</v>
      </c>
      <c r="X75" s="99">
        <f t="shared" si="11"/>
        <v>0</v>
      </c>
      <c r="Y75" s="99">
        <f t="shared" si="11"/>
        <v>0</v>
      </c>
      <c r="Z75" s="99">
        <f t="shared" si="11"/>
        <v>0</v>
      </c>
      <c r="AA75" s="99">
        <f t="shared" si="11"/>
        <v>0</v>
      </c>
      <c r="AB75" s="99">
        <f t="shared" si="11"/>
        <v>0</v>
      </c>
      <c r="AC75" s="99">
        <f t="shared" si="11"/>
        <v>0</v>
      </c>
      <c r="AD75" s="99">
        <f t="shared" si="11"/>
        <v>0</v>
      </c>
      <c r="AE75" s="99">
        <f t="shared" si="11"/>
        <v>0</v>
      </c>
      <c r="AF75" s="99">
        <f t="shared" si="11"/>
        <v>0</v>
      </c>
      <c r="AG75" s="136"/>
      <c r="AH75" s="136"/>
      <c r="AI75" s="136"/>
      <c r="AJ75" s="136"/>
      <c r="AK75" s="136"/>
      <c r="AL75" s="136"/>
      <c r="AM75" s="136"/>
      <c r="AN75" s="136"/>
      <c r="AO75" s="136"/>
      <c r="AP75" s="136"/>
      <c r="AQ75" s="136"/>
      <c r="AR75" s="136"/>
      <c r="AS75" s="136"/>
      <c r="AT75" s="136"/>
      <c r="AU75" s="136"/>
      <c r="AV75" s="136"/>
      <c r="AW75" s="136"/>
      <c r="AX75" s="136"/>
      <c r="AY75" s="136"/>
      <c r="AZ75" s="136"/>
      <c r="BA75" s="136"/>
      <c r="BB75" s="136"/>
      <c r="BC75" s="136"/>
      <c r="BD75" s="136"/>
      <c r="BE75" s="136"/>
      <c r="BF75" s="136"/>
      <c r="BG75" s="136"/>
      <c r="BH75" s="136"/>
      <c r="BI75" s="136"/>
      <c r="BJ75" s="136"/>
      <c r="BK75" s="136"/>
      <c r="BL75" s="136"/>
      <c r="BM75" s="136"/>
      <c r="BN75" s="136"/>
      <c r="BO75" s="136"/>
      <c r="BP75" s="136"/>
      <c r="BQ75" s="136"/>
      <c r="BR75" s="136"/>
      <c r="BS75" s="136"/>
      <c r="BT75" s="136"/>
      <c r="BU75" s="136"/>
      <c r="BV75" s="136"/>
      <c r="BW75" s="136"/>
      <c r="BX75" s="136"/>
      <c r="BY75" s="136"/>
    </row>
    <row r="76" spans="1:77" ht="27.95" customHeight="1" x14ac:dyDescent="0.3">
      <c r="A76" s="94"/>
      <c r="B76" s="9" t="s">
        <v>3</v>
      </c>
      <c r="C76" s="9" t="s">
        <v>4</v>
      </c>
      <c r="D76" s="9" t="str">
        <f t="shared" ref="D76:D88" si="12">+VLOOKUP($C76,$C$10:$D$50,2,FALSE)</f>
        <v>Pesos</v>
      </c>
      <c r="E76" s="9" t="s">
        <v>109</v>
      </c>
      <c r="F76" s="101">
        <v>4185.7101743711437</v>
      </c>
      <c r="G76" s="101">
        <v>0</v>
      </c>
      <c r="H76" s="101">
        <v>0</v>
      </c>
      <c r="I76" s="101">
        <v>5232.1377179639303</v>
      </c>
      <c r="J76" s="101">
        <v>0</v>
      </c>
      <c r="K76" s="101">
        <v>0</v>
      </c>
      <c r="L76" s="101">
        <v>0</v>
      </c>
      <c r="M76" s="101">
        <v>0</v>
      </c>
      <c r="N76" s="101">
        <v>0</v>
      </c>
      <c r="O76" s="101">
        <v>0</v>
      </c>
      <c r="P76" s="101">
        <v>0</v>
      </c>
      <c r="Q76" s="101">
        <v>0</v>
      </c>
      <c r="R76" s="101">
        <v>0</v>
      </c>
      <c r="S76" s="101">
        <v>0</v>
      </c>
      <c r="T76" s="101">
        <v>0</v>
      </c>
      <c r="U76" s="101">
        <v>0</v>
      </c>
      <c r="V76" s="101">
        <v>0</v>
      </c>
      <c r="W76" s="101">
        <v>0</v>
      </c>
      <c r="X76" s="101">
        <v>0</v>
      </c>
      <c r="Y76" s="101">
        <v>0</v>
      </c>
      <c r="Z76" s="101">
        <v>0</v>
      </c>
      <c r="AA76" s="101">
        <v>0</v>
      </c>
      <c r="AB76" s="101">
        <v>0</v>
      </c>
      <c r="AC76" s="101">
        <v>0</v>
      </c>
      <c r="AD76" s="101">
        <v>0</v>
      </c>
      <c r="AE76" s="101">
        <v>0</v>
      </c>
      <c r="AF76" s="101">
        <v>0</v>
      </c>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106"/>
      <c r="BU76" s="106"/>
      <c r="BV76" s="106"/>
      <c r="BW76" s="106"/>
      <c r="BX76" s="106"/>
      <c r="BY76" s="106"/>
    </row>
    <row r="77" spans="1:77" ht="27.95" customHeight="1" x14ac:dyDescent="0.3">
      <c r="A77" s="94"/>
      <c r="B77" s="9" t="s">
        <v>151</v>
      </c>
      <c r="C77" s="9" t="s">
        <v>152</v>
      </c>
      <c r="D77" s="9" t="str">
        <f t="shared" si="12"/>
        <v>Pesos</v>
      </c>
      <c r="E77" s="9" t="s">
        <v>109</v>
      </c>
      <c r="F77" s="101">
        <v>2213.445167177862</v>
      </c>
      <c r="G77" s="101">
        <v>0</v>
      </c>
      <c r="H77" s="101">
        <v>0</v>
      </c>
      <c r="I77" s="101">
        <v>2996.8788450412908</v>
      </c>
      <c r="J77" s="101">
        <v>0</v>
      </c>
      <c r="K77" s="101">
        <v>0</v>
      </c>
      <c r="L77" s="101">
        <v>0</v>
      </c>
      <c r="M77" s="101">
        <v>0</v>
      </c>
      <c r="N77" s="101">
        <v>0</v>
      </c>
      <c r="O77" s="101">
        <v>0</v>
      </c>
      <c r="P77" s="101">
        <v>0</v>
      </c>
      <c r="Q77" s="101">
        <v>0</v>
      </c>
      <c r="R77" s="101">
        <v>0</v>
      </c>
      <c r="S77" s="101">
        <v>0</v>
      </c>
      <c r="T77" s="101">
        <v>0</v>
      </c>
      <c r="U77" s="101">
        <v>0</v>
      </c>
      <c r="V77" s="101">
        <v>0</v>
      </c>
      <c r="W77" s="101">
        <v>0</v>
      </c>
      <c r="X77" s="101">
        <v>0</v>
      </c>
      <c r="Y77" s="101">
        <v>0</v>
      </c>
      <c r="Z77" s="101">
        <v>0</v>
      </c>
      <c r="AA77" s="101">
        <v>0</v>
      </c>
      <c r="AB77" s="101">
        <v>0</v>
      </c>
      <c r="AC77" s="101">
        <v>0</v>
      </c>
      <c r="AD77" s="101">
        <v>0</v>
      </c>
      <c r="AE77" s="101">
        <v>0</v>
      </c>
      <c r="AF77" s="101">
        <v>0</v>
      </c>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6"/>
      <c r="BQ77" s="106"/>
      <c r="BR77" s="106"/>
      <c r="BS77" s="106"/>
      <c r="BT77" s="106"/>
      <c r="BU77" s="106"/>
      <c r="BV77" s="106"/>
      <c r="BW77" s="106"/>
      <c r="BX77" s="106"/>
      <c r="BY77" s="106"/>
    </row>
    <row r="78" spans="1:77" ht="27.95" customHeight="1" x14ac:dyDescent="0.3">
      <c r="A78" s="94"/>
      <c r="B78" s="9" t="s">
        <v>144</v>
      </c>
      <c r="C78" s="9" t="s">
        <v>145</v>
      </c>
      <c r="D78" s="9" t="str">
        <f t="shared" si="12"/>
        <v>Pesos</v>
      </c>
      <c r="E78" s="9" t="s">
        <v>109</v>
      </c>
      <c r="F78" s="101">
        <v>1553.1453005443991</v>
      </c>
      <c r="G78" s="101">
        <v>0</v>
      </c>
      <c r="H78" s="101">
        <v>0</v>
      </c>
      <c r="I78" s="101">
        <v>2102.8703866251171</v>
      </c>
      <c r="J78" s="101">
        <v>0</v>
      </c>
      <c r="K78" s="101">
        <v>0</v>
      </c>
      <c r="L78" s="101">
        <v>0</v>
      </c>
      <c r="M78" s="101">
        <v>0</v>
      </c>
      <c r="N78" s="101">
        <v>0</v>
      </c>
      <c r="O78" s="101">
        <v>0</v>
      </c>
      <c r="P78" s="101">
        <v>0</v>
      </c>
      <c r="Q78" s="101">
        <v>0</v>
      </c>
      <c r="R78" s="101">
        <v>0</v>
      </c>
      <c r="S78" s="101">
        <v>0</v>
      </c>
      <c r="T78" s="101">
        <v>0</v>
      </c>
      <c r="U78" s="101">
        <v>0</v>
      </c>
      <c r="V78" s="101">
        <v>0</v>
      </c>
      <c r="W78" s="101">
        <v>0</v>
      </c>
      <c r="X78" s="101">
        <v>0</v>
      </c>
      <c r="Y78" s="101">
        <v>0</v>
      </c>
      <c r="Z78" s="101">
        <v>0</v>
      </c>
      <c r="AA78" s="101">
        <v>0</v>
      </c>
      <c r="AB78" s="101">
        <v>0</v>
      </c>
      <c r="AC78" s="101">
        <v>0</v>
      </c>
      <c r="AD78" s="101">
        <v>0</v>
      </c>
      <c r="AE78" s="101">
        <v>0</v>
      </c>
      <c r="AF78" s="101">
        <v>0</v>
      </c>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c r="BP78" s="106"/>
      <c r="BQ78" s="106"/>
      <c r="BR78" s="106"/>
      <c r="BS78" s="106"/>
      <c r="BT78" s="106"/>
      <c r="BU78" s="106"/>
      <c r="BV78" s="106"/>
      <c r="BW78" s="106"/>
      <c r="BX78" s="106"/>
      <c r="BY78" s="106"/>
    </row>
    <row r="79" spans="1:77" ht="27.95" customHeight="1" x14ac:dyDescent="0.3">
      <c r="A79" s="94"/>
      <c r="B79" s="9" t="s">
        <v>5</v>
      </c>
      <c r="C79" s="9" t="s">
        <v>6</v>
      </c>
      <c r="D79" s="9" t="str">
        <f t="shared" si="12"/>
        <v>Pesos</v>
      </c>
      <c r="E79" s="9" t="s">
        <v>109</v>
      </c>
      <c r="F79" s="101">
        <v>0</v>
      </c>
      <c r="G79" s="101">
        <v>0</v>
      </c>
      <c r="H79" s="101">
        <v>0</v>
      </c>
      <c r="I79" s="101">
        <v>1915.1399280000001</v>
      </c>
      <c r="J79" s="101">
        <v>0</v>
      </c>
      <c r="K79" s="101">
        <v>0</v>
      </c>
      <c r="L79" s="101">
        <v>0</v>
      </c>
      <c r="M79" s="101">
        <v>0</v>
      </c>
      <c r="N79" s="101">
        <v>0</v>
      </c>
      <c r="O79" s="101">
        <v>0</v>
      </c>
      <c r="P79" s="101">
        <v>0</v>
      </c>
      <c r="Q79" s="101">
        <v>0</v>
      </c>
      <c r="R79" s="101">
        <v>0</v>
      </c>
      <c r="S79" s="101">
        <v>0</v>
      </c>
      <c r="T79" s="101">
        <v>0</v>
      </c>
      <c r="U79" s="101">
        <v>0</v>
      </c>
      <c r="V79" s="101">
        <v>0</v>
      </c>
      <c r="W79" s="101">
        <v>0</v>
      </c>
      <c r="X79" s="101">
        <v>0</v>
      </c>
      <c r="Y79" s="101">
        <v>0</v>
      </c>
      <c r="Z79" s="101">
        <v>0</v>
      </c>
      <c r="AA79" s="101">
        <v>0</v>
      </c>
      <c r="AB79" s="101">
        <v>0</v>
      </c>
      <c r="AC79" s="101">
        <v>0</v>
      </c>
      <c r="AD79" s="101">
        <v>0</v>
      </c>
      <c r="AE79" s="101">
        <v>0</v>
      </c>
      <c r="AF79" s="101">
        <v>0</v>
      </c>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row>
    <row r="80" spans="1:77" ht="27.95" customHeight="1" x14ac:dyDescent="0.3">
      <c r="A80" s="94"/>
      <c r="B80" s="9" t="s">
        <v>13</v>
      </c>
      <c r="C80" s="9" t="s">
        <v>14</v>
      </c>
      <c r="D80" s="9" t="str">
        <f t="shared" si="12"/>
        <v>Pesos</v>
      </c>
      <c r="E80" s="9" t="s">
        <v>109</v>
      </c>
      <c r="F80" s="101">
        <v>270.32558550748456</v>
      </c>
      <c r="G80" s="101">
        <v>0</v>
      </c>
      <c r="H80" s="101">
        <v>0</v>
      </c>
      <c r="I80" s="101">
        <v>365.94748504368249</v>
      </c>
      <c r="J80" s="101">
        <v>0</v>
      </c>
      <c r="K80" s="101">
        <v>0</v>
      </c>
      <c r="L80" s="101">
        <v>304.95623753640211</v>
      </c>
      <c r="M80" s="101">
        <v>0</v>
      </c>
      <c r="N80" s="101">
        <v>0</v>
      </c>
      <c r="O80" s="101">
        <v>0</v>
      </c>
      <c r="P80" s="101">
        <v>0</v>
      </c>
      <c r="Q80" s="101">
        <v>0</v>
      </c>
      <c r="R80" s="101">
        <v>0</v>
      </c>
      <c r="S80" s="101">
        <v>0</v>
      </c>
      <c r="T80" s="101">
        <v>0</v>
      </c>
      <c r="U80" s="101">
        <v>0</v>
      </c>
      <c r="V80" s="101">
        <v>0</v>
      </c>
      <c r="W80" s="101">
        <v>0</v>
      </c>
      <c r="X80" s="101">
        <v>0</v>
      </c>
      <c r="Y80" s="101">
        <v>0</v>
      </c>
      <c r="Z80" s="101">
        <v>0</v>
      </c>
      <c r="AA80" s="101">
        <v>0</v>
      </c>
      <c r="AB80" s="101">
        <v>0</v>
      </c>
      <c r="AC80" s="101">
        <v>0</v>
      </c>
      <c r="AD80" s="101">
        <v>0</v>
      </c>
      <c r="AE80" s="101">
        <v>0</v>
      </c>
      <c r="AF80" s="101">
        <v>0</v>
      </c>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6"/>
      <c r="BR80" s="106"/>
      <c r="BS80" s="106"/>
      <c r="BT80" s="106"/>
      <c r="BU80" s="106"/>
      <c r="BV80" s="106"/>
      <c r="BW80" s="106"/>
      <c r="BX80" s="106"/>
      <c r="BY80" s="106"/>
    </row>
    <row r="81" spans="1:88" ht="27.95" customHeight="1" x14ac:dyDescent="0.3">
      <c r="A81" s="94"/>
      <c r="B81" s="9" t="s">
        <v>15</v>
      </c>
      <c r="C81" s="9" t="s">
        <v>16</v>
      </c>
      <c r="D81" s="9" t="str">
        <f t="shared" si="12"/>
        <v>Pesos</v>
      </c>
      <c r="E81" s="9" t="s">
        <v>109</v>
      </c>
      <c r="F81" s="101">
        <v>103.20579527943713</v>
      </c>
      <c r="G81" s="101">
        <v>0</v>
      </c>
      <c r="H81" s="101">
        <v>0</v>
      </c>
      <c r="I81" s="101">
        <v>110.79312267239108</v>
      </c>
      <c r="J81" s="101">
        <v>0</v>
      </c>
      <c r="K81" s="101">
        <v>0</v>
      </c>
      <c r="L81" s="101">
        <v>110.79312267239098</v>
      </c>
      <c r="M81" s="101">
        <v>0</v>
      </c>
      <c r="N81" s="101">
        <v>0</v>
      </c>
      <c r="O81" s="101">
        <v>110.79312267239095</v>
      </c>
      <c r="P81" s="101">
        <v>0</v>
      </c>
      <c r="Q81" s="101">
        <v>0</v>
      </c>
      <c r="R81" s="101">
        <v>18.465520445398518</v>
      </c>
      <c r="S81" s="101">
        <v>0</v>
      </c>
      <c r="T81" s="101">
        <v>0</v>
      </c>
      <c r="U81" s="101">
        <v>0</v>
      </c>
      <c r="V81" s="101">
        <v>0</v>
      </c>
      <c r="W81" s="101">
        <v>0</v>
      </c>
      <c r="X81" s="101">
        <v>0</v>
      </c>
      <c r="Y81" s="101">
        <v>0</v>
      </c>
      <c r="Z81" s="101">
        <v>0</v>
      </c>
      <c r="AA81" s="101">
        <v>0</v>
      </c>
      <c r="AB81" s="101">
        <v>0</v>
      </c>
      <c r="AC81" s="101">
        <v>0</v>
      </c>
      <c r="AD81" s="101">
        <v>0</v>
      </c>
      <c r="AE81" s="101">
        <v>0</v>
      </c>
      <c r="AF81" s="101">
        <v>0</v>
      </c>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6"/>
      <c r="BR81" s="106"/>
      <c r="BS81" s="106"/>
      <c r="BT81" s="106"/>
      <c r="BU81" s="106"/>
      <c r="BV81" s="106"/>
      <c r="BW81" s="106"/>
      <c r="BX81" s="106"/>
      <c r="BY81" s="106"/>
      <c r="CJ81" s="52"/>
    </row>
    <row r="82" spans="1:88" ht="27.95" customHeight="1" x14ac:dyDescent="0.3">
      <c r="A82" s="94"/>
      <c r="B82" s="9" t="s">
        <v>19</v>
      </c>
      <c r="C82" s="9" t="s">
        <v>20</v>
      </c>
      <c r="D82" s="9" t="str">
        <f t="shared" si="12"/>
        <v>Pesos</v>
      </c>
      <c r="E82" s="9" t="s">
        <v>109</v>
      </c>
      <c r="F82" s="101">
        <v>17.718208400000002</v>
      </c>
      <c r="G82" s="101">
        <v>0</v>
      </c>
      <c r="H82" s="101">
        <v>0</v>
      </c>
      <c r="I82" s="101">
        <v>20.167997410000002</v>
      </c>
      <c r="J82" s="101">
        <v>0</v>
      </c>
      <c r="K82" s="101">
        <v>0</v>
      </c>
      <c r="L82" s="101">
        <v>22.077448800000003</v>
      </c>
      <c r="M82" s="101">
        <v>0</v>
      </c>
      <c r="N82" s="101">
        <v>0</v>
      </c>
      <c r="O82" s="101">
        <v>24.199206670000002</v>
      </c>
      <c r="P82" s="101">
        <v>0</v>
      </c>
      <c r="Q82" s="101">
        <v>0</v>
      </c>
      <c r="R82" s="101">
        <v>19.39616998</v>
      </c>
      <c r="S82" s="101">
        <v>0</v>
      </c>
      <c r="T82" s="101">
        <v>0</v>
      </c>
      <c r="U82" s="101">
        <v>0</v>
      </c>
      <c r="V82" s="101">
        <v>0</v>
      </c>
      <c r="W82" s="101">
        <v>0</v>
      </c>
      <c r="X82" s="101">
        <v>0</v>
      </c>
      <c r="Y82" s="101">
        <v>0</v>
      </c>
      <c r="Z82" s="101">
        <v>0</v>
      </c>
      <c r="AA82" s="101">
        <v>0</v>
      </c>
      <c r="AB82" s="101">
        <v>0</v>
      </c>
      <c r="AC82" s="101">
        <v>0</v>
      </c>
      <c r="AD82" s="101">
        <v>0</v>
      </c>
      <c r="AE82" s="101">
        <v>0</v>
      </c>
      <c r="AF82" s="101">
        <v>0</v>
      </c>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6"/>
      <c r="BR82" s="106"/>
      <c r="BS82" s="106"/>
      <c r="BT82" s="106"/>
      <c r="BU82" s="106"/>
      <c r="BV82" s="106"/>
      <c r="BW82" s="106"/>
      <c r="BX82" s="106"/>
      <c r="BY82" s="106"/>
    </row>
    <row r="83" spans="1:88" ht="27.95" customHeight="1" x14ac:dyDescent="0.3">
      <c r="A83" s="94"/>
      <c r="B83" s="9" t="s">
        <v>21</v>
      </c>
      <c r="C83" s="9" t="s">
        <v>22</v>
      </c>
      <c r="D83" s="9" t="str">
        <f t="shared" si="12"/>
        <v>Pesos</v>
      </c>
      <c r="E83" s="9" t="s">
        <v>109</v>
      </c>
      <c r="F83" s="101">
        <v>11.148414167666111</v>
      </c>
      <c r="G83" s="101">
        <v>0</v>
      </c>
      <c r="H83" s="101">
        <v>0</v>
      </c>
      <c r="I83" s="101">
        <v>11.968006353887043</v>
      </c>
      <c r="J83" s="101">
        <v>0</v>
      </c>
      <c r="K83" s="101">
        <v>0</v>
      </c>
      <c r="L83" s="101">
        <v>11.968006353887043</v>
      </c>
      <c r="M83" s="101">
        <v>0</v>
      </c>
      <c r="N83" s="101">
        <v>0</v>
      </c>
      <c r="O83" s="101">
        <v>11.968006353887043</v>
      </c>
      <c r="P83" s="101">
        <v>0</v>
      </c>
      <c r="Q83" s="101">
        <v>0</v>
      </c>
      <c r="R83" s="101">
        <v>0.99733386282392034</v>
      </c>
      <c r="S83" s="101">
        <v>0</v>
      </c>
      <c r="T83" s="101">
        <v>0</v>
      </c>
      <c r="U83" s="101">
        <v>0</v>
      </c>
      <c r="V83" s="101">
        <v>0</v>
      </c>
      <c r="W83" s="101">
        <v>0</v>
      </c>
      <c r="X83" s="101">
        <v>0</v>
      </c>
      <c r="Y83" s="101">
        <v>0</v>
      </c>
      <c r="Z83" s="101">
        <v>0</v>
      </c>
      <c r="AA83" s="101">
        <v>0</v>
      </c>
      <c r="AB83" s="101">
        <v>0</v>
      </c>
      <c r="AC83" s="101">
        <v>0</v>
      </c>
      <c r="AD83" s="101">
        <v>0</v>
      </c>
      <c r="AE83" s="101">
        <v>0</v>
      </c>
      <c r="AF83" s="101">
        <v>0</v>
      </c>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6"/>
      <c r="BR83" s="106"/>
      <c r="BS83" s="106"/>
      <c r="BT83" s="106"/>
      <c r="BU83" s="106"/>
      <c r="BV83" s="106"/>
      <c r="BW83" s="106"/>
      <c r="BX83" s="106"/>
      <c r="BY83" s="106"/>
    </row>
    <row r="84" spans="1:88" ht="27.95" customHeight="1" x14ac:dyDescent="0.3">
      <c r="A84" s="94"/>
      <c r="B84" s="9" t="s">
        <v>17</v>
      </c>
      <c r="C84" s="9" t="s">
        <v>18</v>
      </c>
      <c r="D84" s="9" t="str">
        <f t="shared" si="12"/>
        <v>Pesos</v>
      </c>
      <c r="E84" s="9" t="s">
        <v>109</v>
      </c>
      <c r="F84" s="101">
        <v>54.624889239793227</v>
      </c>
      <c r="G84" s="101">
        <v>0</v>
      </c>
      <c r="H84" s="101">
        <v>0</v>
      </c>
      <c r="I84" s="101">
        <v>0</v>
      </c>
      <c r="J84" s="101">
        <v>0</v>
      </c>
      <c r="K84" s="101">
        <v>0</v>
      </c>
      <c r="L84" s="101">
        <v>0</v>
      </c>
      <c r="M84" s="101">
        <v>0</v>
      </c>
      <c r="N84" s="101">
        <v>0</v>
      </c>
      <c r="O84" s="101">
        <v>0</v>
      </c>
      <c r="P84" s="101">
        <v>0</v>
      </c>
      <c r="Q84" s="101">
        <v>0</v>
      </c>
      <c r="R84" s="101">
        <v>0</v>
      </c>
      <c r="S84" s="101">
        <v>0</v>
      </c>
      <c r="T84" s="101">
        <v>0</v>
      </c>
      <c r="U84" s="101">
        <v>0</v>
      </c>
      <c r="V84" s="101">
        <v>0</v>
      </c>
      <c r="W84" s="101">
        <v>0</v>
      </c>
      <c r="X84" s="101">
        <v>0</v>
      </c>
      <c r="Y84" s="101">
        <v>0</v>
      </c>
      <c r="Z84" s="101">
        <v>0</v>
      </c>
      <c r="AA84" s="101">
        <v>0</v>
      </c>
      <c r="AB84" s="101">
        <v>0</v>
      </c>
      <c r="AC84" s="101">
        <v>0</v>
      </c>
      <c r="AD84" s="101">
        <v>0</v>
      </c>
      <c r="AE84" s="101">
        <v>0</v>
      </c>
      <c r="AF84" s="101">
        <v>0</v>
      </c>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6"/>
      <c r="BR84" s="106"/>
      <c r="BS84" s="106"/>
      <c r="BT84" s="106"/>
      <c r="BU84" s="106"/>
      <c r="BV84" s="106"/>
      <c r="BW84" s="106"/>
      <c r="BX84" s="106"/>
      <c r="BY84" s="106"/>
    </row>
    <row r="85" spans="1:88" ht="27.95" customHeight="1" x14ac:dyDescent="0.3">
      <c r="A85" s="94"/>
      <c r="B85" s="9" t="s">
        <v>23</v>
      </c>
      <c r="C85" s="9" t="s">
        <v>24</v>
      </c>
      <c r="D85" s="9" t="str">
        <f t="shared" si="12"/>
        <v>Pesos</v>
      </c>
      <c r="E85" s="9" t="s">
        <v>109</v>
      </c>
      <c r="F85" s="101">
        <v>0.25453890000000001</v>
      </c>
      <c r="G85" s="101">
        <v>0</v>
      </c>
      <c r="H85" s="101">
        <v>0</v>
      </c>
      <c r="I85" s="101">
        <v>0</v>
      </c>
      <c r="J85" s="101">
        <v>0</v>
      </c>
      <c r="K85" s="101">
        <v>0</v>
      </c>
      <c r="L85" s="101">
        <v>0</v>
      </c>
      <c r="M85" s="101">
        <v>0</v>
      </c>
      <c r="N85" s="101">
        <v>0</v>
      </c>
      <c r="O85" s="101">
        <v>0</v>
      </c>
      <c r="P85" s="101">
        <v>0</v>
      </c>
      <c r="Q85" s="101">
        <v>0</v>
      </c>
      <c r="R85" s="101">
        <v>0</v>
      </c>
      <c r="S85" s="101">
        <v>0</v>
      </c>
      <c r="T85" s="101">
        <v>0</v>
      </c>
      <c r="U85" s="101">
        <v>0</v>
      </c>
      <c r="V85" s="101">
        <v>0</v>
      </c>
      <c r="W85" s="101">
        <v>0</v>
      </c>
      <c r="X85" s="101">
        <v>0</v>
      </c>
      <c r="Y85" s="101">
        <v>0</v>
      </c>
      <c r="Z85" s="101">
        <v>0</v>
      </c>
      <c r="AA85" s="101">
        <v>0</v>
      </c>
      <c r="AB85" s="101">
        <v>0</v>
      </c>
      <c r="AC85" s="101">
        <v>0</v>
      </c>
      <c r="AD85" s="101">
        <v>0</v>
      </c>
      <c r="AE85" s="101">
        <v>0</v>
      </c>
      <c r="AF85" s="101">
        <v>0</v>
      </c>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c r="BX85" s="106"/>
      <c r="BY85" s="106"/>
    </row>
    <row r="86" spans="1:88" ht="27.95" customHeight="1" x14ac:dyDescent="0.3">
      <c r="A86" s="94"/>
      <c r="B86" s="9" t="s">
        <v>7</v>
      </c>
      <c r="C86" s="9" t="s">
        <v>8</v>
      </c>
      <c r="D86" s="9" t="str">
        <f t="shared" si="12"/>
        <v>Pesos</v>
      </c>
      <c r="E86" s="9" t="s">
        <v>109</v>
      </c>
      <c r="F86" s="101">
        <v>0</v>
      </c>
      <c r="G86" s="101">
        <v>0</v>
      </c>
      <c r="H86" s="101">
        <v>0</v>
      </c>
      <c r="I86" s="101">
        <v>0</v>
      </c>
      <c r="J86" s="101">
        <v>0</v>
      </c>
      <c r="K86" s="101">
        <v>0</v>
      </c>
      <c r="L86" s="101">
        <v>0</v>
      </c>
      <c r="M86" s="101">
        <v>0</v>
      </c>
      <c r="N86" s="101">
        <v>0</v>
      </c>
      <c r="O86" s="101">
        <v>0</v>
      </c>
      <c r="P86" s="101">
        <v>0</v>
      </c>
      <c r="Q86" s="101">
        <v>0</v>
      </c>
      <c r="R86" s="101">
        <v>0</v>
      </c>
      <c r="S86" s="101">
        <v>0</v>
      </c>
      <c r="T86" s="101">
        <v>0</v>
      </c>
      <c r="U86" s="101">
        <v>0</v>
      </c>
      <c r="V86" s="101">
        <v>0</v>
      </c>
      <c r="W86" s="101">
        <v>0</v>
      </c>
      <c r="X86" s="101">
        <v>0</v>
      </c>
      <c r="Y86" s="101">
        <v>0</v>
      </c>
      <c r="Z86" s="101">
        <v>0</v>
      </c>
      <c r="AA86" s="101">
        <v>0</v>
      </c>
      <c r="AB86" s="101">
        <v>0</v>
      </c>
      <c r="AC86" s="101">
        <v>0</v>
      </c>
      <c r="AD86" s="101">
        <v>0</v>
      </c>
      <c r="AE86" s="101">
        <v>0</v>
      </c>
      <c r="AF86" s="101">
        <v>0</v>
      </c>
      <c r="AG86" s="106"/>
      <c r="AH86" s="106"/>
      <c r="AI86" s="106"/>
      <c r="AJ86" s="106"/>
      <c r="AK86" s="106"/>
      <c r="AL86" s="106"/>
      <c r="AM86" s="106"/>
      <c r="AN86" s="106"/>
      <c r="AO86" s="106"/>
      <c r="AP86" s="106"/>
      <c r="AQ86" s="106"/>
      <c r="AR86" s="106"/>
      <c r="AS86" s="106"/>
      <c r="AT86" s="106"/>
      <c r="AU86" s="106"/>
      <c r="AV86" s="106"/>
      <c r="AW86" s="106"/>
      <c r="AX86" s="106"/>
      <c r="AY86" s="106"/>
      <c r="AZ86" s="106"/>
      <c r="BA86" s="106"/>
      <c r="BB86" s="106"/>
      <c r="BC86" s="106"/>
      <c r="BD86" s="106"/>
      <c r="BE86" s="106"/>
      <c r="BF86" s="106"/>
      <c r="BG86" s="106"/>
      <c r="BH86" s="106"/>
      <c r="BI86" s="106"/>
      <c r="BJ86" s="106"/>
      <c r="BK86" s="106"/>
      <c r="BL86" s="106"/>
      <c r="BM86" s="106"/>
      <c r="BN86" s="106"/>
      <c r="BO86" s="106"/>
      <c r="BP86" s="106"/>
      <c r="BQ86" s="106"/>
      <c r="BR86" s="106"/>
      <c r="BS86" s="106"/>
      <c r="BT86" s="106"/>
      <c r="BU86" s="106"/>
      <c r="BV86" s="106"/>
      <c r="BW86" s="106"/>
      <c r="BX86" s="106"/>
      <c r="BY86" s="106"/>
    </row>
    <row r="87" spans="1:88" ht="27.95" customHeight="1" x14ac:dyDescent="0.3">
      <c r="A87" s="94"/>
      <c r="B87" s="9" t="s">
        <v>9</v>
      </c>
      <c r="C87" s="9" t="s">
        <v>10</v>
      </c>
      <c r="D87" s="9" t="str">
        <f t="shared" si="12"/>
        <v>Pesos</v>
      </c>
      <c r="E87" s="9" t="s">
        <v>109</v>
      </c>
      <c r="F87" s="101">
        <v>0</v>
      </c>
      <c r="G87" s="101">
        <v>0</v>
      </c>
      <c r="H87" s="101">
        <v>0</v>
      </c>
      <c r="I87" s="101">
        <v>0</v>
      </c>
      <c r="J87" s="101">
        <v>0</v>
      </c>
      <c r="K87" s="101">
        <v>0</v>
      </c>
      <c r="L87" s="101">
        <v>0</v>
      </c>
      <c r="M87" s="101">
        <v>0</v>
      </c>
      <c r="N87" s="101">
        <v>0</v>
      </c>
      <c r="O87" s="101">
        <v>0</v>
      </c>
      <c r="P87" s="101">
        <v>0</v>
      </c>
      <c r="Q87" s="101">
        <v>0</v>
      </c>
      <c r="R87" s="101">
        <v>0</v>
      </c>
      <c r="S87" s="101">
        <v>0</v>
      </c>
      <c r="T87" s="101">
        <v>0</v>
      </c>
      <c r="U87" s="101">
        <v>0</v>
      </c>
      <c r="V87" s="101">
        <v>0</v>
      </c>
      <c r="W87" s="101">
        <v>0</v>
      </c>
      <c r="X87" s="101">
        <v>0</v>
      </c>
      <c r="Y87" s="101">
        <v>0</v>
      </c>
      <c r="Z87" s="101">
        <v>0</v>
      </c>
      <c r="AA87" s="101">
        <v>0</v>
      </c>
      <c r="AB87" s="101">
        <v>0</v>
      </c>
      <c r="AC87" s="101">
        <v>0</v>
      </c>
      <c r="AD87" s="101">
        <v>0</v>
      </c>
      <c r="AE87" s="101">
        <v>0</v>
      </c>
      <c r="AF87" s="101">
        <v>0</v>
      </c>
      <c r="AG87" s="106"/>
      <c r="AH87" s="106"/>
      <c r="AI87" s="106"/>
      <c r="AJ87" s="106"/>
      <c r="AK87" s="106"/>
      <c r="AL87" s="106"/>
      <c r="AM87" s="106"/>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6"/>
      <c r="BR87" s="106"/>
      <c r="BS87" s="106"/>
      <c r="BT87" s="106"/>
      <c r="BU87" s="106"/>
      <c r="BV87" s="106"/>
      <c r="BW87" s="106"/>
      <c r="BX87" s="106"/>
      <c r="BY87" s="106"/>
    </row>
    <row r="88" spans="1:88" ht="27.95" customHeight="1" x14ac:dyDescent="0.3">
      <c r="A88" s="94"/>
      <c r="B88" s="9" t="s">
        <v>11</v>
      </c>
      <c r="C88" s="9" t="s">
        <v>12</v>
      </c>
      <c r="D88" s="9" t="str">
        <f t="shared" si="12"/>
        <v>Pesos</v>
      </c>
      <c r="E88" s="9" t="s">
        <v>109</v>
      </c>
      <c r="F88" s="101">
        <v>0</v>
      </c>
      <c r="G88" s="101">
        <v>0</v>
      </c>
      <c r="H88" s="101">
        <v>0</v>
      </c>
      <c r="I88" s="101">
        <v>0</v>
      </c>
      <c r="J88" s="101">
        <v>0</v>
      </c>
      <c r="K88" s="101">
        <v>0</v>
      </c>
      <c r="L88" s="101">
        <v>0</v>
      </c>
      <c r="M88" s="101">
        <v>0</v>
      </c>
      <c r="N88" s="101">
        <v>0</v>
      </c>
      <c r="O88" s="101">
        <v>0</v>
      </c>
      <c r="P88" s="101">
        <v>0</v>
      </c>
      <c r="Q88" s="101">
        <v>0</v>
      </c>
      <c r="R88" s="101">
        <v>0</v>
      </c>
      <c r="S88" s="101">
        <v>0</v>
      </c>
      <c r="T88" s="101">
        <v>0</v>
      </c>
      <c r="U88" s="101">
        <v>0</v>
      </c>
      <c r="V88" s="101">
        <v>0</v>
      </c>
      <c r="W88" s="101">
        <v>0</v>
      </c>
      <c r="X88" s="101">
        <v>0</v>
      </c>
      <c r="Y88" s="101">
        <v>0</v>
      </c>
      <c r="Z88" s="101">
        <v>0</v>
      </c>
      <c r="AA88" s="101">
        <v>0</v>
      </c>
      <c r="AB88" s="101">
        <v>0</v>
      </c>
      <c r="AC88" s="101">
        <v>0</v>
      </c>
      <c r="AD88" s="101">
        <v>0</v>
      </c>
      <c r="AE88" s="101">
        <v>0</v>
      </c>
      <c r="AF88" s="101">
        <v>0</v>
      </c>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6"/>
      <c r="BR88" s="106"/>
      <c r="BS88" s="106"/>
      <c r="BT88" s="106"/>
      <c r="BU88" s="106"/>
      <c r="BV88" s="106"/>
      <c r="BW88" s="106"/>
      <c r="BX88" s="106"/>
      <c r="BY88" s="106"/>
    </row>
    <row r="89" spans="1:88" ht="27.95" customHeight="1" x14ac:dyDescent="0.3">
      <c r="A89" s="94"/>
      <c r="B89" s="20" t="s">
        <v>110</v>
      </c>
      <c r="C89" s="20"/>
      <c r="D89" s="20"/>
      <c r="E89" s="20"/>
      <c r="F89" s="99">
        <f>+SUM(F90:F91)</f>
        <v>358.91512989999995</v>
      </c>
      <c r="G89" s="99">
        <f t="shared" ref="G89:AF89" si="13">+SUM(G90:G91)</f>
        <v>0</v>
      </c>
      <c r="H89" s="99">
        <f t="shared" si="13"/>
        <v>9.8546403350349081</v>
      </c>
      <c r="I89" s="99">
        <f t="shared" si="13"/>
        <v>4306.9815552299997</v>
      </c>
      <c r="J89" s="99">
        <f t="shared" si="13"/>
        <v>0</v>
      </c>
      <c r="K89" s="99">
        <f t="shared" si="13"/>
        <v>0</v>
      </c>
      <c r="L89" s="99">
        <f t="shared" si="13"/>
        <v>4306.9815587999992</v>
      </c>
      <c r="M89" s="99">
        <f t="shared" si="13"/>
        <v>0</v>
      </c>
      <c r="N89" s="99">
        <f t="shared" si="13"/>
        <v>0</v>
      </c>
      <c r="O89" s="99">
        <f t="shared" si="13"/>
        <v>4306.9815587999992</v>
      </c>
      <c r="P89" s="99">
        <f t="shared" si="13"/>
        <v>0</v>
      </c>
      <c r="Q89" s="99">
        <f t="shared" si="13"/>
        <v>0</v>
      </c>
      <c r="R89" s="99">
        <f t="shared" si="13"/>
        <v>4306.9815587999992</v>
      </c>
      <c r="S89" s="99">
        <f t="shared" si="13"/>
        <v>0</v>
      </c>
      <c r="T89" s="99">
        <f t="shared" si="13"/>
        <v>0</v>
      </c>
      <c r="U89" s="99">
        <f t="shared" si="13"/>
        <v>1794.5756494999998</v>
      </c>
      <c r="V89" s="99">
        <f t="shared" si="13"/>
        <v>0</v>
      </c>
      <c r="W89" s="99">
        <f t="shared" si="13"/>
        <v>0</v>
      </c>
      <c r="X89" s="99">
        <f t="shared" si="13"/>
        <v>0</v>
      </c>
      <c r="Y89" s="99">
        <f t="shared" si="13"/>
        <v>0</v>
      </c>
      <c r="Z89" s="99">
        <f t="shared" si="13"/>
        <v>0</v>
      </c>
      <c r="AA89" s="99">
        <f t="shared" si="13"/>
        <v>0</v>
      </c>
      <c r="AB89" s="99">
        <f t="shared" si="13"/>
        <v>0</v>
      </c>
      <c r="AC89" s="99">
        <f t="shared" si="13"/>
        <v>0</v>
      </c>
      <c r="AD89" s="99">
        <f t="shared" si="13"/>
        <v>0</v>
      </c>
      <c r="AE89" s="99">
        <f t="shared" si="13"/>
        <v>0</v>
      </c>
      <c r="AF89" s="99">
        <f t="shared" si="13"/>
        <v>0</v>
      </c>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6"/>
      <c r="BM89" s="136"/>
      <c r="BN89" s="136"/>
      <c r="BO89" s="136"/>
      <c r="BP89" s="136"/>
      <c r="BQ89" s="136"/>
      <c r="BR89" s="136"/>
      <c r="BS89" s="136"/>
      <c r="BT89" s="136"/>
      <c r="BU89" s="136"/>
      <c r="BV89" s="136"/>
      <c r="BW89" s="136"/>
      <c r="BX89" s="136"/>
      <c r="BY89" s="136"/>
    </row>
    <row r="90" spans="1:88" ht="27.95" customHeight="1" x14ac:dyDescent="0.3">
      <c r="A90" s="94"/>
      <c r="B90" s="9" t="s">
        <v>189</v>
      </c>
      <c r="C90" s="9" t="s">
        <v>190</v>
      </c>
      <c r="D90" s="9" t="str">
        <f>+VLOOKUP($C90,$C$10:$D$50,2,FALSE)</f>
        <v>Pesos</v>
      </c>
      <c r="E90" s="9" t="s">
        <v>110</v>
      </c>
      <c r="F90" s="101">
        <v>358.91512989999995</v>
      </c>
      <c r="G90" s="101">
        <v>0</v>
      </c>
      <c r="H90" s="101">
        <v>0</v>
      </c>
      <c r="I90" s="101">
        <v>4306.9815552299997</v>
      </c>
      <c r="J90" s="101">
        <v>0</v>
      </c>
      <c r="K90" s="101">
        <v>0</v>
      </c>
      <c r="L90" s="101">
        <v>4306.9815587999992</v>
      </c>
      <c r="M90" s="101">
        <v>0</v>
      </c>
      <c r="N90" s="101">
        <v>0</v>
      </c>
      <c r="O90" s="101">
        <v>4306.9815587999992</v>
      </c>
      <c r="P90" s="101">
        <v>0</v>
      </c>
      <c r="Q90" s="101">
        <v>0</v>
      </c>
      <c r="R90" s="101">
        <v>4306.9815587999992</v>
      </c>
      <c r="S90" s="101">
        <v>0</v>
      </c>
      <c r="T90" s="101">
        <v>0</v>
      </c>
      <c r="U90" s="101">
        <v>1794.5756494999998</v>
      </c>
      <c r="V90" s="101">
        <v>0</v>
      </c>
      <c r="W90" s="101">
        <v>0</v>
      </c>
      <c r="X90" s="101">
        <v>0</v>
      </c>
      <c r="Y90" s="101">
        <v>0</v>
      </c>
      <c r="Z90" s="101">
        <v>0</v>
      </c>
      <c r="AA90" s="101">
        <v>0</v>
      </c>
      <c r="AB90" s="101">
        <v>0</v>
      </c>
      <c r="AC90" s="101">
        <v>0</v>
      </c>
      <c r="AD90" s="101">
        <v>0</v>
      </c>
      <c r="AE90" s="101">
        <v>0</v>
      </c>
      <c r="AF90" s="101">
        <v>0</v>
      </c>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6"/>
      <c r="BR90" s="106"/>
      <c r="BS90" s="106"/>
      <c r="BT90" s="106"/>
      <c r="BU90" s="106"/>
      <c r="BV90" s="106"/>
      <c r="BW90" s="106"/>
      <c r="BX90" s="106"/>
      <c r="BY90" s="106"/>
    </row>
    <row r="91" spans="1:88" ht="27.95" customHeight="1" x14ac:dyDescent="0.3">
      <c r="A91" s="94"/>
      <c r="B91" s="9" t="s">
        <v>160</v>
      </c>
      <c r="C91" s="9" t="s">
        <v>161</v>
      </c>
      <c r="D91" s="9" t="str">
        <f>+VLOOKUP($C91,$C$10:$D$50,2,FALSE)</f>
        <v>UVA</v>
      </c>
      <c r="E91" s="9" t="s">
        <v>110</v>
      </c>
      <c r="F91" s="101">
        <v>0</v>
      </c>
      <c r="G91" s="101">
        <v>0</v>
      </c>
      <c r="H91" s="101">
        <v>9.8546403350349081</v>
      </c>
      <c r="I91" s="101">
        <v>0</v>
      </c>
      <c r="J91" s="101">
        <v>0</v>
      </c>
      <c r="K91" s="101">
        <v>0</v>
      </c>
      <c r="L91" s="101">
        <v>0</v>
      </c>
      <c r="M91" s="101">
        <v>0</v>
      </c>
      <c r="N91" s="101">
        <v>0</v>
      </c>
      <c r="O91" s="101">
        <v>0</v>
      </c>
      <c r="P91" s="101">
        <v>0</v>
      </c>
      <c r="Q91" s="101">
        <v>0</v>
      </c>
      <c r="R91" s="101">
        <v>0</v>
      </c>
      <c r="S91" s="101">
        <v>0</v>
      </c>
      <c r="T91" s="101">
        <v>0</v>
      </c>
      <c r="U91" s="101">
        <v>0</v>
      </c>
      <c r="V91" s="101">
        <v>0</v>
      </c>
      <c r="W91" s="101">
        <v>0</v>
      </c>
      <c r="X91" s="101">
        <v>0</v>
      </c>
      <c r="Y91" s="101">
        <v>0</v>
      </c>
      <c r="Z91" s="101">
        <v>0</v>
      </c>
      <c r="AA91" s="101">
        <v>0</v>
      </c>
      <c r="AB91" s="101">
        <v>0</v>
      </c>
      <c r="AC91" s="101">
        <v>0</v>
      </c>
      <c r="AD91" s="101">
        <v>0</v>
      </c>
      <c r="AE91" s="101">
        <v>0</v>
      </c>
      <c r="AF91" s="101">
        <v>0</v>
      </c>
      <c r="AG91" s="106"/>
      <c r="AH91" s="106"/>
      <c r="AI91" s="106"/>
      <c r="AJ91" s="106"/>
      <c r="AK91" s="106"/>
      <c r="AL91" s="106"/>
      <c r="AM91" s="106"/>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6"/>
      <c r="BR91" s="106"/>
      <c r="BS91" s="106"/>
      <c r="BT91" s="106"/>
      <c r="BU91" s="106"/>
      <c r="BV91" s="106"/>
      <c r="BW91" s="106"/>
      <c r="BX91" s="106"/>
      <c r="BY91" s="106"/>
    </row>
    <row r="92" spans="1:88" ht="27.95" customHeight="1" x14ac:dyDescent="0.3">
      <c r="A92" s="94"/>
      <c r="B92" s="20" t="s">
        <v>25</v>
      </c>
      <c r="C92" s="20"/>
      <c r="D92" s="20"/>
      <c r="E92" s="20"/>
      <c r="F92" s="99">
        <f>+SUM(F93,F106)</f>
        <v>0</v>
      </c>
      <c r="G92" s="99">
        <f t="shared" ref="G92:AF92" si="14">+SUM(G93,G106)</f>
        <v>15.691754258460424</v>
      </c>
      <c r="H92" s="99">
        <f t="shared" si="14"/>
        <v>0</v>
      </c>
      <c r="I92" s="99">
        <f t="shared" si="14"/>
        <v>0</v>
      </c>
      <c r="J92" s="99">
        <f t="shared" si="14"/>
        <v>16.52778708987238</v>
      </c>
      <c r="K92" s="99">
        <f t="shared" si="14"/>
        <v>0</v>
      </c>
      <c r="L92" s="99">
        <f t="shared" si="14"/>
        <v>0</v>
      </c>
      <c r="M92" s="99">
        <f t="shared" si="14"/>
        <v>16.184494669872382</v>
      </c>
      <c r="N92" s="99">
        <f t="shared" si="14"/>
        <v>0</v>
      </c>
      <c r="O92" s="99">
        <f t="shared" si="14"/>
        <v>0</v>
      </c>
      <c r="P92" s="99">
        <f t="shared" si="14"/>
        <v>16.71374240362238</v>
      </c>
      <c r="Q92" s="99">
        <f t="shared" si="14"/>
        <v>0</v>
      </c>
      <c r="R92" s="99">
        <f t="shared" si="14"/>
        <v>0</v>
      </c>
      <c r="S92" s="99">
        <f t="shared" si="14"/>
        <v>11.89189453928781</v>
      </c>
      <c r="T92" s="99">
        <f t="shared" si="14"/>
        <v>0</v>
      </c>
      <c r="U92" s="99">
        <f t="shared" si="14"/>
        <v>0</v>
      </c>
      <c r="V92" s="99">
        <f t="shared" si="14"/>
        <v>11.89189453928781</v>
      </c>
      <c r="W92" s="99">
        <f t="shared" si="14"/>
        <v>0</v>
      </c>
      <c r="X92" s="99">
        <f t="shared" si="14"/>
        <v>0</v>
      </c>
      <c r="Y92" s="99">
        <f t="shared" si="14"/>
        <v>11.89189453928781</v>
      </c>
      <c r="Z92" s="99">
        <f t="shared" si="14"/>
        <v>0</v>
      </c>
      <c r="AA92" s="99">
        <f t="shared" si="14"/>
        <v>0</v>
      </c>
      <c r="AB92" s="99">
        <f t="shared" si="14"/>
        <v>11.89189453928781</v>
      </c>
      <c r="AC92" s="99">
        <f t="shared" si="14"/>
        <v>0</v>
      </c>
      <c r="AD92" s="99">
        <f t="shared" si="14"/>
        <v>0</v>
      </c>
      <c r="AE92" s="99">
        <f t="shared" si="14"/>
        <v>6.1334896638150749</v>
      </c>
      <c r="AF92" s="99">
        <f t="shared" si="14"/>
        <v>0</v>
      </c>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6"/>
      <c r="BW92" s="136"/>
      <c r="BX92" s="136"/>
      <c r="BY92" s="136"/>
    </row>
    <row r="93" spans="1:88" ht="27.95" customHeight="1" x14ac:dyDescent="0.3">
      <c r="A93" s="94"/>
      <c r="B93" s="21" t="s">
        <v>26</v>
      </c>
      <c r="C93" s="21"/>
      <c r="D93" s="21"/>
      <c r="E93" s="21"/>
      <c r="F93" s="105">
        <f>+SUM(F94:F105)</f>
        <v>0</v>
      </c>
      <c r="G93" s="105">
        <f t="shared" ref="G93:AF93" si="15">+SUM(G94:G105)</f>
        <v>13.69194733131757</v>
      </c>
      <c r="H93" s="105">
        <f t="shared" si="15"/>
        <v>0</v>
      </c>
      <c r="I93" s="105">
        <f t="shared" si="15"/>
        <v>0</v>
      </c>
      <c r="J93" s="105">
        <f t="shared" si="15"/>
        <v>14.743229387015239</v>
      </c>
      <c r="K93" s="105">
        <f t="shared" si="15"/>
        <v>0</v>
      </c>
      <c r="L93" s="105">
        <f t="shared" si="15"/>
        <v>0</v>
      </c>
      <c r="M93" s="105">
        <f t="shared" si="15"/>
        <v>14.39993696701524</v>
      </c>
      <c r="N93" s="105">
        <f t="shared" si="15"/>
        <v>0</v>
      </c>
      <c r="O93" s="105">
        <f t="shared" si="15"/>
        <v>0</v>
      </c>
      <c r="P93" s="105">
        <f t="shared" si="15"/>
        <v>14.929184700765239</v>
      </c>
      <c r="Q93" s="105">
        <f t="shared" si="15"/>
        <v>0</v>
      </c>
      <c r="R93" s="105">
        <f t="shared" si="15"/>
        <v>0</v>
      </c>
      <c r="S93" s="105">
        <f t="shared" si="15"/>
        <v>10.106942293086668</v>
      </c>
      <c r="T93" s="105">
        <f t="shared" si="15"/>
        <v>0</v>
      </c>
      <c r="U93" s="105">
        <f t="shared" si="15"/>
        <v>0</v>
      </c>
      <c r="V93" s="105">
        <f t="shared" si="15"/>
        <v>10.106942293086668</v>
      </c>
      <c r="W93" s="105">
        <f t="shared" si="15"/>
        <v>0</v>
      </c>
      <c r="X93" s="105">
        <f t="shared" si="15"/>
        <v>0</v>
      </c>
      <c r="Y93" s="105">
        <f t="shared" si="15"/>
        <v>10.106942293086668</v>
      </c>
      <c r="Z93" s="105">
        <f t="shared" si="15"/>
        <v>0</v>
      </c>
      <c r="AA93" s="105">
        <f t="shared" si="15"/>
        <v>0</v>
      </c>
      <c r="AB93" s="105">
        <f t="shared" si="15"/>
        <v>10.106942293086668</v>
      </c>
      <c r="AC93" s="105">
        <f t="shared" si="15"/>
        <v>0</v>
      </c>
      <c r="AD93" s="105">
        <f t="shared" si="15"/>
        <v>0</v>
      </c>
      <c r="AE93" s="105">
        <f t="shared" si="15"/>
        <v>5.0623604987567905</v>
      </c>
      <c r="AF93" s="105">
        <f t="shared" si="15"/>
        <v>0</v>
      </c>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row>
    <row r="94" spans="1:88" ht="27.95" customHeight="1" x14ac:dyDescent="0.3">
      <c r="A94" s="94"/>
      <c r="B94" s="9" t="s">
        <v>27</v>
      </c>
      <c r="C94" s="9" t="s">
        <v>28</v>
      </c>
      <c r="D94" s="9" t="str">
        <f t="shared" ref="D94:D100" si="16">+VLOOKUP($C94,$C$10:$D$50,2,FALSE)</f>
        <v>USD</v>
      </c>
      <c r="E94" s="9" t="s">
        <v>112</v>
      </c>
      <c r="F94" s="101">
        <v>0</v>
      </c>
      <c r="G94" s="101">
        <v>2.8515320943328861</v>
      </c>
      <c r="H94" s="101">
        <v>0</v>
      </c>
      <c r="I94" s="101">
        <v>0</v>
      </c>
      <c r="J94" s="101">
        <v>2.8515320943328861</v>
      </c>
      <c r="K94" s="101">
        <v>0</v>
      </c>
      <c r="L94" s="101">
        <v>0</v>
      </c>
      <c r="M94" s="101">
        <v>2.8515320943328861</v>
      </c>
      <c r="N94" s="101">
        <v>0</v>
      </c>
      <c r="O94" s="101">
        <v>0</v>
      </c>
      <c r="P94" s="101">
        <v>2.8515320943328861</v>
      </c>
      <c r="Q94" s="101">
        <v>0</v>
      </c>
      <c r="R94" s="101">
        <v>0</v>
      </c>
      <c r="S94" s="101">
        <v>2.8515320943328861</v>
      </c>
      <c r="T94" s="101">
        <v>0</v>
      </c>
      <c r="U94" s="101">
        <v>0</v>
      </c>
      <c r="V94" s="101">
        <v>2.8515320943328861</v>
      </c>
      <c r="W94" s="101">
        <v>0</v>
      </c>
      <c r="X94" s="101">
        <v>0</v>
      </c>
      <c r="Y94" s="101">
        <v>2.8515320943328861</v>
      </c>
      <c r="Z94" s="101">
        <v>0</v>
      </c>
      <c r="AA94" s="101">
        <v>0</v>
      </c>
      <c r="AB94" s="101">
        <v>2.8515320943328861</v>
      </c>
      <c r="AC94" s="101">
        <v>0</v>
      </c>
      <c r="AD94" s="101">
        <v>0</v>
      </c>
      <c r="AE94" s="101">
        <v>1.3307149773553466</v>
      </c>
      <c r="AF94" s="101">
        <v>0</v>
      </c>
      <c r="AG94" s="106"/>
      <c r="AH94" s="106"/>
      <c r="AI94" s="106"/>
      <c r="AJ94" s="106"/>
      <c r="AK94" s="106"/>
      <c r="AL94" s="106"/>
      <c r="AM94" s="106"/>
      <c r="AN94" s="106"/>
      <c r="AO94" s="106"/>
      <c r="AP94" s="106"/>
      <c r="AQ94" s="106"/>
      <c r="AR94" s="106"/>
      <c r="AS94" s="106"/>
      <c r="AT94" s="106"/>
      <c r="AU94" s="106"/>
      <c r="AV94" s="106"/>
      <c r="AW94" s="106"/>
      <c r="AX94" s="106"/>
      <c r="AY94" s="106"/>
      <c r="AZ94" s="106"/>
      <c r="BA94" s="106"/>
      <c r="BB94" s="106"/>
      <c r="BC94" s="106"/>
      <c r="BD94" s="106"/>
      <c r="BE94" s="106"/>
      <c r="BF94" s="106"/>
      <c r="BG94" s="106"/>
      <c r="BH94" s="106"/>
      <c r="BI94" s="106"/>
      <c r="BJ94" s="106"/>
      <c r="BK94" s="106"/>
      <c r="BL94" s="106"/>
      <c r="BM94" s="106"/>
      <c r="BN94" s="106"/>
      <c r="BO94" s="106"/>
      <c r="BP94" s="106"/>
      <c r="BQ94" s="106"/>
      <c r="BR94" s="106"/>
      <c r="BS94" s="106"/>
      <c r="BT94" s="106"/>
      <c r="BU94" s="106"/>
      <c r="BV94" s="106"/>
      <c r="BW94" s="106"/>
      <c r="BX94" s="106"/>
      <c r="BY94" s="106"/>
    </row>
    <row r="95" spans="1:88" ht="27.95" customHeight="1" x14ac:dyDescent="0.3">
      <c r="A95" s="94"/>
      <c r="B95" s="9" t="s">
        <v>33</v>
      </c>
      <c r="C95" s="9" t="s">
        <v>34</v>
      </c>
      <c r="D95" s="9" t="str">
        <f t="shared" si="16"/>
        <v>USD</v>
      </c>
      <c r="E95" s="9" t="s">
        <v>112</v>
      </c>
      <c r="F95" s="101">
        <v>0</v>
      </c>
      <c r="G95" s="101">
        <v>2.1348479004561405</v>
      </c>
      <c r="H95" s="101">
        <v>0</v>
      </c>
      <c r="I95" s="101">
        <v>0</v>
      </c>
      <c r="J95" s="101">
        <v>2.4729431385513787</v>
      </c>
      <c r="K95" s="101">
        <v>0</v>
      </c>
      <c r="L95" s="101">
        <v>0</v>
      </c>
      <c r="M95" s="101">
        <v>2.4729431385513787</v>
      </c>
      <c r="N95" s="101">
        <v>0</v>
      </c>
      <c r="O95" s="101">
        <v>0</v>
      </c>
      <c r="P95" s="101">
        <v>2.4729431385513787</v>
      </c>
      <c r="Q95" s="101">
        <v>0</v>
      </c>
      <c r="R95" s="101">
        <v>0</v>
      </c>
      <c r="S95" s="101">
        <v>2.4729431385513791</v>
      </c>
      <c r="T95" s="101">
        <v>0</v>
      </c>
      <c r="U95" s="101">
        <v>0</v>
      </c>
      <c r="V95" s="101">
        <v>2.4729431385513791</v>
      </c>
      <c r="W95" s="101">
        <v>0</v>
      </c>
      <c r="X95" s="101">
        <v>0</v>
      </c>
      <c r="Y95" s="101">
        <v>2.4729431385513791</v>
      </c>
      <c r="Z95" s="101">
        <v>0</v>
      </c>
      <c r="AA95" s="101">
        <v>0</v>
      </c>
      <c r="AB95" s="101">
        <v>2.4729431385513796</v>
      </c>
      <c r="AC95" s="101">
        <v>0</v>
      </c>
      <c r="AD95" s="101">
        <v>0</v>
      </c>
      <c r="AE95" s="101">
        <v>1.7310601969859656</v>
      </c>
      <c r="AF95" s="101">
        <v>0</v>
      </c>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106"/>
      <c r="BT95" s="106"/>
      <c r="BU95" s="106"/>
      <c r="BV95" s="106"/>
      <c r="BW95" s="106"/>
      <c r="BX95" s="106"/>
      <c r="BY95" s="106"/>
    </row>
    <row r="96" spans="1:88" ht="27.95" customHeight="1" x14ac:dyDescent="0.3">
      <c r="A96" s="94"/>
      <c r="B96" s="9" t="s">
        <v>29</v>
      </c>
      <c r="C96" s="9" t="s">
        <v>30</v>
      </c>
      <c r="D96" s="9" t="str">
        <f t="shared" si="16"/>
        <v>USD</v>
      </c>
      <c r="E96" s="9" t="s">
        <v>112</v>
      </c>
      <c r="F96" s="101">
        <v>0</v>
      </c>
      <c r="G96" s="101">
        <v>2.8918855399999983</v>
      </c>
      <c r="H96" s="101">
        <v>0</v>
      </c>
      <c r="I96" s="101">
        <v>0</v>
      </c>
      <c r="J96" s="101">
        <v>2.891885519999998</v>
      </c>
      <c r="K96" s="101">
        <v>0</v>
      </c>
      <c r="L96" s="101">
        <v>0</v>
      </c>
      <c r="M96" s="101">
        <v>2.891885519999998</v>
      </c>
      <c r="N96" s="101">
        <v>0</v>
      </c>
      <c r="O96" s="101">
        <v>0</v>
      </c>
      <c r="P96" s="101">
        <v>2.891885519999998</v>
      </c>
      <c r="Q96" s="101">
        <v>0</v>
      </c>
      <c r="R96" s="101">
        <v>0</v>
      </c>
      <c r="S96" s="101">
        <v>2.891885519999998</v>
      </c>
      <c r="T96" s="101">
        <v>0</v>
      </c>
      <c r="U96" s="101">
        <v>0</v>
      </c>
      <c r="V96" s="101">
        <v>2.891885519999998</v>
      </c>
      <c r="W96" s="101">
        <v>0</v>
      </c>
      <c r="X96" s="101">
        <v>0</v>
      </c>
      <c r="Y96" s="101">
        <v>2.891885519999998</v>
      </c>
      <c r="Z96" s="101">
        <v>0</v>
      </c>
      <c r="AA96" s="101">
        <v>0</v>
      </c>
      <c r="AB96" s="101">
        <v>2.891885519999998</v>
      </c>
      <c r="AC96" s="101">
        <v>0</v>
      </c>
      <c r="AD96" s="101">
        <v>0</v>
      </c>
      <c r="AE96" s="101">
        <v>0.67477328799999947</v>
      </c>
      <c r="AF96" s="101">
        <v>0</v>
      </c>
      <c r="AG96" s="106"/>
      <c r="AH96" s="106"/>
      <c r="AI96" s="106"/>
      <c r="AJ96" s="106"/>
      <c r="AK96" s="106"/>
      <c r="AL96" s="106"/>
      <c r="AM96" s="106"/>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6"/>
      <c r="BR96" s="106"/>
      <c r="BS96" s="106"/>
      <c r="BT96" s="106"/>
      <c r="BU96" s="106"/>
      <c r="BV96" s="106"/>
      <c r="BW96" s="106"/>
      <c r="BX96" s="106"/>
      <c r="BY96" s="106"/>
    </row>
    <row r="97" spans="1:77" ht="27.95" customHeight="1" x14ac:dyDescent="0.3">
      <c r="A97" s="94"/>
      <c r="B97" s="9" t="s">
        <v>31</v>
      </c>
      <c r="C97" s="9" t="s">
        <v>32</v>
      </c>
      <c r="D97" s="9" t="str">
        <f t="shared" si="16"/>
        <v>USD</v>
      </c>
      <c r="E97" s="9" t="s">
        <v>112</v>
      </c>
      <c r="F97" s="101">
        <v>0</v>
      </c>
      <c r="G97" s="101">
        <v>4.8708098514285698</v>
      </c>
      <c r="H97" s="101">
        <v>0</v>
      </c>
      <c r="I97" s="101">
        <v>0</v>
      </c>
      <c r="J97" s="101">
        <v>4.8708098514285698</v>
      </c>
      <c r="K97" s="101">
        <v>0</v>
      </c>
      <c r="L97" s="101">
        <v>0</v>
      </c>
      <c r="M97" s="101">
        <v>4.8708098514285698</v>
      </c>
      <c r="N97" s="101">
        <v>0</v>
      </c>
      <c r="O97" s="101">
        <v>0</v>
      </c>
      <c r="P97" s="101">
        <v>4.8708098514285698</v>
      </c>
      <c r="Q97" s="101">
        <v>0</v>
      </c>
      <c r="R97" s="101">
        <v>0</v>
      </c>
      <c r="S97" s="101">
        <v>0</v>
      </c>
      <c r="T97" s="101">
        <v>0</v>
      </c>
      <c r="U97" s="101">
        <v>0</v>
      </c>
      <c r="V97" s="101">
        <v>0</v>
      </c>
      <c r="W97" s="101">
        <v>0</v>
      </c>
      <c r="X97" s="101">
        <v>0</v>
      </c>
      <c r="Y97" s="101">
        <v>0</v>
      </c>
      <c r="Z97" s="101">
        <v>0</v>
      </c>
      <c r="AA97" s="101">
        <v>0</v>
      </c>
      <c r="AB97" s="101">
        <v>0</v>
      </c>
      <c r="AC97" s="101">
        <v>0</v>
      </c>
      <c r="AD97" s="101">
        <v>0</v>
      </c>
      <c r="AE97" s="101">
        <v>0</v>
      </c>
      <c r="AF97" s="101">
        <v>0</v>
      </c>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c r="BR97" s="106"/>
      <c r="BS97" s="106"/>
      <c r="BT97" s="106"/>
      <c r="BU97" s="106"/>
      <c r="BV97" s="106"/>
      <c r="BW97" s="106"/>
      <c r="BX97" s="106"/>
      <c r="BY97" s="106"/>
    </row>
    <row r="98" spans="1:77" ht="27.95" customHeight="1" x14ac:dyDescent="0.3">
      <c r="A98" s="94"/>
      <c r="B98" s="9" t="s">
        <v>37</v>
      </c>
      <c r="C98" s="9" t="s">
        <v>38</v>
      </c>
      <c r="D98" s="9" t="str">
        <f t="shared" si="16"/>
        <v>USD</v>
      </c>
      <c r="E98" s="9" t="s">
        <v>112</v>
      </c>
      <c r="F98" s="101">
        <v>0</v>
      </c>
      <c r="G98" s="101">
        <v>0.23944548509997562</v>
      </c>
      <c r="H98" s="101">
        <v>0</v>
      </c>
      <c r="I98" s="101">
        <v>0</v>
      </c>
      <c r="J98" s="101">
        <v>0.53059865327687461</v>
      </c>
      <c r="K98" s="101">
        <v>0</v>
      </c>
      <c r="L98" s="101">
        <v>0</v>
      </c>
      <c r="M98" s="101">
        <v>0.5305986532768745</v>
      </c>
      <c r="N98" s="101">
        <v>0</v>
      </c>
      <c r="O98" s="101">
        <v>0</v>
      </c>
      <c r="P98" s="101">
        <v>0.53059865327687461</v>
      </c>
      <c r="Q98" s="101">
        <v>0</v>
      </c>
      <c r="R98" s="101">
        <v>0</v>
      </c>
      <c r="S98" s="101">
        <v>0.5305986532768745</v>
      </c>
      <c r="T98" s="101">
        <v>0</v>
      </c>
      <c r="U98" s="101">
        <v>0</v>
      </c>
      <c r="V98" s="101">
        <v>0.5305986532768745</v>
      </c>
      <c r="W98" s="101">
        <v>0</v>
      </c>
      <c r="X98" s="101">
        <v>0</v>
      </c>
      <c r="Y98" s="101">
        <v>0.5305986532768745</v>
      </c>
      <c r="Z98" s="101">
        <v>0</v>
      </c>
      <c r="AA98" s="101">
        <v>0</v>
      </c>
      <c r="AB98" s="101">
        <v>0.5305986532768745</v>
      </c>
      <c r="AC98" s="101">
        <v>0</v>
      </c>
      <c r="AD98" s="101">
        <v>0</v>
      </c>
      <c r="AE98" s="101">
        <v>0.44216554439739536</v>
      </c>
      <c r="AF98" s="101">
        <v>0</v>
      </c>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c r="BX98" s="106"/>
      <c r="BY98" s="106"/>
    </row>
    <row r="99" spans="1:77" ht="27.95" customHeight="1" x14ac:dyDescent="0.3">
      <c r="A99" s="94"/>
      <c r="B99" s="9" t="s">
        <v>35</v>
      </c>
      <c r="C99" s="9" t="s">
        <v>36</v>
      </c>
      <c r="D99" s="9" t="str">
        <f t="shared" si="16"/>
        <v>USD</v>
      </c>
      <c r="E99" s="9" t="s">
        <v>112</v>
      </c>
      <c r="F99" s="101">
        <v>0</v>
      </c>
      <c r="G99" s="101">
        <v>0.39381706</v>
      </c>
      <c r="H99" s="101">
        <v>0</v>
      </c>
      <c r="I99" s="101">
        <v>0</v>
      </c>
      <c r="J99" s="101">
        <v>0.49408129899999947</v>
      </c>
      <c r="K99" s="101">
        <v>0</v>
      </c>
      <c r="L99" s="101">
        <v>0</v>
      </c>
      <c r="M99" s="101">
        <v>0.49408129899999953</v>
      </c>
      <c r="N99" s="101">
        <v>0</v>
      </c>
      <c r="O99" s="101">
        <v>0</v>
      </c>
      <c r="P99" s="101">
        <v>0.49408129899999953</v>
      </c>
      <c r="Q99" s="101">
        <v>0</v>
      </c>
      <c r="R99" s="101">
        <v>0</v>
      </c>
      <c r="S99" s="101">
        <v>0.49408129899999959</v>
      </c>
      <c r="T99" s="101">
        <v>0</v>
      </c>
      <c r="U99" s="101">
        <v>0</v>
      </c>
      <c r="V99" s="101">
        <v>0.49408129899999964</v>
      </c>
      <c r="W99" s="101">
        <v>0</v>
      </c>
      <c r="X99" s="101">
        <v>0</v>
      </c>
      <c r="Y99" s="101">
        <v>0.4940812989999997</v>
      </c>
      <c r="Z99" s="101">
        <v>0</v>
      </c>
      <c r="AA99" s="101">
        <v>0</v>
      </c>
      <c r="AB99" s="101">
        <v>0.49408129899999964</v>
      </c>
      <c r="AC99" s="101">
        <v>0</v>
      </c>
      <c r="AD99" s="101">
        <v>0</v>
      </c>
      <c r="AE99" s="101">
        <v>9.8816259799999931E-2</v>
      </c>
      <c r="AF99" s="101">
        <v>0</v>
      </c>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106"/>
      <c r="BT99" s="106"/>
      <c r="BU99" s="106"/>
      <c r="BV99" s="106"/>
      <c r="BW99" s="106"/>
      <c r="BX99" s="106"/>
      <c r="BY99" s="106"/>
    </row>
    <row r="100" spans="1:77" ht="27.95" customHeight="1" x14ac:dyDescent="0.3">
      <c r="A100" s="94"/>
      <c r="B100" s="9" t="s">
        <v>157</v>
      </c>
      <c r="C100" s="9" t="s">
        <v>158</v>
      </c>
      <c r="D100" s="9" t="str">
        <f t="shared" si="16"/>
        <v>USD</v>
      </c>
      <c r="E100" s="9" t="s">
        <v>112</v>
      </c>
      <c r="F100" s="101">
        <v>0</v>
      </c>
      <c r="G100" s="101">
        <v>0</v>
      </c>
      <c r="H100" s="101">
        <v>0</v>
      </c>
      <c r="I100" s="101">
        <v>0</v>
      </c>
      <c r="J100" s="101">
        <v>0</v>
      </c>
      <c r="K100" s="101">
        <v>0</v>
      </c>
      <c r="L100" s="101">
        <v>0</v>
      </c>
      <c r="M100" s="101">
        <v>0</v>
      </c>
      <c r="N100" s="101">
        <v>0</v>
      </c>
      <c r="O100" s="101">
        <v>0</v>
      </c>
      <c r="P100" s="101">
        <v>0.72119999999999995</v>
      </c>
      <c r="Q100" s="101">
        <v>0</v>
      </c>
      <c r="R100" s="101">
        <v>0</v>
      </c>
      <c r="S100" s="101">
        <v>0.72119999999999995</v>
      </c>
      <c r="T100" s="101">
        <v>0</v>
      </c>
      <c r="U100" s="101">
        <v>0</v>
      </c>
      <c r="V100" s="101">
        <v>0.72119999999999995</v>
      </c>
      <c r="W100" s="101">
        <v>0</v>
      </c>
      <c r="X100" s="101">
        <v>0</v>
      </c>
      <c r="Y100" s="101">
        <v>0.72119999999999995</v>
      </c>
      <c r="Z100" s="101">
        <v>0</v>
      </c>
      <c r="AA100" s="101">
        <v>0</v>
      </c>
      <c r="AB100" s="101">
        <v>0.72119999999999995</v>
      </c>
      <c r="AC100" s="101">
        <v>0</v>
      </c>
      <c r="AD100" s="101">
        <v>0</v>
      </c>
      <c r="AE100" s="101">
        <v>0.72119999999999973</v>
      </c>
      <c r="AF100" s="101">
        <v>0</v>
      </c>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c r="BR100" s="106"/>
      <c r="BS100" s="106"/>
      <c r="BT100" s="106"/>
      <c r="BU100" s="106"/>
      <c r="BV100" s="106"/>
      <c r="BW100" s="106"/>
      <c r="BX100" s="106"/>
      <c r="BY100" s="106"/>
    </row>
    <row r="101" spans="1:77" ht="27.95" customHeight="1" x14ac:dyDescent="0.3">
      <c r="A101" s="94"/>
      <c r="B101" s="9" t="s">
        <v>191</v>
      </c>
      <c r="C101" s="9" t="s">
        <v>192</v>
      </c>
      <c r="D101" s="9" t="s">
        <v>119</v>
      </c>
      <c r="E101" s="9" t="s">
        <v>112</v>
      </c>
      <c r="F101" s="101">
        <v>0</v>
      </c>
      <c r="G101" s="101">
        <v>0</v>
      </c>
      <c r="H101" s="101">
        <v>0</v>
      </c>
      <c r="I101" s="101">
        <v>0</v>
      </c>
      <c r="J101" s="101">
        <v>0</v>
      </c>
      <c r="K101" s="101">
        <v>0</v>
      </c>
      <c r="L101" s="101">
        <v>0</v>
      </c>
      <c r="M101" s="101">
        <v>0</v>
      </c>
      <c r="N101" s="101">
        <v>0</v>
      </c>
      <c r="O101" s="101">
        <v>0</v>
      </c>
      <c r="P101" s="101">
        <v>4.8567443750000008E-2</v>
      </c>
      <c r="Q101" s="101">
        <v>0</v>
      </c>
      <c r="R101" s="101">
        <v>0</v>
      </c>
      <c r="S101" s="101">
        <v>9.7134887500000017E-2</v>
      </c>
      <c r="T101" s="101">
        <v>0</v>
      </c>
      <c r="U101" s="101">
        <v>0</v>
      </c>
      <c r="V101" s="101">
        <v>9.7134887500000017E-2</v>
      </c>
      <c r="W101" s="101">
        <v>0</v>
      </c>
      <c r="X101" s="101">
        <v>0</v>
      </c>
      <c r="Y101" s="101">
        <v>9.7134887500000017E-2</v>
      </c>
      <c r="Z101" s="101">
        <v>0</v>
      </c>
      <c r="AA101" s="101">
        <v>0</v>
      </c>
      <c r="AB101" s="101">
        <v>9.7134887500000017E-2</v>
      </c>
      <c r="AC101" s="101">
        <v>0</v>
      </c>
      <c r="AD101" s="101">
        <v>0</v>
      </c>
      <c r="AE101" s="101">
        <v>4.8567443750000001E-2</v>
      </c>
      <c r="AF101" s="101">
        <v>0</v>
      </c>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106"/>
      <c r="BU101" s="106"/>
      <c r="BV101" s="106"/>
      <c r="BW101" s="106"/>
      <c r="BX101" s="106"/>
      <c r="BY101" s="106"/>
    </row>
    <row r="102" spans="1:77" ht="27.95" customHeight="1" x14ac:dyDescent="0.3">
      <c r="A102" s="94"/>
      <c r="B102" s="9" t="s">
        <v>39</v>
      </c>
      <c r="C102" s="9" t="s">
        <v>40</v>
      </c>
      <c r="D102" s="9" t="str">
        <f>+VLOOKUP($C102,$C$10:$D$50,2,FALSE)</f>
        <v>USD</v>
      </c>
      <c r="E102" s="9" t="s">
        <v>112</v>
      </c>
      <c r="F102" s="101">
        <v>0</v>
      </c>
      <c r="G102" s="101">
        <v>0.24052004000000002</v>
      </c>
      <c r="H102" s="101">
        <v>0</v>
      </c>
      <c r="I102" s="101">
        <v>0</v>
      </c>
      <c r="J102" s="101">
        <v>0.24052004000000002</v>
      </c>
      <c r="K102" s="101">
        <v>0</v>
      </c>
      <c r="L102" s="101">
        <v>0</v>
      </c>
      <c r="M102" s="101">
        <v>0.24051971000000044</v>
      </c>
      <c r="N102" s="101">
        <v>0</v>
      </c>
      <c r="O102" s="101">
        <v>0</v>
      </c>
      <c r="P102" s="101">
        <v>0</v>
      </c>
      <c r="Q102" s="101">
        <v>0</v>
      </c>
      <c r="R102" s="101">
        <v>0</v>
      </c>
      <c r="S102" s="101">
        <v>0</v>
      </c>
      <c r="T102" s="101">
        <v>0</v>
      </c>
      <c r="U102" s="101">
        <v>0</v>
      </c>
      <c r="V102" s="101">
        <v>0</v>
      </c>
      <c r="W102" s="101">
        <v>0</v>
      </c>
      <c r="X102" s="101">
        <v>0</v>
      </c>
      <c r="Y102" s="101">
        <v>0</v>
      </c>
      <c r="Z102" s="101">
        <v>0</v>
      </c>
      <c r="AA102" s="101">
        <v>0</v>
      </c>
      <c r="AB102" s="101">
        <v>0</v>
      </c>
      <c r="AC102" s="101">
        <v>0</v>
      </c>
      <c r="AD102" s="101">
        <v>0</v>
      </c>
      <c r="AE102" s="101">
        <v>0</v>
      </c>
      <c r="AF102" s="101">
        <v>0</v>
      </c>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6"/>
      <c r="BV102" s="106"/>
      <c r="BW102" s="106"/>
      <c r="BX102" s="106"/>
      <c r="BY102" s="106"/>
    </row>
    <row r="103" spans="1:77" ht="27.95" customHeight="1" x14ac:dyDescent="0.3">
      <c r="A103" s="94"/>
      <c r="B103" s="9" t="s">
        <v>41</v>
      </c>
      <c r="C103" s="9" t="s">
        <v>42</v>
      </c>
      <c r="D103" s="9" t="str">
        <f>+VLOOKUP($C103,$C$10:$D$50,2,FALSE)</f>
        <v>USD</v>
      </c>
      <c r="E103" s="9" t="s">
        <v>112</v>
      </c>
      <c r="F103" s="101">
        <v>0</v>
      </c>
      <c r="G103" s="101">
        <v>0</v>
      </c>
      <c r="H103" s="101">
        <v>0</v>
      </c>
      <c r="I103" s="101">
        <v>0</v>
      </c>
      <c r="J103" s="101">
        <v>4.7566700425531912E-2</v>
      </c>
      <c r="K103" s="101">
        <v>0</v>
      </c>
      <c r="L103" s="101">
        <v>0</v>
      </c>
      <c r="M103" s="101">
        <v>4.7566700425531912E-2</v>
      </c>
      <c r="N103" s="101">
        <v>0</v>
      </c>
      <c r="O103" s="101">
        <v>0</v>
      </c>
      <c r="P103" s="101">
        <v>4.7566700425531912E-2</v>
      </c>
      <c r="Q103" s="101">
        <v>0</v>
      </c>
      <c r="R103" s="101">
        <v>0</v>
      </c>
      <c r="S103" s="101">
        <v>4.7566700425531912E-2</v>
      </c>
      <c r="T103" s="101">
        <v>0</v>
      </c>
      <c r="U103" s="101">
        <v>0</v>
      </c>
      <c r="V103" s="101">
        <v>4.7566700425531912E-2</v>
      </c>
      <c r="W103" s="101">
        <v>0</v>
      </c>
      <c r="X103" s="101">
        <v>0</v>
      </c>
      <c r="Y103" s="101">
        <v>4.7566700425531912E-2</v>
      </c>
      <c r="Z103" s="101">
        <v>0</v>
      </c>
      <c r="AA103" s="101">
        <v>0</v>
      </c>
      <c r="AB103" s="101">
        <v>4.7566700425531912E-2</v>
      </c>
      <c r="AC103" s="101">
        <v>0</v>
      </c>
      <c r="AD103" s="101">
        <v>0</v>
      </c>
      <c r="AE103" s="101">
        <v>1.5062788468085104E-2</v>
      </c>
      <c r="AF103" s="101">
        <v>0</v>
      </c>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c r="BX103" s="106"/>
      <c r="BY103" s="106"/>
    </row>
    <row r="104" spans="1:77" ht="27.95" customHeight="1" x14ac:dyDescent="0.3">
      <c r="A104" s="94"/>
      <c r="B104" s="9" t="s">
        <v>45</v>
      </c>
      <c r="C104" s="9" t="s">
        <v>46</v>
      </c>
      <c r="D104" s="9" t="str">
        <f>+VLOOKUP($C104,$C$10:$D$50,2,FALSE)</f>
        <v>USD</v>
      </c>
      <c r="E104" s="9" t="s">
        <v>112</v>
      </c>
      <c r="F104" s="101">
        <v>0</v>
      </c>
      <c r="G104" s="101">
        <v>0</v>
      </c>
      <c r="H104" s="101">
        <v>0</v>
      </c>
      <c r="I104" s="101">
        <v>0</v>
      </c>
      <c r="J104" s="101">
        <v>0.34329208999999999</v>
      </c>
      <c r="K104" s="101">
        <v>0</v>
      </c>
      <c r="L104" s="101">
        <v>0</v>
      </c>
      <c r="M104" s="101">
        <v>0</v>
      </c>
      <c r="N104" s="101">
        <v>0</v>
      </c>
      <c r="O104" s="101">
        <v>0</v>
      </c>
      <c r="P104" s="101">
        <v>0</v>
      </c>
      <c r="Q104" s="101">
        <v>0</v>
      </c>
      <c r="R104" s="101">
        <v>0</v>
      </c>
      <c r="S104" s="101">
        <v>0</v>
      </c>
      <c r="T104" s="101">
        <v>0</v>
      </c>
      <c r="U104" s="101">
        <v>0</v>
      </c>
      <c r="V104" s="101">
        <v>0</v>
      </c>
      <c r="W104" s="101">
        <v>0</v>
      </c>
      <c r="X104" s="101">
        <v>0</v>
      </c>
      <c r="Y104" s="101">
        <v>0</v>
      </c>
      <c r="Z104" s="101">
        <v>0</v>
      </c>
      <c r="AA104" s="101">
        <v>0</v>
      </c>
      <c r="AB104" s="101">
        <v>0</v>
      </c>
      <c r="AC104" s="101">
        <v>0</v>
      </c>
      <c r="AD104" s="101">
        <v>0</v>
      </c>
      <c r="AE104" s="101">
        <v>0</v>
      </c>
      <c r="AF104" s="101">
        <v>0</v>
      </c>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c r="BD104" s="106"/>
      <c r="BE104" s="106"/>
      <c r="BF104" s="106"/>
      <c r="BG104" s="106"/>
      <c r="BH104" s="106"/>
      <c r="BI104" s="106"/>
      <c r="BJ104" s="106"/>
      <c r="BK104" s="106"/>
      <c r="BL104" s="106"/>
      <c r="BM104" s="106"/>
      <c r="BN104" s="106"/>
      <c r="BO104" s="106"/>
      <c r="BP104" s="106"/>
      <c r="BQ104" s="106"/>
      <c r="BR104" s="106"/>
      <c r="BS104" s="106"/>
      <c r="BT104" s="106"/>
      <c r="BU104" s="106"/>
      <c r="BV104" s="106"/>
      <c r="BW104" s="106"/>
      <c r="BX104" s="106"/>
      <c r="BY104" s="106"/>
    </row>
    <row r="105" spans="1:77" ht="27.95" customHeight="1" x14ac:dyDescent="0.3">
      <c r="A105" s="94"/>
      <c r="B105" s="9" t="s">
        <v>43</v>
      </c>
      <c r="C105" s="9" t="s">
        <v>44</v>
      </c>
      <c r="D105" s="9" t="str">
        <f>+VLOOKUP($C105,$C$10:$D$50,2,FALSE)</f>
        <v>USD</v>
      </c>
      <c r="E105" s="9" t="s">
        <v>112</v>
      </c>
      <c r="F105" s="101">
        <v>0</v>
      </c>
      <c r="G105" s="101">
        <v>6.9089360000000002E-2</v>
      </c>
      <c r="H105" s="101">
        <v>0</v>
      </c>
      <c r="I105" s="101">
        <v>0</v>
      </c>
      <c r="J105" s="101">
        <v>0</v>
      </c>
      <c r="K105" s="101">
        <v>0</v>
      </c>
      <c r="L105" s="101">
        <v>0</v>
      </c>
      <c r="M105" s="101">
        <v>0</v>
      </c>
      <c r="N105" s="101">
        <v>0</v>
      </c>
      <c r="O105" s="101">
        <v>0</v>
      </c>
      <c r="P105" s="101">
        <v>0</v>
      </c>
      <c r="Q105" s="101">
        <v>0</v>
      </c>
      <c r="R105" s="101">
        <v>0</v>
      </c>
      <c r="S105" s="101">
        <v>0</v>
      </c>
      <c r="T105" s="101">
        <v>0</v>
      </c>
      <c r="U105" s="101">
        <v>0</v>
      </c>
      <c r="V105" s="101">
        <v>0</v>
      </c>
      <c r="W105" s="101">
        <v>0</v>
      </c>
      <c r="X105" s="101">
        <v>0</v>
      </c>
      <c r="Y105" s="101">
        <v>0</v>
      </c>
      <c r="Z105" s="101">
        <v>0</v>
      </c>
      <c r="AA105" s="101">
        <v>0</v>
      </c>
      <c r="AB105" s="101">
        <v>0</v>
      </c>
      <c r="AC105" s="101">
        <v>0</v>
      </c>
      <c r="AD105" s="101">
        <v>0</v>
      </c>
      <c r="AE105" s="101">
        <v>0</v>
      </c>
      <c r="AF105" s="101">
        <v>0</v>
      </c>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row>
    <row r="106" spans="1:77" ht="27.95" customHeight="1" x14ac:dyDescent="0.3">
      <c r="A106" s="94"/>
      <c r="B106" s="21" t="s">
        <v>47</v>
      </c>
      <c r="C106" s="21"/>
      <c r="D106" s="21"/>
      <c r="E106" s="21"/>
      <c r="F106" s="105">
        <f>+SUM(F107:F109)</f>
        <v>0</v>
      </c>
      <c r="G106" s="105">
        <f t="shared" ref="G106:AF106" si="17">+SUM(G107:G109)</f>
        <v>1.9998069271428554</v>
      </c>
      <c r="H106" s="105">
        <f t="shared" si="17"/>
        <v>0</v>
      </c>
      <c r="I106" s="105">
        <f t="shared" si="17"/>
        <v>0</v>
      </c>
      <c r="J106" s="105">
        <f t="shared" si="17"/>
        <v>1.7845577028571411</v>
      </c>
      <c r="K106" s="105">
        <f t="shared" si="17"/>
        <v>0</v>
      </c>
      <c r="L106" s="105">
        <f t="shared" si="17"/>
        <v>0</v>
      </c>
      <c r="M106" s="105">
        <f t="shared" si="17"/>
        <v>1.7845577028571411</v>
      </c>
      <c r="N106" s="105">
        <f t="shared" si="17"/>
        <v>0</v>
      </c>
      <c r="O106" s="105">
        <f t="shared" si="17"/>
        <v>0</v>
      </c>
      <c r="P106" s="105">
        <f t="shared" si="17"/>
        <v>1.7845577028571411</v>
      </c>
      <c r="Q106" s="105">
        <f t="shared" si="17"/>
        <v>0</v>
      </c>
      <c r="R106" s="105">
        <f t="shared" si="17"/>
        <v>0</v>
      </c>
      <c r="S106" s="105">
        <f t="shared" si="17"/>
        <v>1.7849522462011411</v>
      </c>
      <c r="T106" s="105">
        <f t="shared" si="17"/>
        <v>0</v>
      </c>
      <c r="U106" s="105">
        <f t="shared" si="17"/>
        <v>0</v>
      </c>
      <c r="V106" s="105">
        <f t="shared" si="17"/>
        <v>1.7849522462011411</v>
      </c>
      <c r="W106" s="105">
        <f t="shared" si="17"/>
        <v>0</v>
      </c>
      <c r="X106" s="105">
        <f t="shared" si="17"/>
        <v>0</v>
      </c>
      <c r="Y106" s="105">
        <f t="shared" si="17"/>
        <v>1.7849522462011411</v>
      </c>
      <c r="Z106" s="105">
        <f t="shared" si="17"/>
        <v>0</v>
      </c>
      <c r="AA106" s="105">
        <f t="shared" si="17"/>
        <v>0</v>
      </c>
      <c r="AB106" s="105">
        <f t="shared" si="17"/>
        <v>1.7849522462011411</v>
      </c>
      <c r="AC106" s="105">
        <f t="shared" si="17"/>
        <v>0</v>
      </c>
      <c r="AD106" s="105">
        <f t="shared" si="17"/>
        <v>0</v>
      </c>
      <c r="AE106" s="105">
        <f t="shared" si="17"/>
        <v>1.0711291650582846</v>
      </c>
      <c r="AF106" s="105">
        <f t="shared" si="17"/>
        <v>0</v>
      </c>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7"/>
      <c r="BT106" s="137"/>
      <c r="BU106" s="137"/>
      <c r="BV106" s="137"/>
      <c r="BW106" s="137"/>
      <c r="BX106" s="137"/>
      <c r="BY106" s="137"/>
    </row>
    <row r="107" spans="1:77" ht="27.95" customHeight="1" x14ac:dyDescent="0.3">
      <c r="A107" s="94"/>
      <c r="B107" s="9" t="s">
        <v>48</v>
      </c>
      <c r="C107" s="9" t="s">
        <v>49</v>
      </c>
      <c r="D107" s="9" t="str">
        <f>+VLOOKUP($C107,$C$10:$D$50,2,FALSE)</f>
        <v>USD</v>
      </c>
      <c r="E107" s="9" t="s">
        <v>112</v>
      </c>
      <c r="F107" s="101">
        <v>0</v>
      </c>
      <c r="G107" s="101">
        <v>1.7845577028571411</v>
      </c>
      <c r="H107" s="101">
        <v>0</v>
      </c>
      <c r="I107" s="101">
        <v>0</v>
      </c>
      <c r="J107" s="101">
        <v>1.7845577028571411</v>
      </c>
      <c r="K107" s="101">
        <v>0</v>
      </c>
      <c r="L107" s="101">
        <v>0</v>
      </c>
      <c r="M107" s="101">
        <v>1.7845577028571411</v>
      </c>
      <c r="N107" s="101">
        <v>0</v>
      </c>
      <c r="O107" s="101">
        <v>0</v>
      </c>
      <c r="P107" s="101">
        <v>1.7845577028571411</v>
      </c>
      <c r="Q107" s="101">
        <v>0</v>
      </c>
      <c r="R107" s="101">
        <v>0</v>
      </c>
      <c r="S107" s="101">
        <v>1.7845577028571411</v>
      </c>
      <c r="T107" s="101">
        <v>0</v>
      </c>
      <c r="U107" s="101">
        <v>0</v>
      </c>
      <c r="V107" s="101">
        <v>1.7845577028571411</v>
      </c>
      <c r="W107" s="101">
        <v>0</v>
      </c>
      <c r="X107" s="101">
        <v>0</v>
      </c>
      <c r="Y107" s="101">
        <v>1.7845577028571411</v>
      </c>
      <c r="Z107" s="101">
        <v>0</v>
      </c>
      <c r="AA107" s="101">
        <v>0</v>
      </c>
      <c r="AB107" s="101">
        <v>1.7845577028571411</v>
      </c>
      <c r="AC107" s="101">
        <v>0</v>
      </c>
      <c r="AD107" s="101">
        <v>0</v>
      </c>
      <c r="AE107" s="101">
        <v>1.0707346217142846</v>
      </c>
      <c r="AF107" s="101">
        <v>0</v>
      </c>
      <c r="AG107" s="106"/>
      <c r="AH107" s="106"/>
      <c r="AI107" s="106"/>
      <c r="AJ107" s="106"/>
      <c r="AK107" s="106"/>
      <c r="AL107" s="106"/>
      <c r="AM107" s="106"/>
      <c r="AN107" s="106"/>
      <c r="AO107" s="106"/>
      <c r="AP107" s="106"/>
      <c r="AQ107" s="106"/>
      <c r="AR107" s="106"/>
      <c r="AS107" s="106"/>
      <c r="AT107" s="106"/>
      <c r="AU107" s="106"/>
      <c r="AV107" s="106"/>
      <c r="AW107" s="106"/>
      <c r="AX107" s="106"/>
      <c r="AY107" s="106"/>
      <c r="AZ107" s="106"/>
      <c r="BA107" s="106"/>
      <c r="BB107" s="106"/>
      <c r="BC107" s="106"/>
      <c r="BD107" s="106"/>
      <c r="BE107" s="106"/>
      <c r="BF107" s="106"/>
      <c r="BG107" s="106"/>
      <c r="BH107" s="106"/>
      <c r="BI107" s="106"/>
      <c r="BJ107" s="106"/>
      <c r="BK107" s="106"/>
      <c r="BL107" s="106"/>
      <c r="BM107" s="106"/>
      <c r="BN107" s="106"/>
      <c r="BO107" s="106"/>
      <c r="BP107" s="106"/>
      <c r="BQ107" s="106"/>
      <c r="BR107" s="106"/>
      <c r="BS107" s="106"/>
      <c r="BT107" s="106"/>
      <c r="BU107" s="106"/>
      <c r="BV107" s="106"/>
      <c r="BW107" s="106"/>
      <c r="BX107" s="106"/>
      <c r="BY107" s="106"/>
    </row>
    <row r="108" spans="1:77" ht="27.95" customHeight="1" x14ac:dyDescent="0.3">
      <c r="A108" s="94"/>
      <c r="B108" s="9" t="s">
        <v>193</v>
      </c>
      <c r="C108" s="9" t="s">
        <v>194</v>
      </c>
      <c r="D108" s="9" t="str">
        <f>+VLOOKUP($C108,$C$10:$D$50,2,FALSE)</f>
        <v>USD</v>
      </c>
      <c r="E108" s="9" t="s">
        <v>112</v>
      </c>
      <c r="F108" s="101">
        <v>0</v>
      </c>
      <c r="G108" s="101">
        <v>0</v>
      </c>
      <c r="H108" s="101">
        <v>0</v>
      </c>
      <c r="I108" s="101">
        <v>0</v>
      </c>
      <c r="J108" s="101">
        <v>0</v>
      </c>
      <c r="K108" s="101">
        <v>0</v>
      </c>
      <c r="L108" s="101">
        <v>0</v>
      </c>
      <c r="M108" s="101">
        <v>0</v>
      </c>
      <c r="N108" s="101">
        <v>0</v>
      </c>
      <c r="O108" s="101">
        <v>0</v>
      </c>
      <c r="P108" s="101">
        <v>0</v>
      </c>
      <c r="Q108" s="101">
        <v>0</v>
      </c>
      <c r="R108" s="101">
        <v>0</v>
      </c>
      <c r="S108" s="101">
        <v>3.9454334400000011E-4</v>
      </c>
      <c r="T108" s="101">
        <v>0</v>
      </c>
      <c r="U108" s="101">
        <v>0</v>
      </c>
      <c r="V108" s="101">
        <v>3.9454334400000011E-4</v>
      </c>
      <c r="W108" s="101">
        <v>0</v>
      </c>
      <c r="X108" s="101">
        <v>0</v>
      </c>
      <c r="Y108" s="101">
        <v>3.9454334400000011E-4</v>
      </c>
      <c r="Z108" s="101">
        <v>0</v>
      </c>
      <c r="AA108" s="101">
        <v>0</v>
      </c>
      <c r="AB108" s="101">
        <v>3.9454334400000011E-4</v>
      </c>
      <c r="AC108" s="101">
        <v>0</v>
      </c>
      <c r="AD108" s="101">
        <v>0</v>
      </c>
      <c r="AE108" s="101">
        <v>3.9454334400000011E-4</v>
      </c>
      <c r="AF108" s="101">
        <v>0</v>
      </c>
      <c r="AG108" s="106"/>
      <c r="AH108" s="106"/>
      <c r="AI108" s="106"/>
      <c r="AJ108" s="106"/>
      <c r="AK108" s="106"/>
      <c r="AL108" s="106"/>
      <c r="AM108" s="106"/>
      <c r="AN108" s="106"/>
      <c r="AO108" s="106"/>
      <c r="AP108" s="106"/>
      <c r="AQ108" s="106"/>
      <c r="AR108" s="106"/>
      <c r="AS108" s="106"/>
      <c r="AT108" s="106"/>
      <c r="AU108" s="106"/>
      <c r="AV108" s="106"/>
      <c r="AW108" s="106"/>
      <c r="AX108" s="106"/>
      <c r="AY108" s="106"/>
      <c r="AZ108" s="106"/>
      <c r="BA108" s="106"/>
      <c r="BB108" s="106"/>
      <c r="BC108" s="106"/>
      <c r="BD108" s="106"/>
      <c r="BE108" s="106"/>
      <c r="BF108" s="106"/>
      <c r="BG108" s="106"/>
      <c r="BH108" s="106"/>
      <c r="BI108" s="106"/>
      <c r="BJ108" s="106"/>
      <c r="BK108" s="106"/>
      <c r="BL108" s="106"/>
      <c r="BM108" s="106"/>
      <c r="BN108" s="106"/>
      <c r="BO108" s="106"/>
      <c r="BP108" s="106"/>
      <c r="BQ108" s="106"/>
      <c r="BR108" s="106"/>
      <c r="BS108" s="106"/>
      <c r="BT108" s="106"/>
      <c r="BU108" s="106"/>
      <c r="BV108" s="106"/>
      <c r="BW108" s="106"/>
      <c r="BX108" s="106"/>
      <c r="BY108" s="106"/>
    </row>
    <row r="109" spans="1:77" ht="27.95" customHeight="1" x14ac:dyDescent="0.3">
      <c r="A109" s="94"/>
      <c r="B109" s="9" t="s">
        <v>50</v>
      </c>
      <c r="C109" s="9" t="s">
        <v>51</v>
      </c>
      <c r="D109" s="9" t="str">
        <f>+VLOOKUP($C109,$C$10:$D$50,2,FALSE)</f>
        <v>USD</v>
      </c>
      <c r="E109" s="9" t="s">
        <v>112</v>
      </c>
      <c r="F109" s="101">
        <v>0</v>
      </c>
      <c r="G109" s="101">
        <v>0.21524922428571433</v>
      </c>
      <c r="H109" s="101">
        <v>0</v>
      </c>
      <c r="I109" s="101">
        <v>0</v>
      </c>
      <c r="J109" s="101">
        <v>0</v>
      </c>
      <c r="K109" s="101">
        <v>0</v>
      </c>
      <c r="L109" s="101">
        <v>0</v>
      </c>
      <c r="M109" s="101">
        <v>0</v>
      </c>
      <c r="N109" s="101">
        <v>0</v>
      </c>
      <c r="O109" s="101">
        <v>0</v>
      </c>
      <c r="P109" s="101">
        <v>0</v>
      </c>
      <c r="Q109" s="101">
        <v>0</v>
      </c>
      <c r="R109" s="101">
        <v>0</v>
      </c>
      <c r="S109" s="101">
        <v>0</v>
      </c>
      <c r="T109" s="101">
        <v>0</v>
      </c>
      <c r="U109" s="101">
        <v>0</v>
      </c>
      <c r="V109" s="101">
        <v>0</v>
      </c>
      <c r="W109" s="101">
        <v>0</v>
      </c>
      <c r="X109" s="101">
        <v>0</v>
      </c>
      <c r="Y109" s="101">
        <v>0</v>
      </c>
      <c r="Z109" s="101">
        <v>0</v>
      </c>
      <c r="AA109" s="101">
        <v>0</v>
      </c>
      <c r="AB109" s="101">
        <v>0</v>
      </c>
      <c r="AC109" s="101">
        <v>0</v>
      </c>
      <c r="AD109" s="101">
        <v>0</v>
      </c>
      <c r="AE109" s="101">
        <v>0</v>
      </c>
      <c r="AF109" s="101">
        <v>0</v>
      </c>
      <c r="AG109" s="106"/>
      <c r="AH109" s="106"/>
      <c r="AI109" s="106"/>
      <c r="AJ109" s="106"/>
      <c r="AK109" s="106"/>
      <c r="AL109" s="106"/>
      <c r="AM109" s="106"/>
      <c r="AN109" s="106"/>
      <c r="AO109" s="106"/>
      <c r="AP109" s="106"/>
      <c r="AQ109" s="106"/>
      <c r="AR109" s="106"/>
      <c r="AS109" s="106"/>
      <c r="AT109" s="106"/>
      <c r="AU109" s="106"/>
      <c r="AV109" s="106"/>
      <c r="AW109" s="106"/>
      <c r="AX109" s="106"/>
      <c r="AY109" s="106"/>
      <c r="AZ109" s="106"/>
      <c r="BA109" s="106"/>
      <c r="BB109" s="106"/>
      <c r="BC109" s="106"/>
      <c r="BD109" s="106"/>
      <c r="BE109" s="106"/>
      <c r="BF109" s="106"/>
      <c r="BG109" s="106"/>
      <c r="BH109" s="106"/>
      <c r="BI109" s="106"/>
      <c r="BJ109" s="106"/>
      <c r="BK109" s="106"/>
      <c r="BL109" s="106"/>
      <c r="BM109" s="106"/>
      <c r="BN109" s="106"/>
      <c r="BO109" s="106"/>
      <c r="BP109" s="106"/>
      <c r="BQ109" s="106"/>
      <c r="BR109" s="106"/>
      <c r="BS109" s="106"/>
      <c r="BT109" s="106"/>
      <c r="BU109" s="106"/>
      <c r="BV109" s="106"/>
      <c r="BW109" s="106"/>
      <c r="BX109" s="106"/>
      <c r="BY109" s="106"/>
    </row>
    <row r="110" spans="1:77" ht="27.95" customHeight="1" x14ac:dyDescent="0.3">
      <c r="A110" s="94"/>
      <c r="B110" s="20" t="s">
        <v>113</v>
      </c>
      <c r="C110" s="20"/>
      <c r="D110" s="20"/>
      <c r="E110" s="20"/>
      <c r="F110" s="99">
        <f>+SUM(F111:F116)</f>
        <v>612.81205651163089</v>
      </c>
      <c r="G110" s="99">
        <f t="shared" ref="G110:AF110" si="18">+SUM(G111:G116)</f>
        <v>0</v>
      </c>
      <c r="H110" s="99">
        <f t="shared" si="18"/>
        <v>0</v>
      </c>
      <c r="I110" s="99">
        <f t="shared" si="18"/>
        <v>7906.8364159770863</v>
      </c>
      <c r="J110" s="99">
        <f t="shared" si="18"/>
        <v>79.817846153846162</v>
      </c>
      <c r="K110" s="99">
        <f t="shared" si="18"/>
        <v>0</v>
      </c>
      <c r="L110" s="99">
        <f t="shared" si="18"/>
        <v>4561.9945593303091</v>
      </c>
      <c r="M110" s="99">
        <f t="shared" si="18"/>
        <v>79.817846153846162</v>
      </c>
      <c r="N110" s="99">
        <f t="shared" si="18"/>
        <v>0</v>
      </c>
      <c r="O110" s="99">
        <f t="shared" si="18"/>
        <v>667.2712467174872</v>
      </c>
      <c r="P110" s="99">
        <f t="shared" si="18"/>
        <v>79.817846153846162</v>
      </c>
      <c r="Q110" s="99">
        <f t="shared" si="18"/>
        <v>0</v>
      </c>
      <c r="R110" s="99">
        <f t="shared" si="18"/>
        <v>512.73071516666664</v>
      </c>
      <c r="S110" s="99">
        <f t="shared" si="18"/>
        <v>79.817846153846162</v>
      </c>
      <c r="T110" s="99">
        <f t="shared" si="18"/>
        <v>0</v>
      </c>
      <c r="U110" s="99">
        <f t="shared" si="18"/>
        <v>512.73071516666664</v>
      </c>
      <c r="V110" s="99">
        <f t="shared" si="18"/>
        <v>79.817846153846162</v>
      </c>
      <c r="W110" s="99">
        <f t="shared" si="18"/>
        <v>0</v>
      </c>
      <c r="X110" s="99">
        <f t="shared" si="18"/>
        <v>512.73071516666664</v>
      </c>
      <c r="Y110" s="99">
        <f t="shared" si="18"/>
        <v>79.817846153846162</v>
      </c>
      <c r="Z110" s="99">
        <f t="shared" si="18"/>
        <v>0</v>
      </c>
      <c r="AA110" s="99">
        <f t="shared" si="18"/>
        <v>512.73071516666664</v>
      </c>
      <c r="AB110" s="99">
        <f t="shared" si="18"/>
        <v>39.908923076923081</v>
      </c>
      <c r="AC110" s="99">
        <f t="shared" si="18"/>
        <v>0</v>
      </c>
      <c r="AD110" s="99">
        <f t="shared" si="18"/>
        <v>51.273071516666661</v>
      </c>
      <c r="AE110" s="99">
        <f t="shared" si="18"/>
        <v>0</v>
      </c>
      <c r="AF110" s="99">
        <f t="shared" si="18"/>
        <v>0</v>
      </c>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row>
    <row r="111" spans="1:77" ht="27.95" customHeight="1" x14ac:dyDescent="0.3">
      <c r="A111" s="94"/>
      <c r="B111" s="9" t="s">
        <v>155</v>
      </c>
      <c r="C111" s="9" t="s">
        <v>153</v>
      </c>
      <c r="D111" s="9" t="str">
        <f t="shared" ref="D111:D116" si="19">+VLOOKUP($C111,$C$10:$D$50,2,FALSE)</f>
        <v>USD</v>
      </c>
      <c r="E111" s="9" t="s">
        <v>113</v>
      </c>
      <c r="F111" s="101">
        <v>0</v>
      </c>
      <c r="G111" s="101">
        <v>0</v>
      </c>
      <c r="H111" s="101">
        <v>0</v>
      </c>
      <c r="I111" s="101">
        <v>0</v>
      </c>
      <c r="J111" s="101">
        <v>79.817846153846162</v>
      </c>
      <c r="K111" s="101">
        <v>0</v>
      </c>
      <c r="L111" s="101">
        <v>0</v>
      </c>
      <c r="M111" s="101">
        <v>79.817846153846162</v>
      </c>
      <c r="N111" s="101">
        <v>0</v>
      </c>
      <c r="O111" s="101">
        <v>0</v>
      </c>
      <c r="P111" s="101">
        <v>79.817846153846162</v>
      </c>
      <c r="Q111" s="101">
        <v>0</v>
      </c>
      <c r="R111" s="101">
        <v>0</v>
      </c>
      <c r="S111" s="101">
        <v>79.817846153846162</v>
      </c>
      <c r="T111" s="101">
        <v>0</v>
      </c>
      <c r="U111" s="101">
        <v>0</v>
      </c>
      <c r="V111" s="101">
        <v>79.817846153846162</v>
      </c>
      <c r="W111" s="101">
        <v>0</v>
      </c>
      <c r="X111" s="101">
        <v>0</v>
      </c>
      <c r="Y111" s="101">
        <v>79.817846153846162</v>
      </c>
      <c r="Z111" s="101">
        <v>0</v>
      </c>
      <c r="AA111" s="101">
        <v>0</v>
      </c>
      <c r="AB111" s="101">
        <v>39.908923076923081</v>
      </c>
      <c r="AC111" s="101">
        <v>0</v>
      </c>
      <c r="AD111" s="101">
        <v>0</v>
      </c>
      <c r="AE111" s="101">
        <v>0</v>
      </c>
      <c r="AF111" s="101">
        <v>0</v>
      </c>
      <c r="AG111" s="106"/>
      <c r="AH111" s="106"/>
      <c r="AI111" s="106"/>
      <c r="AJ111" s="106"/>
      <c r="AK111" s="106"/>
      <c r="AL111" s="106"/>
      <c r="AM111" s="106"/>
      <c r="AN111" s="106"/>
      <c r="AO111" s="106"/>
      <c r="AP111" s="106"/>
      <c r="AQ111" s="106"/>
      <c r="AR111" s="106"/>
      <c r="AS111" s="106"/>
      <c r="AT111" s="106"/>
      <c r="AU111" s="106"/>
      <c r="AV111" s="106"/>
      <c r="AW111" s="106"/>
      <c r="AX111" s="106"/>
      <c r="AY111" s="106"/>
      <c r="AZ111" s="106"/>
      <c r="BA111" s="106"/>
      <c r="BB111" s="106"/>
      <c r="BC111" s="106"/>
      <c r="BD111" s="106"/>
      <c r="BE111" s="106"/>
      <c r="BF111" s="106"/>
      <c r="BG111" s="106"/>
      <c r="BH111" s="106"/>
      <c r="BI111" s="106"/>
      <c r="BJ111" s="106"/>
      <c r="BK111" s="106"/>
      <c r="BL111" s="106"/>
      <c r="BM111" s="106"/>
      <c r="BN111" s="106"/>
      <c r="BO111" s="106"/>
      <c r="BP111" s="106"/>
      <c r="BQ111" s="106"/>
      <c r="BR111" s="106"/>
      <c r="BS111" s="106"/>
      <c r="BT111" s="106"/>
      <c r="BU111" s="106"/>
      <c r="BV111" s="106"/>
      <c r="BW111" s="106"/>
      <c r="BX111" s="106"/>
      <c r="BY111" s="106"/>
    </row>
    <row r="112" spans="1:77" ht="27.95" customHeight="1" x14ac:dyDescent="0.3">
      <c r="A112" s="94"/>
      <c r="B112" s="9" t="s">
        <v>176</v>
      </c>
      <c r="C112" s="9" t="s">
        <v>177</v>
      </c>
      <c r="D112" s="9" t="str">
        <f t="shared" si="19"/>
        <v>Pesos</v>
      </c>
      <c r="E112" s="9" t="s">
        <v>113</v>
      </c>
      <c r="F112" s="101">
        <v>0</v>
      </c>
      <c r="G112" s="101">
        <v>0</v>
      </c>
      <c r="H112" s="101">
        <v>0</v>
      </c>
      <c r="I112" s="101">
        <v>1873.3486825423786</v>
      </c>
      <c r="J112" s="101">
        <v>0</v>
      </c>
      <c r="K112" s="101">
        <v>0</v>
      </c>
      <c r="L112" s="101">
        <v>3747.259425895601</v>
      </c>
      <c r="M112" s="101">
        <v>0</v>
      </c>
      <c r="N112" s="101">
        <v>0</v>
      </c>
      <c r="O112" s="101">
        <v>0</v>
      </c>
      <c r="P112" s="101">
        <v>0</v>
      </c>
      <c r="Q112" s="101">
        <v>0</v>
      </c>
      <c r="R112" s="101">
        <v>0</v>
      </c>
      <c r="S112" s="101">
        <v>0</v>
      </c>
      <c r="T112" s="101">
        <v>0</v>
      </c>
      <c r="U112" s="101">
        <v>0</v>
      </c>
      <c r="V112" s="101">
        <v>0</v>
      </c>
      <c r="W112" s="101">
        <v>0</v>
      </c>
      <c r="X112" s="101">
        <v>0</v>
      </c>
      <c r="Y112" s="101">
        <v>0</v>
      </c>
      <c r="Z112" s="101">
        <v>0</v>
      </c>
      <c r="AA112" s="101">
        <v>0</v>
      </c>
      <c r="AB112" s="101">
        <v>0</v>
      </c>
      <c r="AC112" s="101">
        <v>0</v>
      </c>
      <c r="AD112" s="101">
        <v>0</v>
      </c>
      <c r="AE112" s="101">
        <v>0</v>
      </c>
      <c r="AF112" s="101">
        <v>0</v>
      </c>
      <c r="AG112" s="106"/>
      <c r="AH112" s="106"/>
      <c r="AI112" s="106"/>
      <c r="AJ112" s="106"/>
      <c r="AK112" s="106"/>
      <c r="AL112" s="106"/>
      <c r="AM112" s="106"/>
      <c r="AN112" s="106"/>
      <c r="AO112" s="106"/>
      <c r="AP112" s="106"/>
      <c r="AQ112" s="106"/>
      <c r="AR112" s="106"/>
      <c r="AS112" s="106"/>
      <c r="AT112" s="106"/>
      <c r="AU112" s="106"/>
      <c r="AV112" s="106"/>
      <c r="AW112" s="106"/>
      <c r="AX112" s="106"/>
      <c r="AY112" s="106"/>
      <c r="AZ112" s="106"/>
      <c r="BA112" s="106"/>
      <c r="BB112" s="106"/>
      <c r="BC112" s="106"/>
      <c r="BD112" s="106"/>
      <c r="BE112" s="106"/>
      <c r="BF112" s="106"/>
      <c r="BG112" s="106"/>
      <c r="BH112" s="106"/>
      <c r="BI112" s="106"/>
      <c r="BJ112" s="106"/>
      <c r="BK112" s="106"/>
      <c r="BL112" s="106"/>
      <c r="BM112" s="106"/>
      <c r="BN112" s="106"/>
      <c r="BO112" s="106"/>
      <c r="BP112" s="106"/>
      <c r="BQ112" s="106"/>
      <c r="BR112" s="106"/>
      <c r="BS112" s="106"/>
      <c r="BT112" s="106"/>
      <c r="BU112" s="106"/>
      <c r="BV112" s="106"/>
      <c r="BW112" s="106"/>
      <c r="BX112" s="106"/>
      <c r="BY112" s="106"/>
    </row>
    <row r="113" spans="1:96" ht="27.95" customHeight="1" x14ac:dyDescent="0.3">
      <c r="A113" s="94"/>
      <c r="B113" s="9" t="s">
        <v>180</v>
      </c>
      <c r="C113" s="9" t="s">
        <v>181</v>
      </c>
      <c r="D113" s="9" t="str">
        <f t="shared" si="19"/>
        <v>Pesos</v>
      </c>
      <c r="E113" s="9" t="s">
        <v>113</v>
      </c>
      <c r="F113" s="101">
        <v>0</v>
      </c>
      <c r="G113" s="101">
        <v>0</v>
      </c>
      <c r="H113" s="101">
        <v>0</v>
      </c>
      <c r="I113" s="101">
        <v>0</v>
      </c>
      <c r="J113" s="101">
        <v>0</v>
      </c>
      <c r="K113" s="101">
        <v>0</v>
      </c>
      <c r="L113" s="101">
        <v>0</v>
      </c>
      <c r="M113" s="101">
        <v>0</v>
      </c>
      <c r="N113" s="101">
        <v>0</v>
      </c>
      <c r="O113" s="101">
        <v>256.36535758333332</v>
      </c>
      <c r="P113" s="101">
        <v>0</v>
      </c>
      <c r="Q113" s="101">
        <v>0</v>
      </c>
      <c r="R113" s="101">
        <v>512.73071516666664</v>
      </c>
      <c r="S113" s="101">
        <v>0</v>
      </c>
      <c r="T113" s="101">
        <v>0</v>
      </c>
      <c r="U113" s="101">
        <v>512.73071516666664</v>
      </c>
      <c r="V113" s="101">
        <v>0</v>
      </c>
      <c r="W113" s="101">
        <v>0</v>
      </c>
      <c r="X113" s="101">
        <v>512.73071516666664</v>
      </c>
      <c r="Y113" s="101">
        <v>0</v>
      </c>
      <c r="Z113" s="101">
        <v>0</v>
      </c>
      <c r="AA113" s="101">
        <v>512.73071516666664</v>
      </c>
      <c r="AB113" s="101">
        <v>0</v>
      </c>
      <c r="AC113" s="101">
        <v>0</v>
      </c>
      <c r="AD113" s="101">
        <v>51.273071516666661</v>
      </c>
      <c r="AE113" s="101">
        <v>0</v>
      </c>
      <c r="AF113" s="101">
        <v>0</v>
      </c>
      <c r="AG113" s="106"/>
      <c r="AH113" s="106"/>
      <c r="AI113" s="106"/>
      <c r="AJ113" s="106"/>
      <c r="AK113" s="106"/>
      <c r="AL113" s="106"/>
      <c r="AM113" s="106"/>
      <c r="AN113" s="106"/>
      <c r="AO113" s="106"/>
      <c r="AP113" s="106"/>
      <c r="AQ113" s="106"/>
      <c r="AR113" s="106"/>
      <c r="AS113" s="106"/>
      <c r="AT113" s="106"/>
      <c r="AU113" s="106"/>
      <c r="AV113" s="106"/>
      <c r="AW113" s="106"/>
      <c r="AX113" s="106"/>
      <c r="AY113" s="106"/>
      <c r="AZ113" s="106"/>
      <c r="BA113" s="106"/>
      <c r="BB113" s="106"/>
      <c r="BC113" s="106"/>
      <c r="BD113" s="106"/>
      <c r="BE113" s="106"/>
      <c r="BF113" s="106"/>
      <c r="BG113" s="106"/>
      <c r="BH113" s="106"/>
      <c r="BI113" s="106"/>
      <c r="BJ113" s="106"/>
      <c r="BK113" s="106"/>
      <c r="BL113" s="106"/>
      <c r="BM113" s="106"/>
      <c r="BN113" s="106"/>
      <c r="BO113" s="106"/>
      <c r="BP113" s="106"/>
      <c r="BQ113" s="106"/>
      <c r="BR113" s="106"/>
      <c r="BS113" s="106"/>
      <c r="BT113" s="106"/>
      <c r="BU113" s="106"/>
      <c r="BV113" s="106"/>
      <c r="BW113" s="106"/>
      <c r="BX113" s="106"/>
      <c r="BY113" s="106"/>
    </row>
    <row r="114" spans="1:96" ht="27.95" customHeight="1" x14ac:dyDescent="0.3">
      <c r="A114" s="94"/>
      <c r="B114" s="9" t="s">
        <v>162</v>
      </c>
      <c r="C114" s="9" t="s">
        <v>163</v>
      </c>
      <c r="D114" s="9" t="str">
        <f t="shared" si="19"/>
        <v>Pesos</v>
      </c>
      <c r="E114" s="9" t="s">
        <v>113</v>
      </c>
      <c r="F114" s="101">
        <v>605.76923076923083</v>
      </c>
      <c r="G114" s="101">
        <v>0</v>
      </c>
      <c r="H114" s="101">
        <v>0</v>
      </c>
      <c r="I114" s="101">
        <v>807.69230769230774</v>
      </c>
      <c r="J114" s="101">
        <v>0</v>
      </c>
      <c r="K114" s="101">
        <v>0</v>
      </c>
      <c r="L114" s="101">
        <v>807.69230769230774</v>
      </c>
      <c r="M114" s="101">
        <v>0</v>
      </c>
      <c r="N114" s="101">
        <v>0</v>
      </c>
      <c r="O114" s="101">
        <v>403.84615384615387</v>
      </c>
      <c r="P114" s="101">
        <v>0</v>
      </c>
      <c r="Q114" s="101">
        <v>0</v>
      </c>
      <c r="R114" s="101">
        <v>0</v>
      </c>
      <c r="S114" s="101">
        <v>0</v>
      </c>
      <c r="T114" s="101">
        <v>0</v>
      </c>
      <c r="U114" s="101">
        <v>0</v>
      </c>
      <c r="V114" s="101">
        <v>0</v>
      </c>
      <c r="W114" s="101">
        <v>0</v>
      </c>
      <c r="X114" s="101">
        <v>0</v>
      </c>
      <c r="Y114" s="101">
        <v>0</v>
      </c>
      <c r="Z114" s="101">
        <v>0</v>
      </c>
      <c r="AA114" s="101">
        <v>0</v>
      </c>
      <c r="AB114" s="101">
        <v>0</v>
      </c>
      <c r="AC114" s="101">
        <v>0</v>
      </c>
      <c r="AD114" s="101">
        <v>0</v>
      </c>
      <c r="AE114" s="101">
        <v>0</v>
      </c>
      <c r="AF114" s="101">
        <v>0</v>
      </c>
      <c r="AG114" s="106"/>
      <c r="AH114" s="106"/>
      <c r="AI114" s="106"/>
      <c r="AJ114" s="106"/>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6"/>
      <c r="BR114" s="106"/>
      <c r="BS114" s="106"/>
      <c r="BT114" s="106"/>
      <c r="BU114" s="106"/>
      <c r="BV114" s="106"/>
      <c r="BW114" s="106"/>
      <c r="BX114" s="106"/>
      <c r="BY114" s="106"/>
    </row>
    <row r="115" spans="1:96" ht="27.95" customHeight="1" x14ac:dyDescent="0.3">
      <c r="A115" s="94"/>
      <c r="B115" s="9" t="s">
        <v>178</v>
      </c>
      <c r="C115" s="9" t="s">
        <v>179</v>
      </c>
      <c r="D115" s="9" t="str">
        <f t="shared" si="19"/>
        <v>Pesos</v>
      </c>
      <c r="E115" s="9" t="s">
        <v>113</v>
      </c>
      <c r="F115" s="101">
        <v>0</v>
      </c>
      <c r="G115" s="101">
        <v>0</v>
      </c>
      <c r="H115" s="101">
        <v>0</v>
      </c>
      <c r="I115" s="101">
        <v>5218.7525999999998</v>
      </c>
      <c r="J115" s="101">
        <v>0</v>
      </c>
      <c r="K115" s="101">
        <v>0</v>
      </c>
      <c r="L115" s="101">
        <v>0</v>
      </c>
      <c r="M115" s="101">
        <v>0</v>
      </c>
      <c r="N115" s="101">
        <v>0</v>
      </c>
      <c r="O115" s="101">
        <v>0</v>
      </c>
      <c r="P115" s="101">
        <v>0</v>
      </c>
      <c r="Q115" s="101">
        <v>0</v>
      </c>
      <c r="R115" s="101">
        <v>0</v>
      </c>
      <c r="S115" s="101">
        <v>0</v>
      </c>
      <c r="T115" s="101">
        <v>0</v>
      </c>
      <c r="U115" s="101">
        <v>0</v>
      </c>
      <c r="V115" s="101">
        <v>0</v>
      </c>
      <c r="W115" s="101">
        <v>0</v>
      </c>
      <c r="X115" s="101">
        <v>0</v>
      </c>
      <c r="Y115" s="101">
        <v>0</v>
      </c>
      <c r="Z115" s="101">
        <v>0</v>
      </c>
      <c r="AA115" s="101">
        <v>0</v>
      </c>
      <c r="AB115" s="101">
        <v>0</v>
      </c>
      <c r="AC115" s="101">
        <v>0</v>
      </c>
      <c r="AD115" s="101">
        <v>0</v>
      </c>
      <c r="AE115" s="101">
        <v>0</v>
      </c>
      <c r="AF115" s="101">
        <v>0</v>
      </c>
      <c r="AG115" s="106"/>
      <c r="AH115" s="106"/>
      <c r="AI115" s="106"/>
      <c r="AJ115" s="106"/>
      <c r="AK115" s="106"/>
      <c r="AL115" s="106"/>
      <c r="AM115" s="106"/>
      <c r="AN115" s="106"/>
      <c r="AO115" s="106"/>
      <c r="AP115" s="106"/>
      <c r="AQ115" s="106"/>
      <c r="AR115" s="106"/>
      <c r="AS115" s="106"/>
      <c r="AT115" s="106"/>
      <c r="AU115" s="106"/>
      <c r="AV115" s="106"/>
      <c r="AW115" s="106"/>
      <c r="AX115" s="106"/>
      <c r="AY115" s="106"/>
      <c r="AZ115" s="106"/>
      <c r="BA115" s="106"/>
      <c r="BB115" s="106"/>
      <c r="BC115" s="106"/>
      <c r="BD115" s="106"/>
      <c r="BE115" s="106"/>
      <c r="BF115" s="106"/>
      <c r="BG115" s="106"/>
      <c r="BH115" s="106"/>
      <c r="BI115" s="106"/>
      <c r="BJ115" s="106"/>
      <c r="BK115" s="106"/>
      <c r="BL115" s="106"/>
      <c r="BM115" s="106"/>
      <c r="BN115" s="106"/>
      <c r="BO115" s="106"/>
      <c r="BP115" s="106"/>
      <c r="BQ115" s="106"/>
      <c r="BR115" s="106"/>
      <c r="BS115" s="106"/>
      <c r="BT115" s="106"/>
      <c r="BU115" s="106"/>
      <c r="BV115" s="106"/>
      <c r="BW115" s="106"/>
      <c r="BX115" s="106"/>
      <c r="BY115" s="106"/>
    </row>
    <row r="116" spans="1:96" ht="27.95" customHeight="1" x14ac:dyDescent="0.3">
      <c r="A116" s="94"/>
      <c r="B116" s="11" t="s">
        <v>52</v>
      </c>
      <c r="C116" s="9" t="s">
        <v>53</v>
      </c>
      <c r="D116" s="9" t="str">
        <f t="shared" si="19"/>
        <v>Pesos</v>
      </c>
      <c r="E116" s="9" t="s">
        <v>113</v>
      </c>
      <c r="F116" s="101">
        <v>7.0428257423999998</v>
      </c>
      <c r="G116" s="101">
        <v>0</v>
      </c>
      <c r="H116" s="101">
        <v>0</v>
      </c>
      <c r="I116" s="101">
        <v>7.0428257423999998</v>
      </c>
      <c r="J116" s="101">
        <v>0</v>
      </c>
      <c r="K116" s="101">
        <v>0</v>
      </c>
      <c r="L116" s="101">
        <v>7.0428257423999998</v>
      </c>
      <c r="M116" s="101">
        <v>0</v>
      </c>
      <c r="N116" s="101">
        <v>0</v>
      </c>
      <c r="O116" s="101">
        <v>7.0597352879999997</v>
      </c>
      <c r="P116" s="101">
        <v>0</v>
      </c>
      <c r="Q116" s="101">
        <v>0</v>
      </c>
      <c r="R116" s="101">
        <v>0</v>
      </c>
      <c r="S116" s="101">
        <v>0</v>
      </c>
      <c r="T116" s="101">
        <v>0</v>
      </c>
      <c r="U116" s="101">
        <v>0</v>
      </c>
      <c r="V116" s="101">
        <v>0</v>
      </c>
      <c r="W116" s="101">
        <v>0</v>
      </c>
      <c r="X116" s="101">
        <v>0</v>
      </c>
      <c r="Y116" s="101">
        <v>0</v>
      </c>
      <c r="Z116" s="101">
        <v>0</v>
      </c>
      <c r="AA116" s="101">
        <v>0</v>
      </c>
      <c r="AB116" s="101">
        <v>0</v>
      </c>
      <c r="AC116" s="101">
        <v>0</v>
      </c>
      <c r="AD116" s="101">
        <v>0</v>
      </c>
      <c r="AE116" s="101">
        <v>0</v>
      </c>
      <c r="AF116" s="101">
        <v>0</v>
      </c>
      <c r="AG116" s="106"/>
      <c r="AH116" s="106"/>
      <c r="AI116" s="106"/>
      <c r="AJ116" s="106"/>
      <c r="AK116" s="106"/>
      <c r="AL116" s="106"/>
      <c r="AM116" s="106"/>
      <c r="AN116" s="106"/>
      <c r="AO116" s="106"/>
      <c r="AP116" s="106"/>
      <c r="AQ116" s="106"/>
      <c r="AR116" s="106"/>
      <c r="AS116" s="106"/>
      <c r="AT116" s="106"/>
      <c r="AU116" s="106"/>
      <c r="AV116" s="106"/>
      <c r="AW116" s="106"/>
      <c r="AX116" s="106"/>
      <c r="AY116" s="106"/>
      <c r="AZ116" s="106"/>
      <c r="BA116" s="106"/>
      <c r="BB116" s="106"/>
      <c r="BC116" s="106"/>
      <c r="BD116" s="106"/>
      <c r="BE116" s="106"/>
      <c r="BF116" s="106"/>
      <c r="BG116" s="106"/>
      <c r="BH116" s="106"/>
      <c r="BI116" s="106"/>
      <c r="BJ116" s="106"/>
      <c r="BK116" s="106"/>
      <c r="BL116" s="106"/>
      <c r="BM116" s="106"/>
      <c r="BN116" s="106"/>
      <c r="BO116" s="106"/>
      <c r="BP116" s="106"/>
      <c r="BQ116" s="106"/>
      <c r="BR116" s="106"/>
      <c r="BS116" s="106"/>
      <c r="BT116" s="106"/>
      <c r="BU116" s="106"/>
      <c r="BV116" s="106"/>
      <c r="BW116" s="106"/>
      <c r="BX116" s="106"/>
      <c r="BY116" s="106"/>
    </row>
    <row r="117" spans="1:96" ht="6.75" customHeight="1" x14ac:dyDescent="0.3">
      <c r="B117" s="23"/>
      <c r="C117" s="14"/>
      <c r="D117" s="14"/>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row>
    <row r="118" spans="1:96" ht="29.25" customHeight="1" x14ac:dyDescent="0.3">
      <c r="B118" s="161" t="s">
        <v>54</v>
      </c>
      <c r="C118" s="162"/>
      <c r="D118" s="162"/>
      <c r="E118" s="163"/>
      <c r="F118" s="99">
        <f>+SUM(F75,F89,F92,F110)</f>
        <v>9381.3052599994171</v>
      </c>
      <c r="G118" s="99">
        <f t="shared" ref="G118:AF118" si="20">+SUM(G75,G89,G92,G110)</f>
        <v>15.691754258460424</v>
      </c>
      <c r="H118" s="99">
        <f t="shared" si="20"/>
        <v>9.8546403350349081</v>
      </c>
      <c r="I118" s="99">
        <f t="shared" si="20"/>
        <v>24969.721460317385</v>
      </c>
      <c r="J118" s="99">
        <f t="shared" si="20"/>
        <v>96.345633243718538</v>
      </c>
      <c r="K118" s="99">
        <f t="shared" si="20"/>
        <v>0</v>
      </c>
      <c r="L118" s="99">
        <f t="shared" si="20"/>
        <v>9318.7709334929896</v>
      </c>
      <c r="M118" s="99">
        <f t="shared" si="20"/>
        <v>96.002340823718541</v>
      </c>
      <c r="N118" s="99">
        <f t="shared" si="20"/>
        <v>0</v>
      </c>
      <c r="O118" s="99">
        <f t="shared" si="20"/>
        <v>5121.2131412137642</v>
      </c>
      <c r="P118" s="99">
        <f t="shared" si="20"/>
        <v>96.531588557468538</v>
      </c>
      <c r="Q118" s="99">
        <f t="shared" si="20"/>
        <v>0</v>
      </c>
      <c r="R118" s="99">
        <f t="shared" si="20"/>
        <v>4858.5712982548885</v>
      </c>
      <c r="S118" s="99">
        <f t="shared" si="20"/>
        <v>91.709740693133966</v>
      </c>
      <c r="T118" s="99">
        <f t="shared" si="20"/>
        <v>0</v>
      </c>
      <c r="U118" s="99">
        <f t="shared" si="20"/>
        <v>2307.3063646666665</v>
      </c>
      <c r="V118" s="99">
        <f t="shared" si="20"/>
        <v>91.709740693133966</v>
      </c>
      <c r="W118" s="99">
        <f t="shared" si="20"/>
        <v>0</v>
      </c>
      <c r="X118" s="99">
        <f t="shared" si="20"/>
        <v>512.73071516666664</v>
      </c>
      <c r="Y118" s="99">
        <f t="shared" si="20"/>
        <v>91.709740693133966</v>
      </c>
      <c r="Z118" s="99">
        <f t="shared" si="20"/>
        <v>0</v>
      </c>
      <c r="AA118" s="99">
        <f t="shared" si="20"/>
        <v>512.73071516666664</v>
      </c>
      <c r="AB118" s="99">
        <f t="shared" si="20"/>
        <v>51.800817616210892</v>
      </c>
      <c r="AC118" s="99">
        <f t="shared" si="20"/>
        <v>0</v>
      </c>
      <c r="AD118" s="99">
        <f t="shared" si="20"/>
        <v>51.273071516666661</v>
      </c>
      <c r="AE118" s="99">
        <f t="shared" si="20"/>
        <v>6.1334896638150749</v>
      </c>
      <c r="AF118" s="99">
        <f t="shared" si="20"/>
        <v>0</v>
      </c>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row>
    <row r="119" spans="1:96" x14ac:dyDescent="0.3">
      <c r="B119" s="54"/>
      <c r="C119" s="54"/>
      <c r="D119" s="54"/>
      <c r="E119" s="123"/>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38"/>
      <c r="AH119" s="138"/>
      <c r="AI119" s="138"/>
      <c r="AJ119" s="138"/>
      <c r="AK119" s="138"/>
      <c r="AL119" s="138"/>
      <c r="AM119" s="138"/>
      <c r="AN119" s="138"/>
      <c r="AO119" s="138"/>
      <c r="AP119" s="138"/>
      <c r="AQ119" s="138"/>
      <c r="AR119" s="138"/>
      <c r="AS119" s="138"/>
      <c r="AT119" s="138"/>
      <c r="AU119" s="138"/>
      <c r="AV119" s="138"/>
      <c r="AW119" s="138"/>
      <c r="AX119" s="138"/>
      <c r="AY119" s="138"/>
      <c r="AZ119" s="138"/>
      <c r="BA119" s="138"/>
      <c r="BB119" s="138"/>
      <c r="BC119" s="138"/>
      <c r="BD119" s="138"/>
      <c r="BE119" s="138"/>
      <c r="BF119" s="138"/>
      <c r="BG119" s="138"/>
      <c r="BH119" s="138"/>
      <c r="BI119" s="138"/>
      <c r="BJ119" s="138"/>
      <c r="BK119" s="138"/>
      <c r="BL119" s="138"/>
      <c r="BM119" s="138"/>
      <c r="BN119" s="138"/>
      <c r="BO119" s="138"/>
      <c r="BP119" s="138"/>
      <c r="BQ119" s="138"/>
      <c r="BR119" s="138"/>
      <c r="BS119" s="138"/>
      <c r="BT119" s="138"/>
      <c r="BU119" s="138"/>
      <c r="BV119" s="138"/>
      <c r="BW119" s="138"/>
      <c r="BX119" s="138"/>
      <c r="BY119" s="138"/>
    </row>
    <row r="120" spans="1:96" ht="30" customHeight="1" x14ac:dyDescent="0.3">
      <c r="B120" s="22" t="s">
        <v>165</v>
      </c>
      <c r="E120" s="109"/>
      <c r="F120" s="39"/>
      <c r="G120" s="39"/>
      <c r="H120" s="39"/>
      <c r="I120" s="39"/>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c r="BI120" s="134"/>
      <c r="BJ120" s="134"/>
      <c r="BK120" s="134"/>
      <c r="BL120" s="134"/>
      <c r="BM120" s="134"/>
      <c r="BN120" s="134"/>
      <c r="BO120" s="134"/>
      <c r="BP120" s="134"/>
      <c r="BQ120" s="134"/>
      <c r="BR120" s="134"/>
      <c r="BS120" s="134"/>
      <c r="BT120" s="134"/>
      <c r="BU120" s="134"/>
      <c r="BV120" s="134"/>
      <c r="BW120" s="134"/>
      <c r="BX120" s="134"/>
      <c r="BY120" s="134"/>
      <c r="CI120" s="50"/>
      <c r="CJ120" s="50"/>
      <c r="CK120" s="50"/>
      <c r="CL120" s="50"/>
      <c r="CM120" s="50"/>
      <c r="CN120" s="50"/>
      <c r="CO120" s="50"/>
      <c r="CP120" s="50"/>
      <c r="CQ120" s="50"/>
      <c r="CR120" s="50"/>
    </row>
    <row r="121" spans="1:96" ht="27.95" customHeight="1" x14ac:dyDescent="0.3">
      <c r="A121" s="94"/>
      <c r="B121" s="9" t="s">
        <v>167</v>
      </c>
      <c r="C121" s="9" t="s">
        <v>175</v>
      </c>
      <c r="D121" s="9" t="s">
        <v>2</v>
      </c>
      <c r="E121" s="110" t="s">
        <v>166</v>
      </c>
      <c r="F121" s="101">
        <v>6009.4449420000001</v>
      </c>
      <c r="G121" s="101">
        <v>0</v>
      </c>
      <c r="H121" s="101">
        <v>0</v>
      </c>
      <c r="I121" s="101">
        <v>0</v>
      </c>
      <c r="J121" s="101">
        <v>0</v>
      </c>
      <c r="K121" s="101">
        <v>0</v>
      </c>
      <c r="L121" s="101">
        <v>0</v>
      </c>
      <c r="M121" s="101">
        <v>0</v>
      </c>
      <c r="N121" s="101">
        <v>0</v>
      </c>
      <c r="O121" s="101">
        <v>0</v>
      </c>
      <c r="P121" s="101">
        <v>0</v>
      </c>
      <c r="Q121" s="101">
        <v>0</v>
      </c>
      <c r="R121" s="101">
        <v>0</v>
      </c>
      <c r="S121" s="101">
        <v>0</v>
      </c>
      <c r="T121" s="101">
        <v>0</v>
      </c>
      <c r="U121" s="101">
        <v>0</v>
      </c>
      <c r="V121" s="101">
        <v>0</v>
      </c>
      <c r="W121" s="101">
        <v>0</v>
      </c>
      <c r="X121" s="101">
        <v>0</v>
      </c>
      <c r="Y121" s="101">
        <v>0</v>
      </c>
      <c r="Z121" s="101">
        <v>0</v>
      </c>
      <c r="AA121" s="101">
        <v>0</v>
      </c>
      <c r="AB121" s="101">
        <v>0</v>
      </c>
      <c r="AC121" s="101">
        <v>0</v>
      </c>
      <c r="AD121" s="101">
        <v>0</v>
      </c>
      <c r="AE121" s="101">
        <v>0</v>
      </c>
      <c r="AF121" s="101">
        <v>0</v>
      </c>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CI121" s="111"/>
      <c r="CJ121" s="111"/>
      <c r="CK121" s="111"/>
      <c r="CL121" s="111"/>
      <c r="CM121" s="111"/>
      <c r="CN121" s="111"/>
      <c r="CO121" s="111"/>
      <c r="CP121" s="106"/>
      <c r="CQ121" s="106"/>
      <c r="CR121" s="106"/>
    </row>
    <row r="122" spans="1:96" x14ac:dyDescent="0.3">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96" x14ac:dyDescent="0.3">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96" ht="20.25" x14ac:dyDescent="0.3">
      <c r="B124" s="153" t="s">
        <v>62</v>
      </c>
      <c r="C124" s="153"/>
      <c r="D124" s="153"/>
      <c r="E124" s="153"/>
      <c r="F124" s="153"/>
      <c r="G124" s="153"/>
      <c r="H124" s="153"/>
      <c r="I124" s="153"/>
      <c r="J124" s="153"/>
      <c r="K124" s="153"/>
      <c r="L124" s="153"/>
      <c r="M124" s="153"/>
      <c r="N124" s="153"/>
      <c r="O124" s="153"/>
      <c r="P124" s="153"/>
      <c r="Q124" s="153"/>
      <c r="R124" s="153"/>
      <c r="S124" s="153"/>
      <c r="T124" s="153"/>
      <c r="U124" s="153"/>
    </row>
    <row r="125" spans="1:96" ht="17.25" x14ac:dyDescent="0.3">
      <c r="B125" s="5" t="s">
        <v>65</v>
      </c>
      <c r="C125" s="2"/>
      <c r="D125" s="2"/>
      <c r="E125" s="2"/>
      <c r="F125" s="2"/>
      <c r="G125" s="2"/>
      <c r="H125" s="2"/>
      <c r="I125" s="2"/>
      <c r="J125" s="2"/>
      <c r="K125" s="2"/>
      <c r="L125" s="2"/>
      <c r="M125" s="2"/>
      <c r="N125" s="2"/>
      <c r="O125" s="2"/>
      <c r="P125" s="2"/>
      <c r="Q125" s="2"/>
      <c r="R125" s="1"/>
    </row>
    <row r="127" spans="1:96" ht="32.25" customHeight="1" x14ac:dyDescent="0.3">
      <c r="F127" s="70">
        <v>2022</v>
      </c>
      <c r="G127" s="70">
        <v>2022</v>
      </c>
      <c r="H127" s="70">
        <v>2022</v>
      </c>
      <c r="I127" s="70">
        <v>2023</v>
      </c>
      <c r="J127" s="70">
        <v>2023</v>
      </c>
      <c r="K127" s="70">
        <v>2023</v>
      </c>
      <c r="L127" s="70">
        <v>2024</v>
      </c>
      <c r="M127" s="70">
        <v>2024</v>
      </c>
      <c r="N127" s="70">
        <v>2024</v>
      </c>
      <c r="O127" s="70">
        <v>2025</v>
      </c>
      <c r="P127" s="70">
        <v>2025</v>
      </c>
      <c r="Q127" s="70">
        <v>2025</v>
      </c>
      <c r="R127" s="70">
        <v>2026</v>
      </c>
      <c r="S127" s="70">
        <v>2026</v>
      </c>
      <c r="T127" s="70">
        <v>2026</v>
      </c>
      <c r="U127" s="70">
        <v>2027</v>
      </c>
      <c r="V127" s="70">
        <v>2027</v>
      </c>
      <c r="W127" s="70">
        <v>2027</v>
      </c>
      <c r="X127" s="70">
        <v>2028</v>
      </c>
      <c r="Y127" s="70">
        <v>2028</v>
      </c>
      <c r="Z127" s="70">
        <v>2028</v>
      </c>
      <c r="AA127" s="70">
        <v>2029</v>
      </c>
      <c r="AB127" s="70">
        <v>2029</v>
      </c>
      <c r="AC127" s="70">
        <v>2029</v>
      </c>
      <c r="AD127" s="71" t="s">
        <v>173</v>
      </c>
      <c r="AE127" s="71" t="s">
        <v>173</v>
      </c>
      <c r="AF127" s="71" t="s">
        <v>173</v>
      </c>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c r="BQ127" s="135"/>
      <c r="BR127" s="135"/>
      <c r="BS127" s="135"/>
      <c r="BT127" s="135"/>
      <c r="BU127" s="135"/>
      <c r="BV127" s="135"/>
      <c r="BW127" s="135"/>
      <c r="BX127" s="135"/>
      <c r="BY127" s="135"/>
    </row>
    <row r="128" spans="1:96" ht="33.75" customHeight="1" x14ac:dyDescent="0.3">
      <c r="B128" s="22" t="s">
        <v>0</v>
      </c>
      <c r="C128" s="22" t="s">
        <v>1</v>
      </c>
      <c r="D128" s="42" t="s">
        <v>170</v>
      </c>
      <c r="E128" s="42" t="s">
        <v>115</v>
      </c>
      <c r="F128" s="22" t="s">
        <v>2</v>
      </c>
      <c r="G128" s="31" t="s">
        <v>119</v>
      </c>
      <c r="H128" s="22" t="s">
        <v>60</v>
      </c>
      <c r="I128" s="22" t="s">
        <v>2</v>
      </c>
      <c r="J128" s="31" t="s">
        <v>119</v>
      </c>
      <c r="K128" s="22" t="s">
        <v>60</v>
      </c>
      <c r="L128" s="22" t="s">
        <v>2</v>
      </c>
      <c r="M128" s="31" t="s">
        <v>119</v>
      </c>
      <c r="N128" s="22" t="s">
        <v>60</v>
      </c>
      <c r="O128" s="22" t="s">
        <v>2</v>
      </c>
      <c r="P128" s="31" t="s">
        <v>119</v>
      </c>
      <c r="Q128" s="22" t="s">
        <v>60</v>
      </c>
      <c r="R128" s="22" t="s">
        <v>2</v>
      </c>
      <c r="S128" s="31" t="s">
        <v>119</v>
      </c>
      <c r="T128" s="22" t="s">
        <v>60</v>
      </c>
      <c r="U128" s="22" t="s">
        <v>2</v>
      </c>
      <c r="V128" s="31" t="s">
        <v>119</v>
      </c>
      <c r="W128" s="22" t="s">
        <v>60</v>
      </c>
      <c r="X128" s="22" t="s">
        <v>2</v>
      </c>
      <c r="Y128" s="31" t="s">
        <v>119</v>
      </c>
      <c r="Z128" s="22" t="s">
        <v>60</v>
      </c>
      <c r="AA128" s="22" t="s">
        <v>2</v>
      </c>
      <c r="AB128" s="31" t="s">
        <v>119</v>
      </c>
      <c r="AC128" s="22" t="s">
        <v>60</v>
      </c>
      <c r="AD128" s="22" t="s">
        <v>2</v>
      </c>
      <c r="AE128" s="31" t="s">
        <v>119</v>
      </c>
      <c r="AF128" s="22" t="s">
        <v>60</v>
      </c>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row>
    <row r="129" spans="1:77" ht="27.95" customHeight="1" x14ac:dyDescent="0.3">
      <c r="B129" s="20" t="s">
        <v>109</v>
      </c>
      <c r="C129" s="20"/>
      <c r="D129" s="20"/>
      <c r="E129" s="20"/>
      <c r="F129" s="99">
        <f>+SUM(F130:F142)</f>
        <v>3399.6377178976782</v>
      </c>
      <c r="G129" s="99">
        <f t="shared" ref="G129:AF129" si="21">+SUM(G130:G142)</f>
        <v>0</v>
      </c>
      <c r="H129" s="99">
        <f t="shared" si="21"/>
        <v>0</v>
      </c>
      <c r="I129" s="99">
        <f t="shared" si="21"/>
        <v>841.37615671325977</v>
      </c>
      <c r="J129" s="99">
        <f t="shared" si="21"/>
        <v>0</v>
      </c>
      <c r="K129" s="99">
        <f t="shared" si="21"/>
        <v>0</v>
      </c>
      <c r="L129" s="99">
        <f t="shared" si="21"/>
        <v>64.645843106966524</v>
      </c>
      <c r="M129" s="99">
        <f t="shared" si="21"/>
        <v>0</v>
      </c>
      <c r="N129" s="99">
        <f t="shared" si="21"/>
        <v>0</v>
      </c>
      <c r="O129" s="99">
        <f t="shared" si="21"/>
        <v>23.646165705687217</v>
      </c>
      <c r="P129" s="99">
        <f t="shared" si="21"/>
        <v>0</v>
      </c>
      <c r="Q129" s="99">
        <f t="shared" si="21"/>
        <v>0</v>
      </c>
      <c r="R129" s="99">
        <f t="shared" si="21"/>
        <v>4.6631776014136603</v>
      </c>
      <c r="S129" s="99">
        <f t="shared" si="21"/>
        <v>0</v>
      </c>
      <c r="T129" s="99">
        <f t="shared" si="21"/>
        <v>0</v>
      </c>
      <c r="U129" s="99">
        <f t="shared" si="21"/>
        <v>0</v>
      </c>
      <c r="V129" s="99">
        <f t="shared" si="21"/>
        <v>0</v>
      </c>
      <c r="W129" s="99">
        <f t="shared" si="21"/>
        <v>0</v>
      </c>
      <c r="X129" s="99">
        <f t="shared" si="21"/>
        <v>0</v>
      </c>
      <c r="Y129" s="99">
        <f t="shared" si="21"/>
        <v>0</v>
      </c>
      <c r="Z129" s="99">
        <f t="shared" si="21"/>
        <v>0</v>
      </c>
      <c r="AA129" s="99">
        <f t="shared" si="21"/>
        <v>0</v>
      </c>
      <c r="AB129" s="99">
        <f t="shared" si="21"/>
        <v>0</v>
      </c>
      <c r="AC129" s="99">
        <f t="shared" si="21"/>
        <v>0</v>
      </c>
      <c r="AD129" s="99">
        <f t="shared" si="21"/>
        <v>0</v>
      </c>
      <c r="AE129" s="99">
        <f t="shared" si="21"/>
        <v>0</v>
      </c>
      <c r="AF129" s="99">
        <f t="shared" si="21"/>
        <v>0</v>
      </c>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row>
    <row r="130" spans="1:77" ht="27.95" customHeight="1" x14ac:dyDescent="0.3">
      <c r="A130" s="94"/>
      <c r="B130" s="9" t="s">
        <v>3</v>
      </c>
      <c r="C130" s="9" t="s">
        <v>4</v>
      </c>
      <c r="D130" s="9" t="str">
        <f t="shared" ref="D130:D142" si="22">+VLOOKUP($C130,$C$10:$D$50,2,FALSE)</f>
        <v>Pesos</v>
      </c>
      <c r="E130" s="9" t="s">
        <v>109</v>
      </c>
      <c r="F130" s="101">
        <v>2049.134484336832</v>
      </c>
      <c r="G130" s="101">
        <v>0</v>
      </c>
      <c r="H130" s="101">
        <v>0</v>
      </c>
      <c r="I130" s="101">
        <v>599.90400958024736</v>
      </c>
      <c r="J130" s="101">
        <v>0</v>
      </c>
      <c r="K130" s="101">
        <v>0</v>
      </c>
      <c r="L130" s="101">
        <v>0</v>
      </c>
      <c r="M130" s="101">
        <v>0</v>
      </c>
      <c r="N130" s="101">
        <v>0</v>
      </c>
      <c r="O130" s="101">
        <v>0</v>
      </c>
      <c r="P130" s="101">
        <v>0</v>
      </c>
      <c r="Q130" s="101">
        <v>0</v>
      </c>
      <c r="R130" s="101">
        <v>0</v>
      </c>
      <c r="S130" s="101">
        <v>0</v>
      </c>
      <c r="T130" s="101">
        <v>0</v>
      </c>
      <c r="U130" s="101">
        <v>0</v>
      </c>
      <c r="V130" s="101">
        <v>0</v>
      </c>
      <c r="W130" s="101">
        <v>0</v>
      </c>
      <c r="X130" s="101">
        <v>0</v>
      </c>
      <c r="Y130" s="101">
        <v>0</v>
      </c>
      <c r="Z130" s="101">
        <v>0</v>
      </c>
      <c r="AA130" s="101">
        <v>0</v>
      </c>
      <c r="AB130" s="101">
        <v>0</v>
      </c>
      <c r="AC130" s="101">
        <v>0</v>
      </c>
      <c r="AD130" s="101">
        <v>0</v>
      </c>
      <c r="AE130" s="101">
        <v>0</v>
      </c>
      <c r="AF130" s="101">
        <v>0</v>
      </c>
      <c r="AG130" s="106"/>
      <c r="AH130" s="106"/>
      <c r="AI130" s="106"/>
      <c r="AJ130" s="106"/>
      <c r="AK130" s="106"/>
      <c r="AL130" s="106"/>
      <c r="AM130" s="106"/>
      <c r="AN130" s="106"/>
      <c r="AO130" s="106"/>
      <c r="AP130" s="106"/>
      <c r="AQ130" s="106"/>
      <c r="AR130" s="106"/>
      <c r="AS130" s="106"/>
      <c r="AT130" s="106"/>
      <c r="AU130" s="106"/>
      <c r="AV130" s="106"/>
      <c r="AW130" s="106"/>
      <c r="AX130" s="106"/>
      <c r="AY130" s="106"/>
      <c r="AZ130" s="106"/>
      <c r="BA130" s="106"/>
      <c r="BB130" s="106"/>
      <c r="BC130" s="106"/>
      <c r="BD130" s="106"/>
      <c r="BE130" s="106"/>
      <c r="BF130" s="106"/>
      <c r="BG130" s="106"/>
      <c r="BH130" s="106"/>
      <c r="BI130" s="106"/>
      <c r="BJ130" s="106"/>
      <c r="BK130" s="106"/>
      <c r="BL130" s="106"/>
      <c r="BM130" s="106"/>
      <c r="BN130" s="106"/>
      <c r="BO130" s="106"/>
      <c r="BP130" s="106"/>
      <c r="BQ130" s="106"/>
      <c r="BR130" s="106"/>
      <c r="BS130" s="106"/>
      <c r="BT130" s="106"/>
      <c r="BU130" s="106"/>
      <c r="BV130" s="106"/>
      <c r="BW130" s="106"/>
      <c r="BX130" s="106"/>
      <c r="BY130" s="106"/>
    </row>
    <row r="131" spans="1:77" ht="27.95" customHeight="1" x14ac:dyDescent="0.3">
      <c r="A131" s="94"/>
      <c r="B131" s="9" t="s">
        <v>151</v>
      </c>
      <c r="C131" s="9" t="s">
        <v>152</v>
      </c>
      <c r="D131" s="9" t="str">
        <f t="shared" si="22"/>
        <v>Pesos</v>
      </c>
      <c r="E131" s="9" t="s">
        <v>109</v>
      </c>
      <c r="F131" s="101">
        <v>3.2870869156833979</v>
      </c>
      <c r="G131" s="101">
        <v>0</v>
      </c>
      <c r="H131" s="101">
        <v>0</v>
      </c>
      <c r="I131" s="101">
        <v>1.625019921683345</v>
      </c>
      <c r="J131" s="101">
        <v>0</v>
      </c>
      <c r="K131" s="101">
        <v>0</v>
      </c>
      <c r="L131" s="101">
        <v>0</v>
      </c>
      <c r="M131" s="101">
        <v>0</v>
      </c>
      <c r="N131" s="101">
        <v>0</v>
      </c>
      <c r="O131" s="101">
        <v>0</v>
      </c>
      <c r="P131" s="101">
        <v>0</v>
      </c>
      <c r="Q131" s="101">
        <v>0</v>
      </c>
      <c r="R131" s="101">
        <v>0</v>
      </c>
      <c r="S131" s="101">
        <v>0</v>
      </c>
      <c r="T131" s="101">
        <v>0</v>
      </c>
      <c r="U131" s="101">
        <v>0</v>
      </c>
      <c r="V131" s="101">
        <v>0</v>
      </c>
      <c r="W131" s="101">
        <v>0</v>
      </c>
      <c r="X131" s="101">
        <v>0</v>
      </c>
      <c r="Y131" s="101">
        <v>0</v>
      </c>
      <c r="Z131" s="101">
        <v>0</v>
      </c>
      <c r="AA131" s="101">
        <v>0</v>
      </c>
      <c r="AB131" s="101">
        <v>0</v>
      </c>
      <c r="AC131" s="101">
        <v>0</v>
      </c>
      <c r="AD131" s="101">
        <v>0</v>
      </c>
      <c r="AE131" s="101">
        <v>0</v>
      </c>
      <c r="AF131" s="101">
        <v>0</v>
      </c>
      <c r="AG131" s="106"/>
      <c r="AH131" s="106"/>
      <c r="AI131" s="106"/>
      <c r="AJ131" s="106"/>
      <c r="AK131" s="106"/>
      <c r="AL131" s="106"/>
      <c r="AM131" s="106"/>
      <c r="AN131" s="106"/>
      <c r="AO131" s="106"/>
      <c r="AP131" s="106"/>
      <c r="AQ131" s="106"/>
      <c r="AR131" s="106"/>
      <c r="AS131" s="106"/>
      <c r="AT131" s="106"/>
      <c r="AU131" s="106"/>
      <c r="AV131" s="106"/>
      <c r="AW131" s="106"/>
      <c r="AX131" s="106"/>
      <c r="AY131" s="106"/>
      <c r="AZ131" s="106"/>
      <c r="BA131" s="106"/>
      <c r="BB131" s="106"/>
      <c r="BC131" s="106"/>
      <c r="BD131" s="106"/>
      <c r="BE131" s="106"/>
      <c r="BF131" s="106"/>
      <c r="BG131" s="106"/>
      <c r="BH131" s="106"/>
      <c r="BI131" s="106"/>
      <c r="BJ131" s="106"/>
      <c r="BK131" s="106"/>
      <c r="BL131" s="106"/>
      <c r="BM131" s="106"/>
      <c r="BN131" s="106"/>
      <c r="BO131" s="106"/>
      <c r="BP131" s="106"/>
      <c r="BQ131" s="106"/>
      <c r="BR131" s="106"/>
      <c r="BS131" s="106"/>
      <c r="BT131" s="106"/>
      <c r="BU131" s="106"/>
      <c r="BV131" s="106"/>
      <c r="BW131" s="106"/>
      <c r="BX131" s="106"/>
      <c r="BY131" s="106"/>
    </row>
    <row r="132" spans="1:77" ht="27.95" customHeight="1" x14ac:dyDescent="0.3">
      <c r="A132" s="94"/>
      <c r="B132" s="9" t="s">
        <v>144</v>
      </c>
      <c r="C132" s="9" t="s">
        <v>145</v>
      </c>
      <c r="D132" s="9" t="str">
        <f t="shared" si="22"/>
        <v>Pesos</v>
      </c>
      <c r="E132" s="9" t="s">
        <v>109</v>
      </c>
      <c r="F132" s="101">
        <v>2.3065055648448394</v>
      </c>
      <c r="G132" s="101">
        <v>0</v>
      </c>
      <c r="H132" s="101">
        <v>0</v>
      </c>
      <c r="I132" s="101">
        <v>1.1402550612407862</v>
      </c>
      <c r="J132" s="101">
        <v>0</v>
      </c>
      <c r="K132" s="101">
        <v>0</v>
      </c>
      <c r="L132" s="101">
        <v>0</v>
      </c>
      <c r="M132" s="101">
        <v>0</v>
      </c>
      <c r="N132" s="101">
        <v>0</v>
      </c>
      <c r="O132" s="101">
        <v>0</v>
      </c>
      <c r="P132" s="101">
        <v>0</v>
      </c>
      <c r="Q132" s="101">
        <v>0</v>
      </c>
      <c r="R132" s="101">
        <v>0</v>
      </c>
      <c r="S132" s="101">
        <v>0</v>
      </c>
      <c r="T132" s="101">
        <v>0</v>
      </c>
      <c r="U132" s="101">
        <v>0</v>
      </c>
      <c r="V132" s="101">
        <v>0</v>
      </c>
      <c r="W132" s="101">
        <v>0</v>
      </c>
      <c r="X132" s="101">
        <v>0</v>
      </c>
      <c r="Y132" s="101">
        <v>0</v>
      </c>
      <c r="Z132" s="101">
        <v>0</v>
      </c>
      <c r="AA132" s="101">
        <v>0</v>
      </c>
      <c r="AB132" s="101">
        <v>0</v>
      </c>
      <c r="AC132" s="101">
        <v>0</v>
      </c>
      <c r="AD132" s="101">
        <v>0</v>
      </c>
      <c r="AE132" s="101">
        <v>0</v>
      </c>
      <c r="AF132" s="101">
        <v>0</v>
      </c>
      <c r="AG132" s="106"/>
      <c r="AH132" s="106"/>
      <c r="AI132" s="106"/>
      <c r="AJ132" s="106"/>
      <c r="AK132" s="106"/>
      <c r="AL132" s="106"/>
      <c r="AM132" s="106"/>
      <c r="AN132" s="106"/>
      <c r="AO132" s="106"/>
      <c r="AP132" s="106"/>
      <c r="AQ132" s="106"/>
      <c r="AR132" s="106"/>
      <c r="AS132" s="106"/>
      <c r="AT132" s="106"/>
      <c r="AU132" s="106"/>
      <c r="AV132" s="106"/>
      <c r="AW132" s="106"/>
      <c r="AX132" s="106"/>
      <c r="AY132" s="106"/>
      <c r="AZ132" s="106"/>
      <c r="BA132" s="106"/>
      <c r="BB132" s="106"/>
      <c r="BC132" s="106"/>
      <c r="BD132" s="106"/>
      <c r="BE132" s="106"/>
      <c r="BF132" s="106"/>
      <c r="BG132" s="106"/>
      <c r="BH132" s="106"/>
      <c r="BI132" s="106"/>
      <c r="BJ132" s="106"/>
      <c r="BK132" s="106"/>
      <c r="BL132" s="106"/>
      <c r="BM132" s="106"/>
      <c r="BN132" s="106"/>
      <c r="BO132" s="106"/>
      <c r="BP132" s="106"/>
      <c r="BQ132" s="106"/>
      <c r="BR132" s="106"/>
      <c r="BS132" s="106"/>
      <c r="BT132" s="106"/>
      <c r="BU132" s="106"/>
      <c r="BV132" s="106"/>
      <c r="BW132" s="106"/>
      <c r="BX132" s="106"/>
      <c r="BY132" s="106"/>
    </row>
    <row r="133" spans="1:77" ht="27.95" customHeight="1" x14ac:dyDescent="0.3">
      <c r="A133" s="94"/>
      <c r="B133" s="9" t="s">
        <v>5</v>
      </c>
      <c r="C133" s="9" t="s">
        <v>6</v>
      </c>
      <c r="D133" s="9" t="str">
        <f t="shared" si="22"/>
        <v>Pesos</v>
      </c>
      <c r="E133" s="9" t="s">
        <v>109</v>
      </c>
      <c r="F133" s="101">
        <v>229.81679136000002</v>
      </c>
      <c r="G133" s="101">
        <v>0</v>
      </c>
      <c r="H133" s="101">
        <v>0</v>
      </c>
      <c r="I133" s="101">
        <v>114.90839568000001</v>
      </c>
      <c r="J133" s="101">
        <v>0</v>
      </c>
      <c r="K133" s="101">
        <v>0</v>
      </c>
      <c r="L133" s="101">
        <v>0</v>
      </c>
      <c r="M133" s="101">
        <v>0</v>
      </c>
      <c r="N133" s="101">
        <v>0</v>
      </c>
      <c r="O133" s="101">
        <v>0</v>
      </c>
      <c r="P133" s="101">
        <v>0</v>
      </c>
      <c r="Q133" s="101">
        <v>0</v>
      </c>
      <c r="R133" s="101">
        <v>0</v>
      </c>
      <c r="S133" s="101">
        <v>0</v>
      </c>
      <c r="T133" s="101">
        <v>0</v>
      </c>
      <c r="U133" s="101">
        <v>0</v>
      </c>
      <c r="V133" s="101">
        <v>0</v>
      </c>
      <c r="W133" s="101">
        <v>0</v>
      </c>
      <c r="X133" s="101">
        <v>0</v>
      </c>
      <c r="Y133" s="101">
        <v>0</v>
      </c>
      <c r="Z133" s="101">
        <v>0</v>
      </c>
      <c r="AA133" s="101">
        <v>0</v>
      </c>
      <c r="AB133" s="101">
        <v>0</v>
      </c>
      <c r="AC133" s="101">
        <v>0</v>
      </c>
      <c r="AD133" s="101">
        <v>0</v>
      </c>
      <c r="AE133" s="101">
        <v>0</v>
      </c>
      <c r="AF133" s="101">
        <v>0</v>
      </c>
      <c r="AG133" s="106"/>
      <c r="AH133" s="106"/>
      <c r="AI133" s="106"/>
      <c r="AJ133" s="106"/>
      <c r="AK133" s="106"/>
      <c r="AL133" s="106"/>
      <c r="AM133" s="106"/>
      <c r="AN133" s="106"/>
      <c r="AO133" s="106"/>
      <c r="AP133" s="106"/>
      <c r="AQ133" s="106"/>
      <c r="AR133" s="106"/>
      <c r="AS133" s="106"/>
      <c r="AT133" s="106"/>
      <c r="AU133" s="106"/>
      <c r="AV133" s="106"/>
      <c r="AW133" s="106"/>
      <c r="AX133" s="106"/>
      <c r="AY133" s="106"/>
      <c r="AZ133" s="106"/>
      <c r="BA133" s="106"/>
      <c r="BB133" s="106"/>
      <c r="BC133" s="106"/>
      <c r="BD133" s="106"/>
      <c r="BE133" s="106"/>
      <c r="BF133" s="106"/>
      <c r="BG133" s="106"/>
      <c r="BH133" s="106"/>
      <c r="BI133" s="106"/>
      <c r="BJ133" s="106"/>
      <c r="BK133" s="106"/>
      <c r="BL133" s="106"/>
      <c r="BM133" s="106"/>
      <c r="BN133" s="106"/>
      <c r="BO133" s="106"/>
      <c r="BP133" s="106"/>
      <c r="BQ133" s="106"/>
      <c r="BR133" s="106"/>
      <c r="BS133" s="106"/>
      <c r="BT133" s="106"/>
      <c r="BU133" s="106"/>
      <c r="BV133" s="106"/>
      <c r="BW133" s="106"/>
      <c r="BX133" s="106"/>
      <c r="BY133" s="106"/>
    </row>
    <row r="134" spans="1:77" ht="27.95" customHeight="1" x14ac:dyDescent="0.3">
      <c r="A134" s="94"/>
      <c r="B134" s="9" t="s">
        <v>13</v>
      </c>
      <c r="C134" s="9" t="s">
        <v>14</v>
      </c>
      <c r="D134" s="9" t="str">
        <f t="shared" si="22"/>
        <v>Pesos</v>
      </c>
      <c r="E134" s="9" t="s">
        <v>109</v>
      </c>
      <c r="F134" s="101">
        <v>43.325431159999994</v>
      </c>
      <c r="G134" s="101">
        <v>0</v>
      </c>
      <c r="H134" s="101">
        <v>0</v>
      </c>
      <c r="I134" s="101">
        <v>47.56065735</v>
      </c>
      <c r="J134" s="101">
        <v>0</v>
      </c>
      <c r="K134" s="101">
        <v>0</v>
      </c>
      <c r="L134" s="101">
        <v>13.741964300000001</v>
      </c>
      <c r="M134" s="101">
        <v>0</v>
      </c>
      <c r="N134" s="101">
        <v>0</v>
      </c>
      <c r="O134" s="101">
        <v>0</v>
      </c>
      <c r="P134" s="101">
        <v>0</v>
      </c>
      <c r="Q134" s="101">
        <v>0</v>
      </c>
      <c r="R134" s="101">
        <v>0</v>
      </c>
      <c r="S134" s="101">
        <v>0</v>
      </c>
      <c r="T134" s="101">
        <v>0</v>
      </c>
      <c r="U134" s="101">
        <v>0</v>
      </c>
      <c r="V134" s="101">
        <v>0</v>
      </c>
      <c r="W134" s="101">
        <v>0</v>
      </c>
      <c r="X134" s="101">
        <v>0</v>
      </c>
      <c r="Y134" s="101">
        <v>0</v>
      </c>
      <c r="Z134" s="101">
        <v>0</v>
      </c>
      <c r="AA134" s="101">
        <v>0</v>
      </c>
      <c r="AB134" s="101">
        <v>0</v>
      </c>
      <c r="AC134" s="101">
        <v>0</v>
      </c>
      <c r="AD134" s="101">
        <v>0</v>
      </c>
      <c r="AE134" s="101">
        <v>0</v>
      </c>
      <c r="AF134" s="101">
        <v>0</v>
      </c>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06"/>
      <c r="BO134" s="106"/>
      <c r="BP134" s="106"/>
      <c r="BQ134" s="106"/>
      <c r="BR134" s="106"/>
      <c r="BS134" s="106"/>
      <c r="BT134" s="106"/>
      <c r="BU134" s="106"/>
      <c r="BV134" s="106"/>
      <c r="BW134" s="106"/>
      <c r="BX134" s="106"/>
      <c r="BY134" s="106"/>
    </row>
    <row r="135" spans="1:77" ht="27.95" customHeight="1" x14ac:dyDescent="0.3">
      <c r="A135" s="94"/>
      <c r="B135" s="9" t="s">
        <v>15</v>
      </c>
      <c r="C135" s="9" t="s">
        <v>16</v>
      </c>
      <c r="D135" s="9" t="str">
        <f t="shared" si="22"/>
        <v>Pesos</v>
      </c>
      <c r="E135" s="9" t="s">
        <v>109</v>
      </c>
      <c r="F135" s="101">
        <v>25.862428173134067</v>
      </c>
      <c r="G135" s="101">
        <v>0</v>
      </c>
      <c r="H135" s="101">
        <v>0</v>
      </c>
      <c r="I135" s="101">
        <v>27.927655314114844</v>
      </c>
      <c r="J135" s="101">
        <v>0</v>
      </c>
      <c r="K135" s="101">
        <v>0</v>
      </c>
      <c r="L135" s="101">
        <v>17.785691838906097</v>
      </c>
      <c r="M135" s="101">
        <v>0</v>
      </c>
      <c r="N135" s="101">
        <v>0</v>
      </c>
      <c r="O135" s="101">
        <v>6.3870519727707968</v>
      </c>
      <c r="P135" s="101">
        <v>0</v>
      </c>
      <c r="Q135" s="101">
        <v>0</v>
      </c>
      <c r="R135" s="101">
        <v>0.16119667650962829</v>
      </c>
      <c r="S135" s="101">
        <v>0</v>
      </c>
      <c r="T135" s="101">
        <v>0</v>
      </c>
      <c r="U135" s="101">
        <v>0</v>
      </c>
      <c r="V135" s="101">
        <v>0</v>
      </c>
      <c r="W135" s="101">
        <v>0</v>
      </c>
      <c r="X135" s="101">
        <v>0</v>
      </c>
      <c r="Y135" s="101">
        <v>0</v>
      </c>
      <c r="Z135" s="101">
        <v>0</v>
      </c>
      <c r="AA135" s="101">
        <v>0</v>
      </c>
      <c r="AB135" s="101">
        <v>0</v>
      </c>
      <c r="AC135" s="101">
        <v>0</v>
      </c>
      <c r="AD135" s="101">
        <v>0</v>
      </c>
      <c r="AE135" s="101">
        <v>0</v>
      </c>
      <c r="AF135" s="101">
        <v>0</v>
      </c>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6"/>
      <c r="BC135" s="106"/>
      <c r="BD135" s="106"/>
      <c r="BE135" s="106"/>
      <c r="BF135" s="106"/>
      <c r="BG135" s="106"/>
      <c r="BH135" s="106"/>
      <c r="BI135" s="106"/>
      <c r="BJ135" s="106"/>
      <c r="BK135" s="106"/>
      <c r="BL135" s="106"/>
      <c r="BM135" s="106"/>
      <c r="BN135" s="106"/>
      <c r="BO135" s="106"/>
      <c r="BP135" s="106"/>
      <c r="BQ135" s="106"/>
      <c r="BR135" s="106"/>
      <c r="BS135" s="106"/>
      <c r="BT135" s="106"/>
      <c r="BU135" s="106"/>
      <c r="BV135" s="106"/>
      <c r="BW135" s="106"/>
      <c r="BX135" s="106"/>
      <c r="BY135" s="106"/>
    </row>
    <row r="136" spans="1:77" ht="27.95" customHeight="1" x14ac:dyDescent="0.3">
      <c r="A136" s="94"/>
      <c r="B136" s="9" t="s">
        <v>19</v>
      </c>
      <c r="C136" s="9" t="s">
        <v>20</v>
      </c>
      <c r="D136" s="9" t="str">
        <f t="shared" si="22"/>
        <v>Pesos</v>
      </c>
      <c r="E136" s="9" t="s">
        <v>109</v>
      </c>
      <c r="F136" s="101">
        <v>37.002451720000003</v>
      </c>
      <c r="G136" s="101">
        <v>0</v>
      </c>
      <c r="H136" s="101">
        <v>0</v>
      </c>
      <c r="I136" s="101">
        <v>45.310871590000005</v>
      </c>
      <c r="J136" s="101">
        <v>0</v>
      </c>
      <c r="K136" s="101">
        <v>0</v>
      </c>
      <c r="L136" s="101">
        <v>31.241161180000002</v>
      </c>
      <c r="M136" s="101">
        <v>0</v>
      </c>
      <c r="N136" s="101">
        <v>0</v>
      </c>
      <c r="O136" s="101">
        <v>16.60704089</v>
      </c>
      <c r="P136" s="101">
        <v>0</v>
      </c>
      <c r="Q136" s="101">
        <v>0</v>
      </c>
      <c r="R136" s="101">
        <v>4.4951001600000007</v>
      </c>
      <c r="S136" s="101">
        <v>0</v>
      </c>
      <c r="T136" s="101">
        <v>0</v>
      </c>
      <c r="U136" s="101">
        <v>0</v>
      </c>
      <c r="V136" s="101">
        <v>0</v>
      </c>
      <c r="W136" s="101">
        <v>0</v>
      </c>
      <c r="X136" s="101">
        <v>0</v>
      </c>
      <c r="Y136" s="101">
        <v>0</v>
      </c>
      <c r="Z136" s="101">
        <v>0</v>
      </c>
      <c r="AA136" s="101">
        <v>0</v>
      </c>
      <c r="AB136" s="101">
        <v>0</v>
      </c>
      <c r="AC136" s="101">
        <v>0</v>
      </c>
      <c r="AD136" s="101">
        <v>0</v>
      </c>
      <c r="AE136" s="101">
        <v>0</v>
      </c>
      <c r="AF136" s="101">
        <v>0</v>
      </c>
      <c r="AG136" s="106"/>
      <c r="AH136" s="106"/>
      <c r="AI136" s="106"/>
      <c r="AJ136" s="106"/>
      <c r="AK136" s="106"/>
      <c r="AL136" s="106"/>
      <c r="AM136" s="106"/>
      <c r="AN136" s="106"/>
      <c r="AO136" s="106"/>
      <c r="AP136" s="106"/>
      <c r="AQ136" s="106"/>
      <c r="AR136" s="106"/>
      <c r="AS136" s="106"/>
      <c r="AT136" s="106"/>
      <c r="AU136" s="106"/>
      <c r="AV136" s="106"/>
      <c r="AW136" s="106"/>
      <c r="AX136" s="106"/>
      <c r="AY136" s="106"/>
      <c r="AZ136" s="106"/>
      <c r="BA136" s="106"/>
      <c r="BB136" s="106"/>
      <c r="BC136" s="106"/>
      <c r="BD136" s="106"/>
      <c r="BE136" s="106"/>
      <c r="BF136" s="106"/>
      <c r="BG136" s="106"/>
      <c r="BH136" s="106"/>
      <c r="BI136" s="106"/>
      <c r="BJ136" s="106"/>
      <c r="BK136" s="106"/>
      <c r="BL136" s="106"/>
      <c r="BM136" s="106"/>
      <c r="BN136" s="106"/>
      <c r="BO136" s="106"/>
      <c r="BP136" s="106"/>
      <c r="BQ136" s="106"/>
      <c r="BR136" s="106"/>
      <c r="BS136" s="106"/>
      <c r="BT136" s="106"/>
      <c r="BU136" s="106"/>
      <c r="BV136" s="106"/>
      <c r="BW136" s="106"/>
      <c r="BX136" s="106"/>
      <c r="BY136" s="106"/>
    </row>
    <row r="137" spans="1:77" ht="27.95" customHeight="1" x14ac:dyDescent="0.3">
      <c r="A137" s="94"/>
      <c r="B137" s="9" t="s">
        <v>21</v>
      </c>
      <c r="C137" s="9" t="s">
        <v>22</v>
      </c>
      <c r="D137" s="9" t="str">
        <f t="shared" si="22"/>
        <v>Pesos</v>
      </c>
      <c r="E137" s="9" t="s">
        <v>109</v>
      </c>
      <c r="F137" s="101">
        <v>2.800041134952417</v>
      </c>
      <c r="G137" s="101">
        <v>0</v>
      </c>
      <c r="H137" s="101">
        <v>0</v>
      </c>
      <c r="I137" s="101">
        <v>2.9992922159733499</v>
      </c>
      <c r="J137" s="101">
        <v>0</v>
      </c>
      <c r="K137" s="101">
        <v>0</v>
      </c>
      <c r="L137" s="101">
        <v>1.8770257880604218</v>
      </c>
      <c r="M137" s="101">
        <v>0</v>
      </c>
      <c r="N137" s="101">
        <v>0</v>
      </c>
      <c r="O137" s="101">
        <v>0.65207284291641632</v>
      </c>
      <c r="P137" s="101">
        <v>0</v>
      </c>
      <c r="Q137" s="101">
        <v>0</v>
      </c>
      <c r="R137" s="101">
        <v>6.8807649040317142E-3</v>
      </c>
      <c r="S137" s="101">
        <v>0</v>
      </c>
      <c r="T137" s="101">
        <v>0</v>
      </c>
      <c r="U137" s="101">
        <v>0</v>
      </c>
      <c r="V137" s="101">
        <v>0</v>
      </c>
      <c r="W137" s="101">
        <v>0</v>
      </c>
      <c r="X137" s="101">
        <v>0</v>
      </c>
      <c r="Y137" s="101">
        <v>0</v>
      </c>
      <c r="Z137" s="101">
        <v>0</v>
      </c>
      <c r="AA137" s="101">
        <v>0</v>
      </c>
      <c r="AB137" s="101">
        <v>0</v>
      </c>
      <c r="AC137" s="101">
        <v>0</v>
      </c>
      <c r="AD137" s="101">
        <v>0</v>
      </c>
      <c r="AE137" s="101">
        <v>0</v>
      </c>
      <c r="AF137" s="101">
        <v>0</v>
      </c>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106"/>
      <c r="BI137" s="106"/>
      <c r="BJ137" s="106"/>
      <c r="BK137" s="106"/>
      <c r="BL137" s="106"/>
      <c r="BM137" s="106"/>
      <c r="BN137" s="106"/>
      <c r="BO137" s="106"/>
      <c r="BP137" s="106"/>
      <c r="BQ137" s="106"/>
      <c r="BR137" s="106"/>
      <c r="BS137" s="106"/>
      <c r="BT137" s="106"/>
      <c r="BU137" s="106"/>
      <c r="BV137" s="106"/>
      <c r="BW137" s="106"/>
      <c r="BX137" s="106"/>
      <c r="BY137" s="106"/>
    </row>
    <row r="138" spans="1:77" ht="27.95" customHeight="1" x14ac:dyDescent="0.3">
      <c r="A138" s="94"/>
      <c r="B138" s="9" t="s">
        <v>17</v>
      </c>
      <c r="C138" s="9" t="s">
        <v>18</v>
      </c>
      <c r="D138" s="9" t="str">
        <f t="shared" si="22"/>
        <v>Pesos</v>
      </c>
      <c r="E138" s="9" t="s">
        <v>109</v>
      </c>
      <c r="F138" s="101">
        <v>2.363064840206782</v>
      </c>
      <c r="G138" s="101">
        <v>0</v>
      </c>
      <c r="H138" s="101">
        <v>0</v>
      </c>
      <c r="I138" s="101">
        <v>0</v>
      </c>
      <c r="J138" s="101">
        <v>0</v>
      </c>
      <c r="K138" s="101">
        <v>0</v>
      </c>
      <c r="L138" s="101">
        <v>0</v>
      </c>
      <c r="M138" s="101">
        <v>0</v>
      </c>
      <c r="N138" s="101">
        <v>0</v>
      </c>
      <c r="O138" s="101">
        <v>0</v>
      </c>
      <c r="P138" s="101">
        <v>0</v>
      </c>
      <c r="Q138" s="101">
        <v>0</v>
      </c>
      <c r="R138" s="101">
        <v>0</v>
      </c>
      <c r="S138" s="101">
        <v>0</v>
      </c>
      <c r="T138" s="101">
        <v>0</v>
      </c>
      <c r="U138" s="101">
        <v>0</v>
      </c>
      <c r="V138" s="101">
        <v>0</v>
      </c>
      <c r="W138" s="101">
        <v>0</v>
      </c>
      <c r="X138" s="101">
        <v>0</v>
      </c>
      <c r="Y138" s="101">
        <v>0</v>
      </c>
      <c r="Z138" s="101">
        <v>0</v>
      </c>
      <c r="AA138" s="101">
        <v>0</v>
      </c>
      <c r="AB138" s="101">
        <v>0</v>
      </c>
      <c r="AC138" s="101">
        <v>0</v>
      </c>
      <c r="AD138" s="101">
        <v>0</v>
      </c>
      <c r="AE138" s="101">
        <v>0</v>
      </c>
      <c r="AF138" s="101">
        <v>0</v>
      </c>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106"/>
      <c r="BI138" s="106"/>
      <c r="BJ138" s="106"/>
      <c r="BK138" s="106"/>
      <c r="BL138" s="106"/>
      <c r="BM138" s="106"/>
      <c r="BN138" s="106"/>
      <c r="BO138" s="106"/>
      <c r="BP138" s="106"/>
      <c r="BQ138" s="106"/>
      <c r="BR138" s="106"/>
      <c r="BS138" s="106"/>
      <c r="BT138" s="106"/>
      <c r="BU138" s="106"/>
      <c r="BV138" s="106"/>
      <c r="BW138" s="106"/>
      <c r="BX138" s="106"/>
      <c r="BY138" s="106"/>
    </row>
    <row r="139" spans="1:77" ht="27.95" customHeight="1" x14ac:dyDescent="0.3">
      <c r="A139" s="94"/>
      <c r="B139" s="9" t="s">
        <v>23</v>
      </c>
      <c r="C139" s="9" t="s">
        <v>24</v>
      </c>
      <c r="D139" s="9" t="str">
        <f t="shared" si="22"/>
        <v>Pesos</v>
      </c>
      <c r="E139" s="9" t="s">
        <v>109</v>
      </c>
      <c r="F139" s="101">
        <v>3.4780600000000003E-3</v>
      </c>
      <c r="G139" s="101">
        <v>0</v>
      </c>
      <c r="H139" s="101">
        <v>0</v>
      </c>
      <c r="I139" s="101">
        <v>0</v>
      </c>
      <c r="J139" s="101">
        <v>0</v>
      </c>
      <c r="K139" s="101">
        <v>0</v>
      </c>
      <c r="L139" s="101">
        <v>0</v>
      </c>
      <c r="M139" s="101">
        <v>0</v>
      </c>
      <c r="N139" s="101">
        <v>0</v>
      </c>
      <c r="O139" s="101">
        <v>0</v>
      </c>
      <c r="P139" s="101">
        <v>0</v>
      </c>
      <c r="Q139" s="101">
        <v>0</v>
      </c>
      <c r="R139" s="101">
        <v>0</v>
      </c>
      <c r="S139" s="101">
        <v>0</v>
      </c>
      <c r="T139" s="101">
        <v>0</v>
      </c>
      <c r="U139" s="101">
        <v>0</v>
      </c>
      <c r="V139" s="101">
        <v>0</v>
      </c>
      <c r="W139" s="101">
        <v>0</v>
      </c>
      <c r="X139" s="101">
        <v>0</v>
      </c>
      <c r="Y139" s="101">
        <v>0</v>
      </c>
      <c r="Z139" s="101">
        <v>0</v>
      </c>
      <c r="AA139" s="101">
        <v>0</v>
      </c>
      <c r="AB139" s="101">
        <v>0</v>
      </c>
      <c r="AC139" s="101">
        <v>0</v>
      </c>
      <c r="AD139" s="101">
        <v>0</v>
      </c>
      <c r="AE139" s="101">
        <v>0</v>
      </c>
      <c r="AF139" s="101">
        <v>0</v>
      </c>
      <c r="AG139" s="106"/>
      <c r="AH139" s="106"/>
      <c r="AI139" s="106"/>
      <c r="AJ139" s="106"/>
      <c r="AK139" s="106"/>
      <c r="AL139" s="106"/>
      <c r="AM139" s="106"/>
      <c r="AN139" s="106"/>
      <c r="AO139" s="106"/>
      <c r="AP139" s="106"/>
      <c r="AQ139" s="106"/>
      <c r="AR139" s="106"/>
      <c r="AS139" s="106"/>
      <c r="AT139" s="106"/>
      <c r="AU139" s="106"/>
      <c r="AV139" s="106"/>
      <c r="AW139" s="106"/>
      <c r="AX139" s="106"/>
      <c r="AY139" s="106"/>
      <c r="AZ139" s="106"/>
      <c r="BA139" s="106"/>
      <c r="BB139" s="106"/>
      <c r="BC139" s="106"/>
      <c r="BD139" s="106"/>
      <c r="BE139" s="106"/>
      <c r="BF139" s="106"/>
      <c r="BG139" s="106"/>
      <c r="BH139" s="106"/>
      <c r="BI139" s="106"/>
      <c r="BJ139" s="106"/>
      <c r="BK139" s="106"/>
      <c r="BL139" s="106"/>
      <c r="BM139" s="106"/>
      <c r="BN139" s="106"/>
      <c r="BO139" s="106"/>
      <c r="BP139" s="106"/>
      <c r="BQ139" s="106"/>
      <c r="BR139" s="106"/>
      <c r="BS139" s="106"/>
      <c r="BT139" s="106"/>
      <c r="BU139" s="106"/>
      <c r="BV139" s="106"/>
      <c r="BW139" s="106"/>
      <c r="BX139" s="106"/>
      <c r="BY139" s="106"/>
    </row>
    <row r="140" spans="1:77" ht="27.95" customHeight="1" x14ac:dyDescent="0.3">
      <c r="A140" s="94"/>
      <c r="B140" s="9" t="s">
        <v>7</v>
      </c>
      <c r="C140" s="9" t="s">
        <v>8</v>
      </c>
      <c r="D140" s="9" t="str">
        <f t="shared" si="22"/>
        <v>Pesos</v>
      </c>
      <c r="E140" s="9" t="s">
        <v>109</v>
      </c>
      <c r="F140" s="101">
        <v>560.57478065492808</v>
      </c>
      <c r="G140" s="101">
        <v>0</v>
      </c>
      <c r="H140" s="101">
        <v>0</v>
      </c>
      <c r="I140" s="101">
        <v>0</v>
      </c>
      <c r="J140" s="101">
        <v>0</v>
      </c>
      <c r="K140" s="101">
        <v>0</v>
      </c>
      <c r="L140" s="101">
        <v>0</v>
      </c>
      <c r="M140" s="101">
        <v>0</v>
      </c>
      <c r="N140" s="101">
        <v>0</v>
      </c>
      <c r="O140" s="101">
        <v>0</v>
      </c>
      <c r="P140" s="101">
        <v>0</v>
      </c>
      <c r="Q140" s="101">
        <v>0</v>
      </c>
      <c r="R140" s="101">
        <v>0</v>
      </c>
      <c r="S140" s="101">
        <v>0</v>
      </c>
      <c r="T140" s="101">
        <v>0</v>
      </c>
      <c r="U140" s="101">
        <v>0</v>
      </c>
      <c r="V140" s="101">
        <v>0</v>
      </c>
      <c r="W140" s="101">
        <v>0</v>
      </c>
      <c r="X140" s="101">
        <v>0</v>
      </c>
      <c r="Y140" s="101">
        <v>0</v>
      </c>
      <c r="Z140" s="101">
        <v>0</v>
      </c>
      <c r="AA140" s="101">
        <v>0</v>
      </c>
      <c r="AB140" s="101">
        <v>0</v>
      </c>
      <c r="AC140" s="101">
        <v>0</v>
      </c>
      <c r="AD140" s="101">
        <v>0</v>
      </c>
      <c r="AE140" s="101">
        <v>0</v>
      </c>
      <c r="AF140" s="101">
        <v>0</v>
      </c>
      <c r="AG140" s="106"/>
      <c r="AH140" s="106"/>
      <c r="AI140" s="106"/>
      <c r="AJ140" s="106"/>
      <c r="AK140" s="106"/>
      <c r="AL140" s="106"/>
      <c r="AM140" s="106"/>
      <c r="AN140" s="106"/>
      <c r="AO140" s="106"/>
      <c r="AP140" s="106"/>
      <c r="AQ140" s="106"/>
      <c r="AR140" s="106"/>
      <c r="AS140" s="106"/>
      <c r="AT140" s="106"/>
      <c r="AU140" s="106"/>
      <c r="AV140" s="106"/>
      <c r="AW140" s="106"/>
      <c r="AX140" s="106"/>
      <c r="AY140" s="106"/>
      <c r="AZ140" s="106"/>
      <c r="BA140" s="106"/>
      <c r="BB140" s="106"/>
      <c r="BC140" s="106"/>
      <c r="BD140" s="106"/>
      <c r="BE140" s="106"/>
      <c r="BF140" s="106"/>
      <c r="BG140" s="106"/>
      <c r="BH140" s="106"/>
      <c r="BI140" s="106"/>
      <c r="BJ140" s="106"/>
      <c r="BK140" s="106"/>
      <c r="BL140" s="106"/>
      <c r="BM140" s="106"/>
      <c r="BN140" s="106"/>
      <c r="BO140" s="106"/>
      <c r="BP140" s="106"/>
      <c r="BQ140" s="106"/>
      <c r="BR140" s="106"/>
      <c r="BS140" s="106"/>
      <c r="BT140" s="106"/>
      <c r="BU140" s="106"/>
      <c r="BV140" s="106"/>
      <c r="BW140" s="106"/>
      <c r="BX140" s="106"/>
      <c r="BY140" s="106"/>
    </row>
    <row r="141" spans="1:77" ht="27.95" customHeight="1" x14ac:dyDescent="0.3">
      <c r="A141" s="94"/>
      <c r="B141" s="9" t="s">
        <v>9</v>
      </c>
      <c r="C141" s="9" t="s">
        <v>10</v>
      </c>
      <c r="D141" s="9" t="str">
        <f t="shared" si="22"/>
        <v>Pesos</v>
      </c>
      <c r="E141" s="9" t="s">
        <v>109</v>
      </c>
      <c r="F141" s="101">
        <v>112.39004472290517</v>
      </c>
      <c r="G141" s="101">
        <v>0</v>
      </c>
      <c r="H141" s="101">
        <v>0</v>
      </c>
      <c r="I141" s="101">
        <v>0</v>
      </c>
      <c r="J141" s="101">
        <v>0</v>
      </c>
      <c r="K141" s="101">
        <v>0</v>
      </c>
      <c r="L141" s="101">
        <v>0</v>
      </c>
      <c r="M141" s="101">
        <v>0</v>
      </c>
      <c r="N141" s="101">
        <v>0</v>
      </c>
      <c r="O141" s="101">
        <v>0</v>
      </c>
      <c r="P141" s="101">
        <v>0</v>
      </c>
      <c r="Q141" s="101">
        <v>0</v>
      </c>
      <c r="R141" s="101">
        <v>0</v>
      </c>
      <c r="S141" s="101">
        <v>0</v>
      </c>
      <c r="T141" s="101">
        <v>0</v>
      </c>
      <c r="U141" s="101">
        <v>0</v>
      </c>
      <c r="V141" s="101">
        <v>0</v>
      </c>
      <c r="W141" s="101">
        <v>0</v>
      </c>
      <c r="X141" s="101">
        <v>0</v>
      </c>
      <c r="Y141" s="101">
        <v>0</v>
      </c>
      <c r="Z141" s="101">
        <v>0</v>
      </c>
      <c r="AA141" s="101">
        <v>0</v>
      </c>
      <c r="AB141" s="101">
        <v>0</v>
      </c>
      <c r="AC141" s="101">
        <v>0</v>
      </c>
      <c r="AD141" s="101">
        <v>0</v>
      </c>
      <c r="AE141" s="101">
        <v>0</v>
      </c>
      <c r="AF141" s="101">
        <v>0</v>
      </c>
      <c r="AG141" s="106"/>
      <c r="AH141" s="106"/>
      <c r="AI141" s="106"/>
      <c r="AJ141" s="106"/>
      <c r="AK141" s="106"/>
      <c r="AL141" s="106"/>
      <c r="AM141" s="106"/>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6"/>
      <c r="BR141" s="106"/>
      <c r="BS141" s="106"/>
      <c r="BT141" s="106"/>
      <c r="BU141" s="106"/>
      <c r="BV141" s="106"/>
      <c r="BW141" s="106"/>
      <c r="BX141" s="106"/>
      <c r="BY141" s="106"/>
    </row>
    <row r="142" spans="1:77" ht="27.95" customHeight="1" x14ac:dyDescent="0.3">
      <c r="A142" s="94"/>
      <c r="B142" s="9" t="s">
        <v>11</v>
      </c>
      <c r="C142" s="9" t="s">
        <v>12</v>
      </c>
      <c r="D142" s="9" t="str">
        <f t="shared" si="22"/>
        <v>Pesos</v>
      </c>
      <c r="E142" s="9" t="s">
        <v>109</v>
      </c>
      <c r="F142" s="101">
        <v>330.77112925419169</v>
      </c>
      <c r="G142" s="101">
        <v>0</v>
      </c>
      <c r="H142" s="101">
        <v>0</v>
      </c>
      <c r="I142" s="101">
        <v>0</v>
      </c>
      <c r="J142" s="101">
        <v>0</v>
      </c>
      <c r="K142" s="101">
        <v>0</v>
      </c>
      <c r="L142" s="101">
        <v>0</v>
      </c>
      <c r="M142" s="101">
        <v>0</v>
      </c>
      <c r="N142" s="101">
        <v>0</v>
      </c>
      <c r="O142" s="101">
        <v>0</v>
      </c>
      <c r="P142" s="101">
        <v>0</v>
      </c>
      <c r="Q142" s="101">
        <v>0</v>
      </c>
      <c r="R142" s="101">
        <v>0</v>
      </c>
      <c r="S142" s="101">
        <v>0</v>
      </c>
      <c r="T142" s="101">
        <v>0</v>
      </c>
      <c r="U142" s="101">
        <v>0</v>
      </c>
      <c r="V142" s="101">
        <v>0</v>
      </c>
      <c r="W142" s="101">
        <v>0</v>
      </c>
      <c r="X142" s="101">
        <v>0</v>
      </c>
      <c r="Y142" s="101">
        <v>0</v>
      </c>
      <c r="Z142" s="101">
        <v>0</v>
      </c>
      <c r="AA142" s="101">
        <v>0</v>
      </c>
      <c r="AB142" s="101">
        <v>0</v>
      </c>
      <c r="AC142" s="101">
        <v>0</v>
      </c>
      <c r="AD142" s="101">
        <v>0</v>
      </c>
      <c r="AE142" s="101">
        <v>0</v>
      </c>
      <c r="AF142" s="101">
        <v>0</v>
      </c>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106"/>
      <c r="BI142" s="106"/>
      <c r="BJ142" s="106"/>
      <c r="BK142" s="106"/>
      <c r="BL142" s="106"/>
      <c r="BM142" s="106"/>
      <c r="BN142" s="106"/>
      <c r="BO142" s="106"/>
      <c r="BP142" s="106"/>
      <c r="BQ142" s="106"/>
      <c r="BR142" s="106"/>
      <c r="BS142" s="106"/>
      <c r="BT142" s="106"/>
      <c r="BU142" s="106"/>
      <c r="BV142" s="106"/>
      <c r="BW142" s="106"/>
      <c r="BX142" s="106"/>
      <c r="BY142" s="106"/>
    </row>
    <row r="143" spans="1:77" ht="27.95" customHeight="1" x14ac:dyDescent="0.3">
      <c r="A143" s="94"/>
      <c r="B143" s="20" t="s">
        <v>110</v>
      </c>
      <c r="C143" s="20"/>
      <c r="D143" s="20"/>
      <c r="E143" s="20"/>
      <c r="F143" s="99">
        <f>+SUM(F144:F145)</f>
        <v>6798.4634299736726</v>
      </c>
      <c r="G143" s="99">
        <f t="shared" ref="G143:AF143" si="23">+SUM(G144:G145)</f>
        <v>0</v>
      </c>
      <c r="H143" s="99">
        <f t="shared" si="23"/>
        <v>3.198483264905394</v>
      </c>
      <c r="I143" s="99">
        <f t="shared" si="23"/>
        <v>12338.818680378195</v>
      </c>
      <c r="J143" s="99">
        <f t="shared" si="23"/>
        <v>0</v>
      </c>
      <c r="K143" s="99">
        <f t="shared" si="23"/>
        <v>0</v>
      </c>
      <c r="L143" s="99">
        <f t="shared" si="23"/>
        <v>8684.0159968399166</v>
      </c>
      <c r="M143" s="99">
        <f t="shared" si="23"/>
        <v>0</v>
      </c>
      <c r="N143" s="99">
        <f t="shared" si="23"/>
        <v>0</v>
      </c>
      <c r="O143" s="99">
        <f t="shared" si="23"/>
        <v>4776.9694637028888</v>
      </c>
      <c r="P143" s="99">
        <f t="shared" si="23"/>
        <v>0</v>
      </c>
      <c r="Q143" s="99">
        <f t="shared" si="23"/>
        <v>0</v>
      </c>
      <c r="R143" s="99">
        <f t="shared" si="23"/>
        <v>1794.4574044097203</v>
      </c>
      <c r="S143" s="99">
        <f t="shared" si="23"/>
        <v>0</v>
      </c>
      <c r="T143" s="99">
        <f t="shared" si="23"/>
        <v>0</v>
      </c>
      <c r="U143" s="99">
        <f t="shared" si="23"/>
        <v>176.7179812075685</v>
      </c>
      <c r="V143" s="99">
        <f t="shared" si="23"/>
        <v>0</v>
      </c>
      <c r="W143" s="99">
        <f t="shared" si="23"/>
        <v>0</v>
      </c>
      <c r="X143" s="99">
        <f t="shared" si="23"/>
        <v>0</v>
      </c>
      <c r="Y143" s="99">
        <f t="shared" si="23"/>
        <v>0</v>
      </c>
      <c r="Z143" s="99">
        <f t="shared" si="23"/>
        <v>0</v>
      </c>
      <c r="AA143" s="99">
        <f t="shared" si="23"/>
        <v>0</v>
      </c>
      <c r="AB143" s="99">
        <f t="shared" si="23"/>
        <v>0</v>
      </c>
      <c r="AC143" s="99">
        <f t="shared" si="23"/>
        <v>0</v>
      </c>
      <c r="AD143" s="99">
        <f t="shared" si="23"/>
        <v>0</v>
      </c>
      <c r="AE143" s="99">
        <f t="shared" si="23"/>
        <v>0</v>
      </c>
      <c r="AF143" s="99">
        <f t="shared" si="23"/>
        <v>0</v>
      </c>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6"/>
      <c r="BR143" s="136"/>
      <c r="BS143" s="136"/>
      <c r="BT143" s="136"/>
      <c r="BU143" s="136"/>
      <c r="BV143" s="136"/>
      <c r="BW143" s="136"/>
      <c r="BX143" s="136"/>
      <c r="BY143" s="136"/>
    </row>
    <row r="144" spans="1:77" ht="27.95" customHeight="1" x14ac:dyDescent="0.3">
      <c r="A144" s="94"/>
      <c r="B144" s="9" t="s">
        <v>189</v>
      </c>
      <c r="C144" s="9" t="s">
        <v>190</v>
      </c>
      <c r="D144" s="9" t="str">
        <f>+VLOOKUP($C144,$C$10:$D$50,2,FALSE)</f>
        <v>Pesos</v>
      </c>
      <c r="E144" s="9" t="s">
        <v>110</v>
      </c>
      <c r="F144" s="101">
        <v>6798.4634299736726</v>
      </c>
      <c r="G144" s="101">
        <v>0</v>
      </c>
      <c r="H144" s="101">
        <v>0</v>
      </c>
      <c r="I144" s="101">
        <v>12338.818680378195</v>
      </c>
      <c r="J144" s="101">
        <v>0</v>
      </c>
      <c r="K144" s="101">
        <v>0</v>
      </c>
      <c r="L144" s="101">
        <v>8684.0159968399166</v>
      </c>
      <c r="M144" s="101">
        <v>0</v>
      </c>
      <c r="N144" s="101">
        <v>0</v>
      </c>
      <c r="O144" s="101">
        <v>4776.9694637028888</v>
      </c>
      <c r="P144" s="101">
        <v>0</v>
      </c>
      <c r="Q144" s="101">
        <v>0</v>
      </c>
      <c r="R144" s="101">
        <v>1794.4574044097203</v>
      </c>
      <c r="S144" s="101">
        <v>0</v>
      </c>
      <c r="T144" s="101">
        <v>0</v>
      </c>
      <c r="U144" s="101">
        <v>176.7179812075685</v>
      </c>
      <c r="V144" s="101">
        <v>0</v>
      </c>
      <c r="W144" s="101">
        <v>0</v>
      </c>
      <c r="X144" s="101">
        <v>0</v>
      </c>
      <c r="Y144" s="101">
        <v>0</v>
      </c>
      <c r="Z144" s="101">
        <v>0</v>
      </c>
      <c r="AA144" s="101">
        <v>0</v>
      </c>
      <c r="AB144" s="101">
        <v>0</v>
      </c>
      <c r="AC144" s="101">
        <v>0</v>
      </c>
      <c r="AD144" s="101">
        <v>0</v>
      </c>
      <c r="AE144" s="101">
        <v>0</v>
      </c>
      <c r="AF144" s="101">
        <v>0</v>
      </c>
      <c r="AG144" s="106"/>
      <c r="AH144" s="106"/>
      <c r="AI144" s="106"/>
      <c r="AJ144" s="106"/>
      <c r="AK144" s="106"/>
      <c r="AL144" s="106"/>
      <c r="AM144" s="106"/>
      <c r="AN144" s="106"/>
      <c r="AO144" s="106"/>
      <c r="AP144" s="106"/>
      <c r="AQ144" s="106"/>
      <c r="AR144" s="106"/>
      <c r="AS144" s="106"/>
      <c r="AT144" s="106"/>
      <c r="AU144" s="106"/>
      <c r="AV144" s="106"/>
      <c r="AW144" s="106"/>
      <c r="AX144" s="106"/>
      <c r="AY144" s="106"/>
      <c r="AZ144" s="106"/>
      <c r="BA144" s="106"/>
      <c r="BB144" s="106"/>
      <c r="BC144" s="106"/>
      <c r="BD144" s="106"/>
      <c r="BE144" s="106"/>
      <c r="BF144" s="106"/>
      <c r="BG144" s="106"/>
      <c r="BH144" s="106"/>
      <c r="BI144" s="106"/>
      <c r="BJ144" s="106"/>
      <c r="BK144" s="106"/>
      <c r="BL144" s="106"/>
      <c r="BM144" s="106"/>
      <c r="BN144" s="106"/>
      <c r="BO144" s="106"/>
      <c r="BP144" s="106"/>
      <c r="BQ144" s="106"/>
      <c r="BR144" s="106"/>
      <c r="BS144" s="106"/>
      <c r="BT144" s="106"/>
      <c r="BU144" s="106"/>
      <c r="BV144" s="106"/>
      <c r="BW144" s="106"/>
      <c r="BX144" s="106"/>
      <c r="BY144" s="106"/>
    </row>
    <row r="145" spans="1:77" ht="27.95" customHeight="1" x14ac:dyDescent="0.3">
      <c r="A145" s="94"/>
      <c r="B145" s="9" t="s">
        <v>160</v>
      </c>
      <c r="C145" s="9" t="s">
        <v>161</v>
      </c>
      <c r="D145" s="9" t="str">
        <f>+VLOOKUP($C145,$C$10:$D$50,2,FALSE)</f>
        <v>UVA</v>
      </c>
      <c r="E145" s="9" t="s">
        <v>110</v>
      </c>
      <c r="F145" s="101">
        <v>0</v>
      </c>
      <c r="G145" s="101">
        <v>0</v>
      </c>
      <c r="H145" s="101">
        <v>3.198483264905394</v>
      </c>
      <c r="I145" s="101">
        <v>0</v>
      </c>
      <c r="J145" s="101">
        <v>0</v>
      </c>
      <c r="K145" s="101">
        <v>0</v>
      </c>
      <c r="L145" s="101">
        <v>0</v>
      </c>
      <c r="M145" s="101">
        <v>0</v>
      </c>
      <c r="N145" s="101">
        <v>0</v>
      </c>
      <c r="O145" s="101">
        <v>0</v>
      </c>
      <c r="P145" s="101">
        <v>0</v>
      </c>
      <c r="Q145" s="101">
        <v>0</v>
      </c>
      <c r="R145" s="101">
        <v>0</v>
      </c>
      <c r="S145" s="101">
        <v>0</v>
      </c>
      <c r="T145" s="101">
        <v>0</v>
      </c>
      <c r="U145" s="101">
        <v>0</v>
      </c>
      <c r="V145" s="101">
        <v>0</v>
      </c>
      <c r="W145" s="101">
        <v>0</v>
      </c>
      <c r="X145" s="101">
        <v>0</v>
      </c>
      <c r="Y145" s="101">
        <v>0</v>
      </c>
      <c r="Z145" s="101">
        <v>0</v>
      </c>
      <c r="AA145" s="101">
        <v>0</v>
      </c>
      <c r="AB145" s="101">
        <v>0</v>
      </c>
      <c r="AC145" s="101">
        <v>0</v>
      </c>
      <c r="AD145" s="101">
        <v>0</v>
      </c>
      <c r="AE145" s="101">
        <v>0</v>
      </c>
      <c r="AF145" s="101">
        <v>0</v>
      </c>
      <c r="AG145" s="106"/>
      <c r="AH145" s="106"/>
      <c r="AI145" s="106"/>
      <c r="AJ145" s="106"/>
      <c r="AK145" s="106"/>
      <c r="AL145" s="106"/>
      <c r="AM145" s="106"/>
      <c r="AN145" s="106"/>
      <c r="AO145" s="106"/>
      <c r="AP145" s="106"/>
      <c r="AQ145" s="106"/>
      <c r="AR145" s="106"/>
      <c r="AS145" s="106"/>
      <c r="AT145" s="106"/>
      <c r="AU145" s="106"/>
      <c r="AV145" s="106"/>
      <c r="AW145" s="106"/>
      <c r="AX145" s="106"/>
      <c r="AY145" s="106"/>
      <c r="AZ145" s="106"/>
      <c r="BA145" s="106"/>
      <c r="BB145" s="106"/>
      <c r="BC145" s="106"/>
      <c r="BD145" s="106"/>
      <c r="BE145" s="106"/>
      <c r="BF145" s="106"/>
      <c r="BG145" s="106"/>
      <c r="BH145" s="106"/>
      <c r="BI145" s="106"/>
      <c r="BJ145" s="106"/>
      <c r="BK145" s="106"/>
      <c r="BL145" s="106"/>
      <c r="BM145" s="106"/>
      <c r="BN145" s="106"/>
      <c r="BO145" s="106"/>
      <c r="BP145" s="106"/>
      <c r="BQ145" s="106"/>
      <c r="BR145" s="106"/>
      <c r="BS145" s="106"/>
      <c r="BT145" s="106"/>
      <c r="BU145" s="106"/>
      <c r="BV145" s="106"/>
      <c r="BW145" s="106"/>
      <c r="BX145" s="106"/>
      <c r="BY145" s="106"/>
    </row>
    <row r="146" spans="1:77" ht="27.95" customHeight="1" x14ac:dyDescent="0.3">
      <c r="A146" s="94"/>
      <c r="B146" s="20" t="s">
        <v>25</v>
      </c>
      <c r="C146" s="20"/>
      <c r="D146" s="20"/>
      <c r="E146" s="20"/>
      <c r="F146" s="99">
        <f>+SUM(F147,F160)</f>
        <v>0</v>
      </c>
      <c r="G146" s="99">
        <f t="shared" ref="G146:AF146" si="24">+SUM(G147,G160)</f>
        <v>4.569958127709203</v>
      </c>
      <c r="H146" s="99">
        <f t="shared" si="24"/>
        <v>0</v>
      </c>
      <c r="I146" s="99">
        <f t="shared" si="24"/>
        <v>0</v>
      </c>
      <c r="J146" s="99">
        <f t="shared" si="24"/>
        <v>11.086162525215668</v>
      </c>
      <c r="K146" s="99">
        <f t="shared" si="24"/>
        <v>0</v>
      </c>
      <c r="L146" s="99">
        <f t="shared" si="24"/>
        <v>0</v>
      </c>
      <c r="M146" s="99">
        <f t="shared" si="24"/>
        <v>10.676483659753409</v>
      </c>
      <c r="N146" s="99">
        <f t="shared" si="24"/>
        <v>0</v>
      </c>
      <c r="O146" s="99">
        <f t="shared" si="24"/>
        <v>0</v>
      </c>
      <c r="P146" s="99">
        <f t="shared" si="24"/>
        <v>8.2431907479876418</v>
      </c>
      <c r="Q146" s="99">
        <f t="shared" si="24"/>
        <v>0</v>
      </c>
      <c r="R146" s="99">
        <f t="shared" si="24"/>
        <v>0</v>
      </c>
      <c r="S146" s="99">
        <f t="shared" si="24"/>
        <v>6.2037565532291135</v>
      </c>
      <c r="T146" s="99">
        <f t="shared" si="24"/>
        <v>0</v>
      </c>
      <c r="U146" s="99">
        <f t="shared" si="24"/>
        <v>0</v>
      </c>
      <c r="V146" s="99">
        <f t="shared" si="24"/>
        <v>5.1764929292733237</v>
      </c>
      <c r="W146" s="99">
        <f t="shared" si="24"/>
        <v>0</v>
      </c>
      <c r="X146" s="99">
        <f t="shared" si="24"/>
        <v>0</v>
      </c>
      <c r="Y146" s="99">
        <f t="shared" si="24"/>
        <v>4.6607301835409327</v>
      </c>
      <c r="Z146" s="99">
        <f t="shared" si="24"/>
        <v>0</v>
      </c>
      <c r="AA146" s="99">
        <f t="shared" si="24"/>
        <v>0</v>
      </c>
      <c r="AB146" s="99">
        <f t="shared" si="24"/>
        <v>4.1469652342399783</v>
      </c>
      <c r="AC146" s="99">
        <f t="shared" si="24"/>
        <v>0</v>
      </c>
      <c r="AD146" s="99">
        <f t="shared" si="24"/>
        <v>0</v>
      </c>
      <c r="AE146" s="99">
        <f t="shared" si="24"/>
        <v>1.2018443354567316</v>
      </c>
      <c r="AF146" s="99">
        <f t="shared" si="24"/>
        <v>0</v>
      </c>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6"/>
      <c r="BV146" s="136"/>
      <c r="BW146" s="136"/>
      <c r="BX146" s="136"/>
      <c r="BY146" s="136"/>
    </row>
    <row r="147" spans="1:77" ht="27.95" customHeight="1" x14ac:dyDescent="0.3">
      <c r="A147" s="94"/>
      <c r="B147" s="21" t="s">
        <v>26</v>
      </c>
      <c r="C147" s="21"/>
      <c r="D147" s="21"/>
      <c r="E147" s="21"/>
      <c r="F147" s="105">
        <f>+SUM(F148:F159)</f>
        <v>0</v>
      </c>
      <c r="G147" s="105">
        <f t="shared" ref="G147:AF147" si="25">+SUM(G148:G159)</f>
        <v>3.803596440317293</v>
      </c>
      <c r="H147" s="105">
        <f t="shared" si="25"/>
        <v>0</v>
      </c>
      <c r="I147" s="105">
        <f t="shared" si="25"/>
        <v>0</v>
      </c>
      <c r="J147" s="105">
        <f t="shared" si="25"/>
        <v>9.357529754613866</v>
      </c>
      <c r="K147" s="105">
        <f t="shared" si="25"/>
        <v>0</v>
      </c>
      <c r="L147" s="105">
        <f t="shared" si="25"/>
        <v>0</v>
      </c>
      <c r="M147" s="105">
        <f t="shared" si="25"/>
        <v>8.9036032177267135</v>
      </c>
      <c r="N147" s="105">
        <f t="shared" si="25"/>
        <v>0</v>
      </c>
      <c r="O147" s="105">
        <f t="shared" si="25"/>
        <v>0</v>
      </c>
      <c r="P147" s="105">
        <f t="shared" si="25"/>
        <v>6.7864837422180457</v>
      </c>
      <c r="Q147" s="105">
        <f t="shared" si="25"/>
        <v>0</v>
      </c>
      <c r="R147" s="105">
        <f t="shared" si="25"/>
        <v>0</v>
      </c>
      <c r="S147" s="105">
        <f t="shared" si="25"/>
        <v>5.0509674916404741</v>
      </c>
      <c r="T147" s="105">
        <f t="shared" si="25"/>
        <v>0</v>
      </c>
      <c r="U147" s="105">
        <f t="shared" si="25"/>
        <v>0</v>
      </c>
      <c r="V147" s="105">
        <f t="shared" si="25"/>
        <v>4.1404536157575933</v>
      </c>
      <c r="W147" s="105">
        <f t="shared" si="25"/>
        <v>0</v>
      </c>
      <c r="X147" s="105">
        <f t="shared" si="25"/>
        <v>0</v>
      </c>
      <c r="Y147" s="105">
        <f t="shared" si="25"/>
        <v>3.7102032971447927</v>
      </c>
      <c r="Z147" s="105">
        <f t="shared" si="25"/>
        <v>0</v>
      </c>
      <c r="AA147" s="105">
        <f t="shared" si="25"/>
        <v>0</v>
      </c>
      <c r="AB147" s="105">
        <f t="shared" si="25"/>
        <v>3.287266299224687</v>
      </c>
      <c r="AC147" s="105">
        <f t="shared" si="25"/>
        <v>0</v>
      </c>
      <c r="AD147" s="105">
        <f t="shared" si="25"/>
        <v>0</v>
      </c>
      <c r="AE147" s="105">
        <f t="shared" si="25"/>
        <v>0.95030716951859651</v>
      </c>
      <c r="AF147" s="105">
        <f t="shared" si="25"/>
        <v>0</v>
      </c>
      <c r="AG147" s="137"/>
      <c r="AH147" s="137"/>
      <c r="AI147" s="137"/>
      <c r="AJ147" s="137"/>
      <c r="AK147" s="137"/>
      <c r="AL147" s="137"/>
      <c r="AM147" s="137"/>
      <c r="AN147" s="137"/>
      <c r="AO147" s="137"/>
      <c r="AP147" s="137"/>
      <c r="AQ147" s="137"/>
      <c r="AR147" s="137"/>
      <c r="AS147" s="137"/>
      <c r="AT147" s="137"/>
      <c r="AU147" s="137"/>
      <c r="AV147" s="137"/>
      <c r="AW147" s="137"/>
      <c r="AX147" s="137"/>
      <c r="AY147" s="137"/>
      <c r="AZ147" s="137"/>
      <c r="BA147" s="137"/>
      <c r="BB147" s="137"/>
      <c r="BC147" s="137"/>
      <c r="BD147" s="137"/>
      <c r="BE147" s="137"/>
      <c r="BF147" s="137"/>
      <c r="BG147" s="137"/>
      <c r="BH147" s="137"/>
      <c r="BI147" s="137"/>
      <c r="BJ147" s="137"/>
      <c r="BK147" s="137"/>
      <c r="BL147" s="137"/>
      <c r="BM147" s="137"/>
      <c r="BN147" s="137"/>
      <c r="BO147" s="137"/>
      <c r="BP147" s="137"/>
      <c r="BQ147" s="137"/>
      <c r="BR147" s="137"/>
      <c r="BS147" s="137"/>
      <c r="BT147" s="137"/>
      <c r="BU147" s="137"/>
      <c r="BV147" s="137"/>
      <c r="BW147" s="137"/>
      <c r="BX147" s="137"/>
      <c r="BY147" s="137"/>
    </row>
    <row r="148" spans="1:77" ht="27.95" customHeight="1" x14ac:dyDescent="0.3">
      <c r="A148" s="94"/>
      <c r="B148" s="9" t="s">
        <v>27</v>
      </c>
      <c r="C148" s="9" t="s">
        <v>28</v>
      </c>
      <c r="D148" s="9" t="str">
        <f t="shared" ref="D148:D154" si="26">+VLOOKUP($C148,$C$10:$D$50,2,FALSE)</f>
        <v>USD</v>
      </c>
      <c r="E148" s="9" t="s">
        <v>112</v>
      </c>
      <c r="F148" s="101">
        <v>0</v>
      </c>
      <c r="G148" s="101">
        <v>1.336470488551061</v>
      </c>
      <c r="H148" s="101">
        <v>0</v>
      </c>
      <c r="I148" s="101">
        <v>0</v>
      </c>
      <c r="J148" s="101">
        <v>2.3617666135394879</v>
      </c>
      <c r="K148" s="101">
        <v>0</v>
      </c>
      <c r="L148" s="101">
        <v>0</v>
      </c>
      <c r="M148" s="101">
        <v>2.1685491425525001</v>
      </c>
      <c r="N148" s="101">
        <v>0</v>
      </c>
      <c r="O148" s="101">
        <v>0</v>
      </c>
      <c r="P148" s="101">
        <v>1.6623682117957814</v>
      </c>
      <c r="Q148" s="101">
        <v>0</v>
      </c>
      <c r="R148" s="101">
        <v>0</v>
      </c>
      <c r="S148" s="101">
        <v>1.2677825754820331</v>
      </c>
      <c r="T148" s="101">
        <v>0</v>
      </c>
      <c r="U148" s="101">
        <v>0</v>
      </c>
      <c r="V148" s="101">
        <v>1.0521083127000872</v>
      </c>
      <c r="W148" s="101">
        <v>0</v>
      </c>
      <c r="X148" s="101">
        <v>0</v>
      </c>
      <c r="Y148" s="101">
        <v>0.94572819702306787</v>
      </c>
      <c r="Z148" s="101">
        <v>0</v>
      </c>
      <c r="AA148" s="101">
        <v>0</v>
      </c>
      <c r="AB148" s="101">
        <v>0.8352824996970325</v>
      </c>
      <c r="AC148" s="101">
        <v>0</v>
      </c>
      <c r="AD148" s="101">
        <v>0</v>
      </c>
      <c r="AE148" s="101">
        <v>0.18871251902294231</v>
      </c>
      <c r="AF148" s="101">
        <v>0</v>
      </c>
      <c r="AG148" s="106"/>
      <c r="AH148" s="106"/>
      <c r="AI148" s="106"/>
      <c r="AJ148" s="106"/>
      <c r="AK148" s="106"/>
      <c r="AL148" s="106"/>
      <c r="AM148" s="106"/>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6"/>
      <c r="BR148" s="106"/>
      <c r="BS148" s="106"/>
      <c r="BT148" s="106"/>
      <c r="BU148" s="106"/>
      <c r="BV148" s="106"/>
      <c r="BW148" s="106"/>
      <c r="BX148" s="106"/>
      <c r="BY148" s="106"/>
    </row>
    <row r="149" spans="1:77" ht="27.95" customHeight="1" x14ac:dyDescent="0.3">
      <c r="A149" s="94"/>
      <c r="B149" s="9" t="s">
        <v>33</v>
      </c>
      <c r="C149" s="9" t="s">
        <v>34</v>
      </c>
      <c r="D149" s="9" t="str">
        <f t="shared" si="26"/>
        <v>USD</v>
      </c>
      <c r="E149" s="9" t="s">
        <v>112</v>
      </c>
      <c r="F149" s="101">
        <v>0</v>
      </c>
      <c r="G149" s="101">
        <v>0.61461790620845747</v>
      </c>
      <c r="H149" s="101">
        <v>0</v>
      </c>
      <c r="I149" s="101">
        <v>0</v>
      </c>
      <c r="J149" s="101">
        <v>2.3093980627729378</v>
      </c>
      <c r="K149" s="101">
        <v>0</v>
      </c>
      <c r="L149" s="101">
        <v>0</v>
      </c>
      <c r="M149" s="101">
        <v>2.4816695789964593</v>
      </c>
      <c r="N149" s="101">
        <v>0</v>
      </c>
      <c r="O149" s="101">
        <v>0</v>
      </c>
      <c r="P149" s="101">
        <v>1.9970662214165857</v>
      </c>
      <c r="Q149" s="101">
        <v>0</v>
      </c>
      <c r="R149" s="101">
        <v>0</v>
      </c>
      <c r="S149" s="101">
        <v>1.5398183575797679</v>
      </c>
      <c r="T149" s="101">
        <v>0</v>
      </c>
      <c r="U149" s="101">
        <v>0</v>
      </c>
      <c r="V149" s="101">
        <v>1.2576989066658137</v>
      </c>
      <c r="W149" s="101">
        <v>0</v>
      </c>
      <c r="X149" s="101">
        <v>0</v>
      </c>
      <c r="Y149" s="101">
        <v>1.1483616215271062</v>
      </c>
      <c r="Z149" s="101">
        <v>0</v>
      </c>
      <c r="AA149" s="101">
        <v>0</v>
      </c>
      <c r="AB149" s="101">
        <v>1.0518111462113795</v>
      </c>
      <c r="AC149" s="101">
        <v>0</v>
      </c>
      <c r="AD149" s="101">
        <v>0</v>
      </c>
      <c r="AE149" s="101">
        <v>0.36023315272971179</v>
      </c>
      <c r="AF149" s="101">
        <v>0</v>
      </c>
      <c r="AG149" s="106"/>
      <c r="AH149" s="106"/>
      <c r="AI149" s="106"/>
      <c r="AJ149" s="106"/>
      <c r="AK149" s="106"/>
      <c r="AL149" s="106"/>
      <c r="AM149" s="106"/>
      <c r="AN149" s="106"/>
      <c r="AO149" s="106"/>
      <c r="AP149" s="106"/>
      <c r="AQ149" s="106"/>
      <c r="AR149" s="106"/>
      <c r="AS149" s="106"/>
      <c r="AT149" s="106"/>
      <c r="AU149" s="106"/>
      <c r="AV149" s="106"/>
      <c r="AW149" s="106"/>
      <c r="AX149" s="106"/>
      <c r="AY149" s="106"/>
      <c r="AZ149" s="106"/>
      <c r="BA149" s="106"/>
      <c r="BB149" s="106"/>
      <c r="BC149" s="106"/>
      <c r="BD149" s="106"/>
      <c r="BE149" s="106"/>
      <c r="BF149" s="106"/>
      <c r="BG149" s="106"/>
      <c r="BH149" s="106"/>
      <c r="BI149" s="106"/>
      <c r="BJ149" s="106"/>
      <c r="BK149" s="106"/>
      <c r="BL149" s="106"/>
      <c r="BM149" s="106"/>
      <c r="BN149" s="106"/>
      <c r="BO149" s="106"/>
      <c r="BP149" s="106"/>
      <c r="BQ149" s="106"/>
      <c r="BR149" s="106"/>
      <c r="BS149" s="106"/>
      <c r="BT149" s="106"/>
      <c r="BU149" s="106"/>
      <c r="BV149" s="106"/>
      <c r="BW149" s="106"/>
      <c r="BX149" s="106"/>
      <c r="BY149" s="106"/>
    </row>
    <row r="150" spans="1:77" ht="27.95" customHeight="1" x14ac:dyDescent="0.3">
      <c r="A150" s="94"/>
      <c r="B150" s="9" t="s">
        <v>29</v>
      </c>
      <c r="C150" s="9" t="s">
        <v>30</v>
      </c>
      <c r="D150" s="9" t="str">
        <f t="shared" si="26"/>
        <v>USD</v>
      </c>
      <c r="E150" s="9" t="s">
        <v>112</v>
      </c>
      <c r="F150" s="101">
        <v>0</v>
      </c>
      <c r="G150" s="101">
        <v>0.99019934999999992</v>
      </c>
      <c r="H150" s="101">
        <v>0</v>
      </c>
      <c r="I150" s="101">
        <v>0</v>
      </c>
      <c r="J150" s="101">
        <v>1.9858843399999999</v>
      </c>
      <c r="K150" s="101">
        <v>0</v>
      </c>
      <c r="L150" s="101">
        <v>0</v>
      </c>
      <c r="M150" s="101">
        <v>1.8722130400000001</v>
      </c>
      <c r="N150" s="101">
        <v>0</v>
      </c>
      <c r="O150" s="101">
        <v>0</v>
      </c>
      <c r="P150" s="101">
        <v>1.4398777300000001</v>
      </c>
      <c r="Q150" s="101">
        <v>0</v>
      </c>
      <c r="R150" s="101">
        <v>0</v>
      </c>
      <c r="S150" s="101">
        <v>1.0806611799999999</v>
      </c>
      <c r="T150" s="101">
        <v>0</v>
      </c>
      <c r="U150" s="101">
        <v>0</v>
      </c>
      <c r="V150" s="101">
        <v>0.85145349999999997</v>
      </c>
      <c r="W150" s="101">
        <v>0</v>
      </c>
      <c r="X150" s="101">
        <v>0</v>
      </c>
      <c r="Y150" s="101">
        <v>0.71400534999999998</v>
      </c>
      <c r="Z150" s="101">
        <v>0</v>
      </c>
      <c r="AA150" s="101">
        <v>0</v>
      </c>
      <c r="AB150" s="101">
        <v>0.57633219000000002</v>
      </c>
      <c r="AC150" s="101">
        <v>0</v>
      </c>
      <c r="AD150" s="101">
        <v>0</v>
      </c>
      <c r="AE150" s="101">
        <v>6.3306122321807129E-2</v>
      </c>
      <c r="AF150" s="101">
        <v>0</v>
      </c>
      <c r="AG150" s="106"/>
      <c r="AH150" s="106"/>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c r="BM150" s="106"/>
      <c r="BN150" s="106"/>
      <c r="BO150" s="106"/>
      <c r="BP150" s="106"/>
      <c r="BQ150" s="106"/>
      <c r="BR150" s="106"/>
      <c r="BS150" s="106"/>
      <c r="BT150" s="106"/>
      <c r="BU150" s="106"/>
      <c r="BV150" s="106"/>
      <c r="BW150" s="106"/>
      <c r="BX150" s="106"/>
      <c r="BY150" s="106"/>
    </row>
    <row r="151" spans="1:77" ht="27.95" customHeight="1" x14ac:dyDescent="0.3">
      <c r="A151" s="94"/>
      <c r="B151" s="9" t="s">
        <v>31</v>
      </c>
      <c r="C151" s="9" t="s">
        <v>32</v>
      </c>
      <c r="D151" s="9" t="str">
        <f t="shared" si="26"/>
        <v>USD</v>
      </c>
      <c r="E151" s="9" t="s">
        <v>112</v>
      </c>
      <c r="F151" s="101">
        <v>0</v>
      </c>
      <c r="G151" s="101">
        <v>0.29552311620713789</v>
      </c>
      <c r="H151" s="101">
        <v>0</v>
      </c>
      <c r="I151" s="101">
        <v>0</v>
      </c>
      <c r="J151" s="101">
        <v>0.73465891201716027</v>
      </c>
      <c r="K151" s="101">
        <v>0</v>
      </c>
      <c r="L151" s="101">
        <v>0</v>
      </c>
      <c r="M151" s="101">
        <v>0.527527389468047</v>
      </c>
      <c r="N151" s="101">
        <v>0</v>
      </c>
      <c r="O151" s="101">
        <v>0</v>
      </c>
      <c r="P151" s="101">
        <v>0.19596402330481585</v>
      </c>
      <c r="Q151" s="101">
        <v>0</v>
      </c>
      <c r="R151" s="101">
        <v>0</v>
      </c>
      <c r="S151" s="101">
        <v>0</v>
      </c>
      <c r="T151" s="101">
        <v>0</v>
      </c>
      <c r="U151" s="101">
        <v>0</v>
      </c>
      <c r="V151" s="101">
        <v>0</v>
      </c>
      <c r="W151" s="101">
        <v>0</v>
      </c>
      <c r="X151" s="101">
        <v>0</v>
      </c>
      <c r="Y151" s="101">
        <v>0</v>
      </c>
      <c r="Z151" s="101">
        <v>0</v>
      </c>
      <c r="AA151" s="101">
        <v>0</v>
      </c>
      <c r="AB151" s="101">
        <v>0</v>
      </c>
      <c r="AC151" s="101">
        <v>0</v>
      </c>
      <c r="AD151" s="101">
        <v>0</v>
      </c>
      <c r="AE151" s="101">
        <v>0</v>
      </c>
      <c r="AF151" s="101">
        <v>0</v>
      </c>
      <c r="AG151" s="106"/>
      <c r="AH151" s="106"/>
      <c r="AI151" s="106"/>
      <c r="AJ151" s="106"/>
      <c r="AK151" s="106"/>
      <c r="AL151" s="106"/>
      <c r="AM151" s="106"/>
      <c r="AN151" s="106"/>
      <c r="AO151" s="106"/>
      <c r="AP151" s="106"/>
      <c r="AQ151" s="106"/>
      <c r="AR151" s="106"/>
      <c r="AS151" s="106"/>
      <c r="AT151" s="106"/>
      <c r="AU151" s="106"/>
      <c r="AV151" s="106"/>
      <c r="AW151" s="106"/>
      <c r="AX151" s="106"/>
      <c r="AY151" s="106"/>
      <c r="AZ151" s="106"/>
      <c r="BA151" s="106"/>
      <c r="BB151" s="106"/>
      <c r="BC151" s="106"/>
      <c r="BD151" s="106"/>
      <c r="BE151" s="106"/>
      <c r="BF151" s="106"/>
      <c r="BG151" s="106"/>
      <c r="BH151" s="106"/>
      <c r="BI151" s="106"/>
      <c r="BJ151" s="106"/>
      <c r="BK151" s="106"/>
      <c r="BL151" s="106"/>
      <c r="BM151" s="106"/>
      <c r="BN151" s="106"/>
      <c r="BO151" s="106"/>
      <c r="BP151" s="106"/>
      <c r="BQ151" s="106"/>
      <c r="BR151" s="106"/>
      <c r="BS151" s="106"/>
      <c r="BT151" s="106"/>
      <c r="BU151" s="106"/>
      <c r="BV151" s="106"/>
      <c r="BW151" s="106"/>
      <c r="BX151" s="106"/>
      <c r="BY151" s="106"/>
    </row>
    <row r="152" spans="1:77" ht="27.95" customHeight="1" x14ac:dyDescent="0.3">
      <c r="A152" s="94"/>
      <c r="B152" s="9" t="s">
        <v>37</v>
      </c>
      <c r="C152" s="9" t="s">
        <v>38</v>
      </c>
      <c r="D152" s="9" t="str">
        <f t="shared" si="26"/>
        <v>USD</v>
      </c>
      <c r="E152" s="9" t="s">
        <v>112</v>
      </c>
      <c r="F152" s="101">
        <v>0</v>
      </c>
      <c r="G152" s="101">
        <v>0.26211882000000003</v>
      </c>
      <c r="H152" s="101">
        <v>0</v>
      </c>
      <c r="I152" s="101">
        <v>0</v>
      </c>
      <c r="J152" s="101">
        <v>0.58851194483360847</v>
      </c>
      <c r="K152" s="101">
        <v>0</v>
      </c>
      <c r="L152" s="101">
        <v>0</v>
      </c>
      <c r="M152" s="101">
        <v>0.59034718707997269</v>
      </c>
      <c r="N152" s="101">
        <v>0</v>
      </c>
      <c r="O152" s="101">
        <v>0</v>
      </c>
      <c r="P152" s="101">
        <v>0.46926493782592504</v>
      </c>
      <c r="Q152" s="101">
        <v>0</v>
      </c>
      <c r="R152" s="101">
        <v>0</v>
      </c>
      <c r="S152" s="101">
        <v>0.36602454073916801</v>
      </c>
      <c r="T152" s="101">
        <v>0</v>
      </c>
      <c r="U152" s="101">
        <v>0</v>
      </c>
      <c r="V152" s="101">
        <v>0.30758484117573515</v>
      </c>
      <c r="W152" s="101">
        <v>0</v>
      </c>
      <c r="X152" s="101">
        <v>0</v>
      </c>
      <c r="Y152" s="101">
        <v>0.28658999736728052</v>
      </c>
      <c r="Z152" s="101">
        <v>0</v>
      </c>
      <c r="AA152" s="101">
        <v>0</v>
      </c>
      <c r="AB152" s="101">
        <v>0.26573659807653505</v>
      </c>
      <c r="AC152" s="101">
        <v>0</v>
      </c>
      <c r="AD152" s="101">
        <v>0</v>
      </c>
      <c r="AE152" s="101">
        <v>0.10869960306625288</v>
      </c>
      <c r="AF152" s="101">
        <v>0</v>
      </c>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106"/>
      <c r="BI152" s="106"/>
      <c r="BJ152" s="106"/>
      <c r="BK152" s="106"/>
      <c r="BL152" s="106"/>
      <c r="BM152" s="106"/>
      <c r="BN152" s="106"/>
      <c r="BO152" s="106"/>
      <c r="BP152" s="106"/>
      <c r="BQ152" s="106"/>
      <c r="BR152" s="106"/>
      <c r="BS152" s="106"/>
      <c r="BT152" s="106"/>
      <c r="BU152" s="106"/>
      <c r="BV152" s="106"/>
      <c r="BW152" s="106"/>
      <c r="BX152" s="106"/>
      <c r="BY152" s="106"/>
    </row>
    <row r="153" spans="1:77" ht="27.95" customHeight="1" x14ac:dyDescent="0.3">
      <c r="A153" s="94"/>
      <c r="B153" s="9" t="s">
        <v>35</v>
      </c>
      <c r="C153" s="9" t="s">
        <v>36</v>
      </c>
      <c r="D153" s="9" t="str">
        <f t="shared" si="26"/>
        <v>USD</v>
      </c>
      <c r="E153" s="9" t="s">
        <v>112</v>
      </c>
      <c r="F153" s="101">
        <v>0</v>
      </c>
      <c r="G153" s="101">
        <v>0.12382825665301844</v>
      </c>
      <c r="H153" s="101">
        <v>0</v>
      </c>
      <c r="I153" s="101">
        <v>0</v>
      </c>
      <c r="J153" s="101">
        <v>0.32582272481398633</v>
      </c>
      <c r="K153" s="101">
        <v>0</v>
      </c>
      <c r="L153" s="101">
        <v>0</v>
      </c>
      <c r="M153" s="101">
        <v>0.30076007866917787</v>
      </c>
      <c r="N153" s="101">
        <v>0</v>
      </c>
      <c r="O153" s="101">
        <v>0</v>
      </c>
      <c r="P153" s="101">
        <v>0.22897419454903126</v>
      </c>
      <c r="Q153" s="101">
        <v>0</v>
      </c>
      <c r="R153" s="101">
        <v>0</v>
      </c>
      <c r="S153" s="101">
        <v>0.17066678058323489</v>
      </c>
      <c r="T153" s="101">
        <v>0</v>
      </c>
      <c r="U153" s="101">
        <v>0</v>
      </c>
      <c r="V153" s="101">
        <v>0.1336404634009144</v>
      </c>
      <c r="W153" s="101">
        <v>0</v>
      </c>
      <c r="X153" s="101">
        <v>0</v>
      </c>
      <c r="Y153" s="101">
        <v>0.11033877715163773</v>
      </c>
      <c r="Z153" s="101">
        <v>0</v>
      </c>
      <c r="AA153" s="101">
        <v>0</v>
      </c>
      <c r="AB153" s="101">
        <v>8.6848933914522669E-2</v>
      </c>
      <c r="AC153" s="101">
        <v>0</v>
      </c>
      <c r="AD153" s="101">
        <v>0</v>
      </c>
      <c r="AE153" s="101">
        <v>8.1050540178514083E-3</v>
      </c>
      <c r="AF153" s="101">
        <v>0</v>
      </c>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106"/>
      <c r="BI153" s="106"/>
      <c r="BJ153" s="106"/>
      <c r="BK153" s="106"/>
      <c r="BL153" s="106"/>
      <c r="BM153" s="106"/>
      <c r="BN153" s="106"/>
      <c r="BO153" s="106"/>
      <c r="BP153" s="106"/>
      <c r="BQ153" s="106"/>
      <c r="BR153" s="106"/>
      <c r="BS153" s="106"/>
      <c r="BT153" s="106"/>
      <c r="BU153" s="106"/>
      <c r="BV153" s="106"/>
      <c r="BW153" s="106"/>
      <c r="BX153" s="106"/>
      <c r="BY153" s="106"/>
    </row>
    <row r="154" spans="1:77" ht="27.95" customHeight="1" x14ac:dyDescent="0.3">
      <c r="A154" s="94"/>
      <c r="B154" s="9" t="s">
        <v>157</v>
      </c>
      <c r="C154" s="9" t="s">
        <v>158</v>
      </c>
      <c r="D154" s="9" t="str">
        <f t="shared" si="26"/>
        <v>USD</v>
      </c>
      <c r="E154" s="9" t="s">
        <v>112</v>
      </c>
      <c r="F154" s="101">
        <v>0</v>
      </c>
      <c r="G154" s="101">
        <v>0.1426232280821918</v>
      </c>
      <c r="H154" s="101">
        <v>0</v>
      </c>
      <c r="I154" s="101">
        <v>0</v>
      </c>
      <c r="J154" s="101">
        <v>0.8794120723711496</v>
      </c>
      <c r="K154" s="101">
        <v>0</v>
      </c>
      <c r="L154" s="101">
        <v>0</v>
      </c>
      <c r="M154" s="101">
        <v>0.86914281863013687</v>
      </c>
      <c r="N154" s="101">
        <v>0</v>
      </c>
      <c r="O154" s="101">
        <v>0</v>
      </c>
      <c r="P154" s="101">
        <v>0.71806465709589018</v>
      </c>
      <c r="Q154" s="101">
        <v>0</v>
      </c>
      <c r="R154" s="101">
        <v>0</v>
      </c>
      <c r="S154" s="101">
        <v>0.56637475989041086</v>
      </c>
      <c r="T154" s="101">
        <v>0</v>
      </c>
      <c r="U154" s="101">
        <v>0</v>
      </c>
      <c r="V154" s="101">
        <v>0.48546916076712321</v>
      </c>
      <c r="W154" s="101">
        <v>0</v>
      </c>
      <c r="X154" s="101">
        <v>0</v>
      </c>
      <c r="Y154" s="101">
        <v>0.45784147068493142</v>
      </c>
      <c r="Z154" s="101">
        <v>0</v>
      </c>
      <c r="AA154" s="101">
        <v>0</v>
      </c>
      <c r="AB154" s="101">
        <v>0.42931040350684924</v>
      </c>
      <c r="AC154" s="101">
        <v>0</v>
      </c>
      <c r="AD154" s="101">
        <v>0</v>
      </c>
      <c r="AE154" s="101">
        <v>0.21135894233424626</v>
      </c>
      <c r="AF154" s="101">
        <v>0</v>
      </c>
      <c r="AG154" s="106"/>
      <c r="AH154" s="106"/>
      <c r="AI154" s="106"/>
      <c r="AJ154" s="106"/>
      <c r="AK154" s="106"/>
      <c r="AL154" s="106"/>
      <c r="AM154" s="106"/>
      <c r="AN154" s="106"/>
      <c r="AO154" s="106"/>
      <c r="AP154" s="106"/>
      <c r="AQ154" s="106"/>
      <c r="AR154" s="106"/>
      <c r="AS154" s="106"/>
      <c r="AT154" s="106"/>
      <c r="AU154" s="106"/>
      <c r="AV154" s="106"/>
      <c r="AW154" s="106"/>
      <c r="AX154" s="106"/>
      <c r="AY154" s="106"/>
      <c r="AZ154" s="106"/>
      <c r="BA154" s="106"/>
      <c r="BB154" s="106"/>
      <c r="BC154" s="106"/>
      <c r="BD154" s="106"/>
      <c r="BE154" s="106"/>
      <c r="BF154" s="106"/>
      <c r="BG154" s="106"/>
      <c r="BH154" s="106"/>
      <c r="BI154" s="106"/>
      <c r="BJ154" s="106"/>
      <c r="BK154" s="106"/>
      <c r="BL154" s="106"/>
      <c r="BM154" s="106"/>
      <c r="BN154" s="106"/>
      <c r="BO154" s="106"/>
      <c r="BP154" s="106"/>
      <c r="BQ154" s="106"/>
      <c r="BR154" s="106"/>
      <c r="BS154" s="106"/>
      <c r="BT154" s="106"/>
      <c r="BU154" s="106"/>
      <c r="BV154" s="106"/>
      <c r="BW154" s="106"/>
      <c r="BX154" s="106"/>
      <c r="BY154" s="106"/>
    </row>
    <row r="155" spans="1:77" ht="27.95" customHeight="1" x14ac:dyDescent="0.3">
      <c r="A155" s="94"/>
      <c r="B155" s="9" t="s">
        <v>191</v>
      </c>
      <c r="C155" s="9" t="s">
        <v>192</v>
      </c>
      <c r="D155" s="9" t="s">
        <v>119</v>
      </c>
      <c r="E155" s="9" t="s">
        <v>112</v>
      </c>
      <c r="F155" s="101">
        <v>0</v>
      </c>
      <c r="G155" s="101">
        <v>0</v>
      </c>
      <c r="H155" s="101">
        <v>0</v>
      </c>
      <c r="I155" s="101">
        <v>0</v>
      </c>
      <c r="J155" s="101">
        <v>0.14063748670771684</v>
      </c>
      <c r="K155" s="101">
        <v>0</v>
      </c>
      <c r="L155" s="101">
        <v>0</v>
      </c>
      <c r="M155" s="101">
        <v>7.7689485175576098E-2</v>
      </c>
      <c r="N155" s="101">
        <v>0</v>
      </c>
      <c r="O155" s="101">
        <v>0</v>
      </c>
      <c r="P155" s="101">
        <v>6.9686296230015848E-2</v>
      </c>
      <c r="Q155" s="101">
        <v>0</v>
      </c>
      <c r="R155" s="101">
        <v>0</v>
      </c>
      <c r="S155" s="101">
        <v>5.497835736585862E-2</v>
      </c>
      <c r="T155" s="101">
        <v>0</v>
      </c>
      <c r="U155" s="101">
        <v>0</v>
      </c>
      <c r="V155" s="101">
        <v>4.8394021047919879E-2</v>
      </c>
      <c r="W155" s="101">
        <v>0</v>
      </c>
      <c r="X155" s="101">
        <v>0</v>
      </c>
      <c r="Y155" s="101">
        <v>4.3789993390768778E-2</v>
      </c>
      <c r="Z155" s="101">
        <v>0</v>
      </c>
      <c r="AA155" s="101">
        <v>0</v>
      </c>
      <c r="AB155" s="101">
        <v>3.8953177818368448E-2</v>
      </c>
      <c r="AC155" s="101">
        <v>0</v>
      </c>
      <c r="AD155" s="101">
        <v>0</v>
      </c>
      <c r="AE155" s="101">
        <v>9.4511893591180882E-3</v>
      </c>
      <c r="AF155" s="101">
        <v>0</v>
      </c>
      <c r="AG155" s="106"/>
      <c r="AH155" s="106"/>
      <c r="AI155" s="106"/>
      <c r="AJ155" s="106"/>
      <c r="AK155" s="106"/>
      <c r="AL155" s="106"/>
      <c r="AM155" s="106"/>
      <c r="AN155" s="106"/>
      <c r="AO155" s="106"/>
      <c r="AP155" s="106"/>
      <c r="AQ155" s="106"/>
      <c r="AR155" s="106"/>
      <c r="AS155" s="106"/>
      <c r="AT155" s="106"/>
      <c r="AU155" s="106"/>
      <c r="AV155" s="106"/>
      <c r="AW155" s="106"/>
      <c r="AX155" s="106"/>
      <c r="AY155" s="106"/>
      <c r="AZ155" s="106"/>
      <c r="BA155" s="106"/>
      <c r="BB155" s="106"/>
      <c r="BC155" s="106"/>
      <c r="BD155" s="106"/>
      <c r="BE155" s="106"/>
      <c r="BF155" s="106"/>
      <c r="BG155" s="106"/>
      <c r="BH155" s="106"/>
      <c r="BI155" s="106"/>
      <c r="BJ155" s="106"/>
      <c r="BK155" s="106"/>
      <c r="BL155" s="106"/>
      <c r="BM155" s="106"/>
      <c r="BN155" s="106"/>
      <c r="BO155" s="106"/>
      <c r="BP155" s="106"/>
      <c r="BQ155" s="106"/>
      <c r="BR155" s="106"/>
      <c r="BS155" s="106"/>
      <c r="BT155" s="106"/>
      <c r="BU155" s="106"/>
      <c r="BV155" s="106"/>
      <c r="BW155" s="106"/>
      <c r="BX155" s="106"/>
      <c r="BY155" s="106"/>
    </row>
    <row r="156" spans="1:77" ht="27.95" customHeight="1" x14ac:dyDescent="0.3">
      <c r="A156" s="94"/>
      <c r="B156" s="9" t="s">
        <v>39</v>
      </c>
      <c r="C156" s="9" t="s">
        <v>40</v>
      </c>
      <c r="D156" s="9" t="str">
        <f>+VLOOKUP($C156,$C$10:$D$50,2,FALSE)</f>
        <v>USD</v>
      </c>
      <c r="E156" s="9" t="s">
        <v>112</v>
      </c>
      <c r="F156" s="101">
        <v>0</v>
      </c>
      <c r="G156" s="101">
        <v>3.6303184615426948E-2</v>
      </c>
      <c r="H156" s="101">
        <v>0</v>
      </c>
      <c r="I156" s="101">
        <v>0</v>
      </c>
      <c r="J156" s="101">
        <v>2.3098807557819387E-2</v>
      </c>
      <c r="K156" s="101">
        <v>0</v>
      </c>
      <c r="L156" s="101">
        <v>0</v>
      </c>
      <c r="M156" s="101">
        <v>9.9304871548438201E-3</v>
      </c>
      <c r="N156" s="101">
        <v>0</v>
      </c>
      <c r="O156" s="101">
        <v>0</v>
      </c>
      <c r="P156" s="101">
        <v>0</v>
      </c>
      <c r="Q156" s="101">
        <v>0</v>
      </c>
      <c r="R156" s="101">
        <v>0</v>
      </c>
      <c r="S156" s="101">
        <v>0</v>
      </c>
      <c r="T156" s="101">
        <v>0</v>
      </c>
      <c r="U156" s="101">
        <v>0</v>
      </c>
      <c r="V156" s="101">
        <v>0</v>
      </c>
      <c r="W156" s="101">
        <v>0</v>
      </c>
      <c r="X156" s="101">
        <v>0</v>
      </c>
      <c r="Y156" s="101">
        <v>0</v>
      </c>
      <c r="Z156" s="101">
        <v>0</v>
      </c>
      <c r="AA156" s="101">
        <v>0</v>
      </c>
      <c r="AB156" s="101">
        <v>0</v>
      </c>
      <c r="AC156" s="101">
        <v>0</v>
      </c>
      <c r="AD156" s="101">
        <v>0</v>
      </c>
      <c r="AE156" s="101">
        <v>0</v>
      </c>
      <c r="AF156" s="101">
        <v>0</v>
      </c>
      <c r="AG156" s="106"/>
      <c r="AH156" s="106"/>
      <c r="AI156" s="106"/>
      <c r="AJ156" s="106"/>
      <c r="AK156" s="106"/>
      <c r="AL156" s="106"/>
      <c r="AM156" s="106"/>
      <c r="AN156" s="106"/>
      <c r="AO156" s="106"/>
      <c r="AP156" s="106"/>
      <c r="AQ156" s="106"/>
      <c r="AR156" s="106"/>
      <c r="AS156" s="106"/>
      <c r="AT156" s="106"/>
      <c r="AU156" s="106"/>
      <c r="AV156" s="106"/>
      <c r="AW156" s="106"/>
      <c r="AX156" s="106"/>
      <c r="AY156" s="106"/>
      <c r="AZ156" s="106"/>
      <c r="BA156" s="106"/>
      <c r="BB156" s="106"/>
      <c r="BC156" s="106"/>
      <c r="BD156" s="106"/>
      <c r="BE156" s="106"/>
      <c r="BF156" s="106"/>
      <c r="BG156" s="106"/>
      <c r="BH156" s="106"/>
      <c r="BI156" s="106"/>
      <c r="BJ156" s="106"/>
      <c r="BK156" s="106"/>
      <c r="BL156" s="106"/>
      <c r="BM156" s="106"/>
      <c r="BN156" s="106"/>
      <c r="BO156" s="106"/>
      <c r="BP156" s="106"/>
      <c r="BQ156" s="106"/>
      <c r="BR156" s="106"/>
      <c r="BS156" s="106"/>
      <c r="BT156" s="106"/>
      <c r="BU156" s="106"/>
      <c r="BV156" s="106"/>
      <c r="BW156" s="106"/>
      <c r="BX156" s="106"/>
      <c r="BY156" s="106"/>
    </row>
    <row r="157" spans="1:77" ht="27.95" customHeight="1" x14ac:dyDescent="0.3">
      <c r="A157" s="94"/>
      <c r="B157" s="9" t="s">
        <v>41</v>
      </c>
      <c r="C157" s="9" t="s">
        <v>42</v>
      </c>
      <c r="D157" s="9" t="str">
        <f>+VLOOKUP($C157,$C$10:$D$50,2,FALSE)</f>
        <v>USD</v>
      </c>
      <c r="E157" s="9" t="s">
        <v>112</v>
      </c>
      <c r="F157" s="101">
        <v>0</v>
      </c>
      <c r="G157" s="101">
        <v>0</v>
      </c>
      <c r="H157" s="101">
        <v>0</v>
      </c>
      <c r="I157" s="101">
        <v>0</v>
      </c>
      <c r="J157" s="101">
        <v>6.33053E-3</v>
      </c>
      <c r="K157" s="101">
        <v>0</v>
      </c>
      <c r="L157" s="101">
        <v>0</v>
      </c>
      <c r="M157" s="101">
        <v>5.7740099999999996E-3</v>
      </c>
      <c r="N157" s="101">
        <v>0</v>
      </c>
      <c r="O157" s="101">
        <v>0</v>
      </c>
      <c r="P157" s="101">
        <v>5.2174700000000001E-3</v>
      </c>
      <c r="Q157" s="101">
        <v>0</v>
      </c>
      <c r="R157" s="101">
        <v>0</v>
      </c>
      <c r="S157" s="101">
        <v>4.6609399999999997E-3</v>
      </c>
      <c r="T157" s="101">
        <v>0</v>
      </c>
      <c r="U157" s="101">
        <v>0</v>
      </c>
      <c r="V157" s="101">
        <v>4.1044100000000002E-3</v>
      </c>
      <c r="W157" s="101">
        <v>0</v>
      </c>
      <c r="X157" s="101">
        <v>0</v>
      </c>
      <c r="Y157" s="101">
        <v>3.5478899999999997E-3</v>
      </c>
      <c r="Z157" s="101">
        <v>0</v>
      </c>
      <c r="AA157" s="101">
        <v>0</v>
      </c>
      <c r="AB157" s="101">
        <v>2.9913499999999998E-3</v>
      </c>
      <c r="AC157" s="101">
        <v>0</v>
      </c>
      <c r="AD157" s="101">
        <v>0</v>
      </c>
      <c r="AE157" s="101">
        <v>4.4058666666666667E-4</v>
      </c>
      <c r="AF157" s="101">
        <v>0</v>
      </c>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106"/>
      <c r="BI157" s="106"/>
      <c r="BJ157" s="106"/>
      <c r="BK157" s="106"/>
      <c r="BL157" s="106"/>
      <c r="BM157" s="106"/>
      <c r="BN157" s="106"/>
      <c r="BO157" s="106"/>
      <c r="BP157" s="106"/>
      <c r="BQ157" s="106"/>
      <c r="BR157" s="106"/>
      <c r="BS157" s="106"/>
      <c r="BT157" s="106"/>
      <c r="BU157" s="106"/>
      <c r="BV157" s="106"/>
      <c r="BW157" s="106"/>
      <c r="BX157" s="106"/>
      <c r="BY157" s="106"/>
    </row>
    <row r="158" spans="1:77" ht="27.95" customHeight="1" x14ac:dyDescent="0.3">
      <c r="A158" s="94"/>
      <c r="B158" s="9" t="s">
        <v>45</v>
      </c>
      <c r="C158" s="9" t="s">
        <v>46</v>
      </c>
      <c r="D158" s="9" t="str">
        <f>+VLOOKUP($C158,$C$10:$D$50,2,FALSE)</f>
        <v>USD</v>
      </c>
      <c r="E158" s="9" t="s">
        <v>112</v>
      </c>
      <c r="F158" s="101">
        <v>0</v>
      </c>
      <c r="G158" s="101">
        <v>0</v>
      </c>
      <c r="H158" s="101">
        <v>0</v>
      </c>
      <c r="I158" s="101">
        <v>0</v>
      </c>
      <c r="J158" s="101">
        <v>2.00826E-3</v>
      </c>
      <c r="K158" s="101">
        <v>0</v>
      </c>
      <c r="L158" s="101">
        <v>0</v>
      </c>
      <c r="M158" s="101">
        <v>0</v>
      </c>
      <c r="N158" s="101">
        <v>0</v>
      </c>
      <c r="O158" s="101">
        <v>0</v>
      </c>
      <c r="P158" s="101">
        <v>0</v>
      </c>
      <c r="Q158" s="101">
        <v>0</v>
      </c>
      <c r="R158" s="101">
        <v>0</v>
      </c>
      <c r="S158" s="101">
        <v>0</v>
      </c>
      <c r="T158" s="101">
        <v>0</v>
      </c>
      <c r="U158" s="101">
        <v>0</v>
      </c>
      <c r="V158" s="101">
        <v>0</v>
      </c>
      <c r="W158" s="101">
        <v>0</v>
      </c>
      <c r="X158" s="101">
        <v>0</v>
      </c>
      <c r="Y158" s="101">
        <v>0</v>
      </c>
      <c r="Z158" s="101">
        <v>0</v>
      </c>
      <c r="AA158" s="101">
        <v>0</v>
      </c>
      <c r="AB158" s="101">
        <v>0</v>
      </c>
      <c r="AC158" s="101">
        <v>0</v>
      </c>
      <c r="AD158" s="101">
        <v>0</v>
      </c>
      <c r="AE158" s="101">
        <v>0</v>
      </c>
      <c r="AF158" s="101">
        <v>0</v>
      </c>
      <c r="AG158" s="106"/>
      <c r="AH158" s="106"/>
      <c r="AI158" s="106"/>
      <c r="AJ158" s="106"/>
      <c r="AK158" s="106"/>
      <c r="AL158" s="106"/>
      <c r="AM158" s="106"/>
      <c r="AN158" s="106"/>
      <c r="AO158" s="106"/>
      <c r="AP158" s="106"/>
      <c r="AQ158" s="106"/>
      <c r="AR158" s="106"/>
      <c r="AS158" s="106"/>
      <c r="AT158" s="106"/>
      <c r="AU158" s="106"/>
      <c r="AV158" s="106"/>
      <c r="AW158" s="106"/>
      <c r="AX158" s="106"/>
      <c r="AY158" s="106"/>
      <c r="AZ158" s="106"/>
      <c r="BA158" s="106"/>
      <c r="BB158" s="106"/>
      <c r="BC158" s="106"/>
      <c r="BD158" s="106"/>
      <c r="BE158" s="106"/>
      <c r="BF158" s="106"/>
      <c r="BG158" s="106"/>
      <c r="BH158" s="106"/>
      <c r="BI158" s="106"/>
      <c r="BJ158" s="106"/>
      <c r="BK158" s="106"/>
      <c r="BL158" s="106"/>
      <c r="BM158" s="106"/>
      <c r="BN158" s="106"/>
      <c r="BO158" s="106"/>
      <c r="BP158" s="106"/>
      <c r="BQ158" s="106"/>
      <c r="BR158" s="106"/>
      <c r="BS158" s="106"/>
      <c r="BT158" s="106"/>
      <c r="BU158" s="106"/>
      <c r="BV158" s="106"/>
      <c r="BW158" s="106"/>
      <c r="BX158" s="106"/>
      <c r="BY158" s="106"/>
    </row>
    <row r="159" spans="1:77" ht="27.95" customHeight="1" x14ac:dyDescent="0.3">
      <c r="A159" s="94"/>
      <c r="B159" s="9" t="s">
        <v>43</v>
      </c>
      <c r="C159" s="9" t="s">
        <v>44</v>
      </c>
      <c r="D159" s="9" t="str">
        <f>+VLOOKUP($C159,$C$10:$D$50,2,FALSE)</f>
        <v>USD</v>
      </c>
      <c r="E159" s="9" t="s">
        <v>112</v>
      </c>
      <c r="F159" s="101">
        <v>0</v>
      </c>
      <c r="G159" s="101">
        <v>1.9120900000000006E-3</v>
      </c>
      <c r="H159" s="101">
        <v>0</v>
      </c>
      <c r="I159" s="101">
        <v>0</v>
      </c>
      <c r="J159" s="101">
        <v>0</v>
      </c>
      <c r="K159" s="101">
        <v>0</v>
      </c>
      <c r="L159" s="101">
        <v>0</v>
      </c>
      <c r="M159" s="101">
        <v>0</v>
      </c>
      <c r="N159" s="101">
        <v>0</v>
      </c>
      <c r="O159" s="101">
        <v>0</v>
      </c>
      <c r="P159" s="101">
        <v>0</v>
      </c>
      <c r="Q159" s="101">
        <v>0</v>
      </c>
      <c r="R159" s="101">
        <v>0</v>
      </c>
      <c r="S159" s="101">
        <v>0</v>
      </c>
      <c r="T159" s="101">
        <v>0</v>
      </c>
      <c r="U159" s="101">
        <v>0</v>
      </c>
      <c r="V159" s="101">
        <v>0</v>
      </c>
      <c r="W159" s="101">
        <v>0</v>
      </c>
      <c r="X159" s="101">
        <v>0</v>
      </c>
      <c r="Y159" s="101">
        <v>0</v>
      </c>
      <c r="Z159" s="101">
        <v>0</v>
      </c>
      <c r="AA159" s="101">
        <v>0</v>
      </c>
      <c r="AB159" s="101">
        <v>0</v>
      </c>
      <c r="AC159" s="101">
        <v>0</v>
      </c>
      <c r="AD159" s="101">
        <v>0</v>
      </c>
      <c r="AE159" s="101">
        <v>0</v>
      </c>
      <c r="AF159" s="101">
        <v>0</v>
      </c>
      <c r="AG159" s="106"/>
      <c r="AH159" s="106"/>
      <c r="AI159" s="106"/>
      <c r="AJ159" s="106"/>
      <c r="AK159" s="106"/>
      <c r="AL159" s="106"/>
      <c r="AM159" s="106"/>
      <c r="AN159" s="106"/>
      <c r="AO159" s="106"/>
      <c r="AP159" s="106"/>
      <c r="AQ159" s="106"/>
      <c r="AR159" s="106"/>
      <c r="AS159" s="106"/>
      <c r="AT159" s="106"/>
      <c r="AU159" s="106"/>
      <c r="AV159" s="106"/>
      <c r="AW159" s="106"/>
      <c r="AX159" s="106"/>
      <c r="AY159" s="106"/>
      <c r="AZ159" s="106"/>
      <c r="BA159" s="106"/>
      <c r="BB159" s="106"/>
      <c r="BC159" s="106"/>
      <c r="BD159" s="106"/>
      <c r="BE159" s="106"/>
      <c r="BF159" s="106"/>
      <c r="BG159" s="106"/>
      <c r="BH159" s="106"/>
      <c r="BI159" s="106"/>
      <c r="BJ159" s="106"/>
      <c r="BK159" s="106"/>
      <c r="BL159" s="106"/>
      <c r="BM159" s="106"/>
      <c r="BN159" s="106"/>
      <c r="BO159" s="106"/>
      <c r="BP159" s="106"/>
      <c r="BQ159" s="106"/>
      <c r="BR159" s="106"/>
      <c r="BS159" s="106"/>
      <c r="BT159" s="106"/>
      <c r="BU159" s="106"/>
      <c r="BV159" s="106"/>
      <c r="BW159" s="106"/>
      <c r="BX159" s="106"/>
      <c r="BY159" s="106"/>
    </row>
    <row r="160" spans="1:77" ht="27.95" customHeight="1" x14ac:dyDescent="0.3">
      <c r="A160" s="94"/>
      <c r="B160" s="21" t="s">
        <v>47</v>
      </c>
      <c r="C160" s="21"/>
      <c r="D160" s="21"/>
      <c r="E160" s="21"/>
      <c r="F160" s="105">
        <f>+SUM(F161:F163)</f>
        <v>0</v>
      </c>
      <c r="G160" s="105">
        <f t="shared" ref="G160:AF160" si="27">+SUM(G161:G163)</f>
        <v>0.76636168739191013</v>
      </c>
      <c r="H160" s="105">
        <f t="shared" si="27"/>
        <v>0</v>
      </c>
      <c r="I160" s="105">
        <f t="shared" si="27"/>
        <v>0</v>
      </c>
      <c r="J160" s="105">
        <f t="shared" si="27"/>
        <v>1.7286327706018025</v>
      </c>
      <c r="K160" s="105">
        <f t="shared" si="27"/>
        <v>0</v>
      </c>
      <c r="L160" s="105">
        <f t="shared" si="27"/>
        <v>0</v>
      </c>
      <c r="M160" s="105">
        <f t="shared" si="27"/>
        <v>1.7728804420266955</v>
      </c>
      <c r="N160" s="105">
        <f t="shared" si="27"/>
        <v>0</v>
      </c>
      <c r="O160" s="105">
        <f t="shared" si="27"/>
        <v>0</v>
      </c>
      <c r="P160" s="105">
        <f t="shared" si="27"/>
        <v>1.4567070057695959</v>
      </c>
      <c r="Q160" s="105">
        <f t="shared" si="27"/>
        <v>0</v>
      </c>
      <c r="R160" s="105">
        <f t="shared" si="27"/>
        <v>0</v>
      </c>
      <c r="S160" s="105">
        <f t="shared" si="27"/>
        <v>1.1527890615886394</v>
      </c>
      <c r="T160" s="105">
        <f t="shared" si="27"/>
        <v>0</v>
      </c>
      <c r="U160" s="105">
        <f t="shared" si="27"/>
        <v>0</v>
      </c>
      <c r="V160" s="105">
        <f t="shared" si="27"/>
        <v>1.0360393135157304</v>
      </c>
      <c r="W160" s="105">
        <f t="shared" si="27"/>
        <v>0</v>
      </c>
      <c r="X160" s="105">
        <f t="shared" si="27"/>
        <v>0</v>
      </c>
      <c r="Y160" s="105">
        <f t="shared" si="27"/>
        <v>0.95052688639614047</v>
      </c>
      <c r="Z160" s="105">
        <f t="shared" si="27"/>
        <v>0</v>
      </c>
      <c r="AA160" s="105">
        <f t="shared" si="27"/>
        <v>0</v>
      </c>
      <c r="AB160" s="105">
        <f t="shared" si="27"/>
        <v>0.85969893501529171</v>
      </c>
      <c r="AC160" s="105">
        <f t="shared" si="27"/>
        <v>0</v>
      </c>
      <c r="AD160" s="105">
        <f t="shared" si="27"/>
        <v>0</v>
      </c>
      <c r="AE160" s="105">
        <f t="shared" si="27"/>
        <v>0.25153716593813519</v>
      </c>
      <c r="AF160" s="105">
        <f t="shared" si="27"/>
        <v>0</v>
      </c>
      <c r="AG160" s="137"/>
      <c r="AH160" s="137"/>
      <c r="AI160" s="137"/>
      <c r="AJ160" s="137"/>
      <c r="AK160" s="137"/>
      <c r="AL160" s="137"/>
      <c r="AM160" s="137"/>
      <c r="AN160" s="137"/>
      <c r="AO160" s="137"/>
      <c r="AP160" s="137"/>
      <c r="AQ160" s="137"/>
      <c r="AR160" s="137"/>
      <c r="AS160" s="137"/>
      <c r="AT160" s="137"/>
      <c r="AU160" s="137"/>
      <c r="AV160" s="137"/>
      <c r="AW160" s="137"/>
      <c r="AX160" s="137"/>
      <c r="AY160" s="137"/>
      <c r="AZ160" s="137"/>
      <c r="BA160" s="137"/>
      <c r="BB160" s="137"/>
      <c r="BC160" s="137"/>
      <c r="BD160" s="137"/>
      <c r="BE160" s="137"/>
      <c r="BF160" s="137"/>
      <c r="BG160" s="137"/>
      <c r="BH160" s="137"/>
      <c r="BI160" s="137"/>
      <c r="BJ160" s="137"/>
      <c r="BK160" s="137"/>
      <c r="BL160" s="137"/>
      <c r="BM160" s="137"/>
      <c r="BN160" s="137"/>
      <c r="BO160" s="137"/>
      <c r="BP160" s="137"/>
      <c r="BQ160" s="137"/>
      <c r="BR160" s="137"/>
      <c r="BS160" s="137"/>
      <c r="BT160" s="137"/>
      <c r="BU160" s="137"/>
      <c r="BV160" s="137"/>
      <c r="BW160" s="137"/>
      <c r="BX160" s="137"/>
      <c r="BY160" s="137"/>
    </row>
    <row r="161" spans="1:96" ht="27.95" customHeight="1" x14ac:dyDescent="0.3">
      <c r="A161" s="94"/>
      <c r="B161" s="9" t="s">
        <v>48</v>
      </c>
      <c r="C161" s="9" t="s">
        <v>49</v>
      </c>
      <c r="D161" s="9" t="str">
        <f>+VLOOKUP($C161,$C$10:$D$50,2,FALSE)</f>
        <v>USD</v>
      </c>
      <c r="E161" s="9" t="s">
        <v>112</v>
      </c>
      <c r="F161" s="101">
        <v>0</v>
      </c>
      <c r="G161" s="101">
        <v>0.76636168739191013</v>
      </c>
      <c r="H161" s="101">
        <v>0</v>
      </c>
      <c r="I161" s="101">
        <v>0</v>
      </c>
      <c r="J161" s="101">
        <v>1.7282124024113013</v>
      </c>
      <c r="K161" s="101">
        <v>0</v>
      </c>
      <c r="L161" s="101">
        <v>0</v>
      </c>
      <c r="M161" s="101">
        <v>1.7722347498859725</v>
      </c>
      <c r="N161" s="101">
        <v>0</v>
      </c>
      <c r="O161" s="101">
        <v>0</v>
      </c>
      <c r="P161" s="101">
        <v>1.4561248419177746</v>
      </c>
      <c r="Q161" s="101">
        <v>0</v>
      </c>
      <c r="R161" s="101">
        <v>0</v>
      </c>
      <c r="S161" s="101">
        <v>1.1523037084375303</v>
      </c>
      <c r="T161" s="101">
        <v>0</v>
      </c>
      <c r="U161" s="101">
        <v>0</v>
      </c>
      <c r="V161" s="101">
        <v>1.0355933034258817</v>
      </c>
      <c r="W161" s="101">
        <v>0</v>
      </c>
      <c r="X161" s="101">
        <v>0</v>
      </c>
      <c r="Y161" s="101">
        <v>0.95009889358148769</v>
      </c>
      <c r="Z161" s="101">
        <v>0</v>
      </c>
      <c r="AA161" s="101">
        <v>0</v>
      </c>
      <c r="AB161" s="101">
        <v>0.85929127182585996</v>
      </c>
      <c r="AC161" s="101">
        <v>0</v>
      </c>
      <c r="AD161" s="101">
        <v>0</v>
      </c>
      <c r="AE161" s="101">
        <v>0.25128272211703573</v>
      </c>
      <c r="AF161" s="101">
        <v>0</v>
      </c>
      <c r="AG161" s="106"/>
      <c r="AH161" s="106"/>
      <c r="AI161" s="106"/>
      <c r="AJ161" s="106"/>
      <c r="AK161" s="106"/>
      <c r="AL161" s="106"/>
      <c r="AM161" s="106"/>
      <c r="AN161" s="106"/>
      <c r="AO161" s="106"/>
      <c r="AP161" s="106"/>
      <c r="AQ161" s="106"/>
      <c r="AR161" s="106"/>
      <c r="AS161" s="106"/>
      <c r="AT161" s="106"/>
      <c r="AU161" s="106"/>
      <c r="AV161" s="106"/>
      <c r="AW161" s="106"/>
      <c r="AX161" s="106"/>
      <c r="AY161" s="106"/>
      <c r="AZ161" s="106"/>
      <c r="BA161" s="106"/>
      <c r="BB161" s="106"/>
      <c r="BC161" s="106"/>
      <c r="BD161" s="106"/>
      <c r="BE161" s="106"/>
      <c r="BF161" s="106"/>
      <c r="BG161" s="106"/>
      <c r="BH161" s="106"/>
      <c r="BI161" s="106"/>
      <c r="BJ161" s="106"/>
      <c r="BK161" s="106"/>
      <c r="BL161" s="106"/>
      <c r="BM161" s="106"/>
      <c r="BN161" s="106"/>
      <c r="BO161" s="106"/>
      <c r="BP161" s="106"/>
      <c r="BQ161" s="106"/>
      <c r="BR161" s="106"/>
      <c r="BS161" s="106"/>
      <c r="BT161" s="106"/>
      <c r="BU161" s="106"/>
      <c r="BV161" s="106"/>
      <c r="BW161" s="106"/>
      <c r="BX161" s="106"/>
      <c r="BY161" s="106"/>
    </row>
    <row r="162" spans="1:96" ht="27.95" customHeight="1" x14ac:dyDescent="0.3">
      <c r="A162" s="94"/>
      <c r="B162" s="9" t="s">
        <v>193</v>
      </c>
      <c r="C162" s="9" t="s">
        <v>194</v>
      </c>
      <c r="D162" s="9" t="str">
        <f>+VLOOKUP($C162,$C$10:$D$50,2,FALSE)</f>
        <v>USD</v>
      </c>
      <c r="E162" s="9" t="s">
        <v>112</v>
      </c>
      <c r="F162" s="101">
        <v>0</v>
      </c>
      <c r="G162" s="101">
        <v>0</v>
      </c>
      <c r="H162" s="101">
        <v>0</v>
      </c>
      <c r="I162" s="101">
        <v>0</v>
      </c>
      <c r="J162" s="101">
        <v>4.2036819050127026E-4</v>
      </c>
      <c r="K162" s="101">
        <v>0</v>
      </c>
      <c r="L162" s="101">
        <v>0</v>
      </c>
      <c r="M162" s="101">
        <v>6.4569214072304933E-4</v>
      </c>
      <c r="N162" s="101">
        <v>0</v>
      </c>
      <c r="O162" s="101">
        <v>0</v>
      </c>
      <c r="P162" s="101">
        <v>5.8216385182124442E-4</v>
      </c>
      <c r="Q162" s="101">
        <v>0</v>
      </c>
      <c r="R162" s="101">
        <v>0</v>
      </c>
      <c r="S162" s="101">
        <v>4.8535315110915243E-4</v>
      </c>
      <c r="T162" s="101">
        <v>0</v>
      </c>
      <c r="U162" s="101">
        <v>0</v>
      </c>
      <c r="V162" s="101">
        <v>4.4601008984865948E-4</v>
      </c>
      <c r="W162" s="101">
        <v>0</v>
      </c>
      <c r="X162" s="101">
        <v>0</v>
      </c>
      <c r="Y162" s="101">
        <v>4.279928146527903E-4</v>
      </c>
      <c r="Z162" s="101">
        <v>0</v>
      </c>
      <c r="AA162" s="101">
        <v>0</v>
      </c>
      <c r="AB162" s="101">
        <v>4.0766318943178314E-4</v>
      </c>
      <c r="AC162" s="101">
        <v>0</v>
      </c>
      <c r="AD162" s="101">
        <v>0</v>
      </c>
      <c r="AE162" s="101">
        <v>2.5444382109944015E-4</v>
      </c>
      <c r="AF162" s="101">
        <v>0</v>
      </c>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6"/>
      <c r="BC162" s="106"/>
      <c r="BD162" s="106"/>
      <c r="BE162" s="106"/>
      <c r="BF162" s="106"/>
      <c r="BG162" s="106"/>
      <c r="BH162" s="106"/>
      <c r="BI162" s="106"/>
      <c r="BJ162" s="106"/>
      <c r="BK162" s="106"/>
      <c r="BL162" s="106"/>
      <c r="BM162" s="106"/>
      <c r="BN162" s="106"/>
      <c r="BO162" s="106"/>
      <c r="BP162" s="106"/>
      <c r="BQ162" s="106"/>
      <c r="BR162" s="106"/>
      <c r="BS162" s="106"/>
      <c r="BT162" s="106"/>
      <c r="BU162" s="106"/>
      <c r="BV162" s="106"/>
      <c r="BW162" s="106"/>
      <c r="BX162" s="106"/>
      <c r="BY162" s="106"/>
    </row>
    <row r="163" spans="1:96" ht="27.95" customHeight="1" x14ac:dyDescent="0.3">
      <c r="A163" s="94"/>
      <c r="B163" s="9" t="s">
        <v>50</v>
      </c>
      <c r="C163" s="9" t="s">
        <v>51</v>
      </c>
      <c r="D163" s="9" t="str">
        <f>+VLOOKUP($C163,$C$10:$D$50,2,FALSE)</f>
        <v>USD</v>
      </c>
      <c r="E163" s="9" t="s">
        <v>112</v>
      </c>
      <c r="F163" s="101">
        <v>0</v>
      </c>
      <c r="G163" s="101">
        <v>0</v>
      </c>
      <c r="H163" s="101">
        <v>0</v>
      </c>
      <c r="I163" s="101">
        <v>0</v>
      </c>
      <c r="J163" s="101">
        <v>0</v>
      </c>
      <c r="K163" s="101">
        <v>0</v>
      </c>
      <c r="L163" s="101">
        <v>0</v>
      </c>
      <c r="M163" s="101">
        <v>0</v>
      </c>
      <c r="N163" s="101">
        <v>0</v>
      </c>
      <c r="O163" s="101">
        <v>0</v>
      </c>
      <c r="P163" s="101">
        <v>0</v>
      </c>
      <c r="Q163" s="101">
        <v>0</v>
      </c>
      <c r="R163" s="101">
        <v>0</v>
      </c>
      <c r="S163" s="101">
        <v>0</v>
      </c>
      <c r="T163" s="101">
        <v>0</v>
      </c>
      <c r="U163" s="101">
        <v>0</v>
      </c>
      <c r="V163" s="101">
        <v>0</v>
      </c>
      <c r="W163" s="101">
        <v>0</v>
      </c>
      <c r="X163" s="101">
        <v>0</v>
      </c>
      <c r="Y163" s="101">
        <v>0</v>
      </c>
      <c r="Z163" s="101">
        <v>0</v>
      </c>
      <c r="AA163" s="101">
        <v>0</v>
      </c>
      <c r="AB163" s="101">
        <v>0</v>
      </c>
      <c r="AC163" s="101">
        <v>0</v>
      </c>
      <c r="AD163" s="101">
        <v>0</v>
      </c>
      <c r="AE163" s="101">
        <v>0</v>
      </c>
      <c r="AF163" s="101">
        <v>0</v>
      </c>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106"/>
      <c r="BI163" s="106"/>
      <c r="BJ163" s="106"/>
      <c r="BK163" s="106"/>
      <c r="BL163" s="106"/>
      <c r="BM163" s="106"/>
      <c r="BN163" s="106"/>
      <c r="BO163" s="106"/>
      <c r="BP163" s="106"/>
      <c r="BQ163" s="106"/>
      <c r="BR163" s="106"/>
      <c r="BS163" s="106"/>
      <c r="BT163" s="106"/>
      <c r="BU163" s="106"/>
      <c r="BV163" s="106"/>
      <c r="BW163" s="106"/>
      <c r="BX163" s="106"/>
      <c r="BY163" s="106"/>
    </row>
    <row r="164" spans="1:96" ht="27.95" customHeight="1" x14ac:dyDescent="0.3">
      <c r="A164" s="94"/>
      <c r="B164" s="20" t="s">
        <v>113</v>
      </c>
      <c r="C164" s="20"/>
      <c r="D164" s="20"/>
      <c r="E164" s="20"/>
      <c r="F164" s="99">
        <f>+SUM(F165:F170)</f>
        <v>5183.705398081468</v>
      </c>
      <c r="G164" s="99">
        <f t="shared" ref="G164:AF164" si="28">+SUM(G165:G170)</f>
        <v>22.3667725</v>
      </c>
      <c r="H164" s="99">
        <f t="shared" si="28"/>
        <v>0</v>
      </c>
      <c r="I164" s="99">
        <f t="shared" si="28"/>
        <v>5799.3550235781186</v>
      </c>
      <c r="J164" s="99">
        <f t="shared" si="28"/>
        <v>24.793418461538465</v>
      </c>
      <c r="K164" s="99">
        <f t="shared" si="28"/>
        <v>0</v>
      </c>
      <c r="L164" s="99">
        <f t="shared" si="28"/>
        <v>2594.5113336009181</v>
      </c>
      <c r="M164" s="99">
        <f t="shared" si="28"/>
        <v>24.095012307692315</v>
      </c>
      <c r="N164" s="99">
        <f t="shared" si="28"/>
        <v>0</v>
      </c>
      <c r="O164" s="99">
        <f t="shared" si="28"/>
        <v>1662.9776310149844</v>
      </c>
      <c r="P164" s="99">
        <f t="shared" si="28"/>
        <v>19.50548615384616</v>
      </c>
      <c r="Q164" s="99">
        <f t="shared" si="28"/>
        <v>0</v>
      </c>
      <c r="R164" s="99">
        <f t="shared" si="28"/>
        <v>1005.9099107552045</v>
      </c>
      <c r="S164" s="99">
        <f t="shared" si="28"/>
        <v>14.915960000000009</v>
      </c>
      <c r="T164" s="99">
        <f t="shared" si="28"/>
        <v>0</v>
      </c>
      <c r="U164" s="99">
        <f t="shared" si="28"/>
        <v>711.91340186460252</v>
      </c>
      <c r="V164" s="99">
        <f t="shared" si="28"/>
        <v>10.326433846153854</v>
      </c>
      <c r="W164" s="99">
        <f t="shared" si="28"/>
        <v>0</v>
      </c>
      <c r="X164" s="99">
        <f t="shared" si="28"/>
        <v>437.90597754593881</v>
      </c>
      <c r="Y164" s="99">
        <f t="shared" si="28"/>
        <v>5.7369076923077014</v>
      </c>
      <c r="Z164" s="99">
        <f t="shared" si="28"/>
        <v>0</v>
      </c>
      <c r="AA164" s="99">
        <f t="shared" si="28"/>
        <v>253.72506049867533</v>
      </c>
      <c r="AB164" s="99">
        <f t="shared" si="28"/>
        <v>1.1473815384615427</v>
      </c>
      <c r="AC164" s="99">
        <f t="shared" si="28"/>
        <v>0</v>
      </c>
      <c r="AD164" s="99">
        <f t="shared" si="28"/>
        <v>7.7357317349362056</v>
      </c>
      <c r="AE164" s="99">
        <f t="shared" si="28"/>
        <v>0</v>
      </c>
      <c r="AF164" s="99">
        <f t="shared" si="28"/>
        <v>0</v>
      </c>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c r="BA164" s="136"/>
      <c r="BB164" s="136"/>
      <c r="BC164" s="136"/>
      <c r="BD164" s="136"/>
      <c r="BE164" s="136"/>
      <c r="BF164" s="136"/>
      <c r="BG164" s="136"/>
      <c r="BH164" s="136"/>
      <c r="BI164" s="136"/>
      <c r="BJ164" s="136"/>
      <c r="BK164" s="136"/>
      <c r="BL164" s="136"/>
      <c r="BM164" s="136"/>
      <c r="BN164" s="136"/>
      <c r="BO164" s="136"/>
      <c r="BP164" s="136"/>
      <c r="BQ164" s="136"/>
      <c r="BR164" s="136"/>
      <c r="BS164" s="136"/>
      <c r="BT164" s="136"/>
      <c r="BU164" s="136"/>
      <c r="BV164" s="136"/>
      <c r="BW164" s="136"/>
      <c r="BX164" s="136"/>
      <c r="BY164" s="136"/>
    </row>
    <row r="165" spans="1:96" ht="27.95" customHeight="1" x14ac:dyDescent="0.3">
      <c r="A165" s="94"/>
      <c r="B165" s="9" t="s">
        <v>155</v>
      </c>
      <c r="C165" s="9" t="s">
        <v>153</v>
      </c>
      <c r="D165" s="9" t="str">
        <f t="shared" ref="D165:D170" si="29">+VLOOKUP($C165,$C$10:$D$50,2,FALSE)</f>
        <v>USD</v>
      </c>
      <c r="E165" s="9" t="s">
        <v>113</v>
      </c>
      <c r="F165" s="101">
        <v>0</v>
      </c>
      <c r="G165" s="101">
        <v>22.3667725</v>
      </c>
      <c r="H165" s="101">
        <v>0</v>
      </c>
      <c r="I165" s="101">
        <v>0</v>
      </c>
      <c r="J165" s="101">
        <v>24.793418461538465</v>
      </c>
      <c r="K165" s="101">
        <v>0</v>
      </c>
      <c r="L165" s="101">
        <v>0</v>
      </c>
      <c r="M165" s="101">
        <v>24.095012307692315</v>
      </c>
      <c r="N165" s="101">
        <v>0</v>
      </c>
      <c r="O165" s="101">
        <v>0</v>
      </c>
      <c r="P165" s="101">
        <v>19.50548615384616</v>
      </c>
      <c r="Q165" s="101">
        <v>0</v>
      </c>
      <c r="R165" s="101">
        <v>0</v>
      </c>
      <c r="S165" s="101">
        <v>14.915960000000009</v>
      </c>
      <c r="T165" s="101">
        <v>0</v>
      </c>
      <c r="U165" s="101">
        <v>0</v>
      </c>
      <c r="V165" s="101">
        <v>10.326433846153854</v>
      </c>
      <c r="W165" s="101">
        <v>0</v>
      </c>
      <c r="X165" s="101">
        <v>0</v>
      </c>
      <c r="Y165" s="101">
        <v>5.7369076923077014</v>
      </c>
      <c r="Z165" s="101">
        <v>0</v>
      </c>
      <c r="AA165" s="101">
        <v>0</v>
      </c>
      <c r="AB165" s="101">
        <v>1.1473815384615427</v>
      </c>
      <c r="AC165" s="101">
        <v>0</v>
      </c>
      <c r="AD165" s="101">
        <v>0</v>
      </c>
      <c r="AE165" s="101">
        <v>0</v>
      </c>
      <c r="AF165" s="101">
        <v>0</v>
      </c>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106"/>
      <c r="BI165" s="106"/>
      <c r="BJ165" s="106"/>
      <c r="BK165" s="106"/>
      <c r="BL165" s="106"/>
      <c r="BM165" s="106"/>
      <c r="BN165" s="106"/>
      <c r="BO165" s="106"/>
      <c r="BP165" s="106"/>
      <c r="BQ165" s="106"/>
      <c r="BR165" s="106"/>
      <c r="BS165" s="106"/>
      <c r="BT165" s="106"/>
      <c r="BU165" s="106"/>
      <c r="BV165" s="106"/>
      <c r="BW165" s="106"/>
      <c r="BX165" s="106"/>
      <c r="BY165" s="106"/>
    </row>
    <row r="166" spans="1:96" ht="27.95" customHeight="1" x14ac:dyDescent="0.3">
      <c r="A166" s="94"/>
      <c r="B166" s="9" t="s">
        <v>176</v>
      </c>
      <c r="C166" s="9" t="s">
        <v>177</v>
      </c>
      <c r="D166" s="9" t="str">
        <f t="shared" si="29"/>
        <v>Pesos</v>
      </c>
      <c r="E166" s="9" t="s">
        <v>113</v>
      </c>
      <c r="F166" s="101">
        <v>0</v>
      </c>
      <c r="G166" s="101">
        <v>0</v>
      </c>
      <c r="H166" s="101">
        <v>0</v>
      </c>
      <c r="I166" s="101">
        <v>0</v>
      </c>
      <c r="J166" s="101">
        <v>0</v>
      </c>
      <c r="K166" s="101">
        <v>0</v>
      </c>
      <c r="L166" s="101">
        <v>0</v>
      </c>
      <c r="M166" s="101">
        <v>0</v>
      </c>
      <c r="N166" s="101">
        <v>0</v>
      </c>
      <c r="O166" s="101">
        <v>0</v>
      </c>
      <c r="P166" s="101">
        <v>0</v>
      </c>
      <c r="Q166" s="101">
        <v>0</v>
      </c>
      <c r="R166" s="101">
        <v>0</v>
      </c>
      <c r="S166" s="101">
        <v>0</v>
      </c>
      <c r="T166" s="101">
        <v>0</v>
      </c>
      <c r="U166" s="101">
        <v>0</v>
      </c>
      <c r="V166" s="101">
        <v>0</v>
      </c>
      <c r="W166" s="101">
        <v>0</v>
      </c>
      <c r="X166" s="101">
        <v>0</v>
      </c>
      <c r="Y166" s="101">
        <v>0</v>
      </c>
      <c r="Z166" s="101">
        <v>0</v>
      </c>
      <c r="AA166" s="101">
        <v>0</v>
      </c>
      <c r="AB166" s="101">
        <v>0</v>
      </c>
      <c r="AC166" s="101">
        <v>0</v>
      </c>
      <c r="AD166" s="101">
        <v>0</v>
      </c>
      <c r="AE166" s="101">
        <v>0</v>
      </c>
      <c r="AF166" s="101">
        <v>0</v>
      </c>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106"/>
      <c r="BI166" s="106"/>
      <c r="BJ166" s="106"/>
      <c r="BK166" s="106"/>
      <c r="BL166" s="106"/>
      <c r="BM166" s="106"/>
      <c r="BN166" s="106"/>
      <c r="BO166" s="106"/>
      <c r="BP166" s="106"/>
      <c r="BQ166" s="106"/>
      <c r="BR166" s="106"/>
      <c r="BS166" s="106"/>
      <c r="BT166" s="106"/>
      <c r="BU166" s="106"/>
      <c r="BV166" s="106"/>
      <c r="BW166" s="106"/>
      <c r="BX166" s="106"/>
      <c r="BY166" s="106"/>
    </row>
    <row r="167" spans="1:96" ht="27.95" customHeight="1" x14ac:dyDescent="0.3">
      <c r="A167" s="94"/>
      <c r="B167" s="9" t="s">
        <v>180</v>
      </c>
      <c r="C167" s="9" t="s">
        <v>181</v>
      </c>
      <c r="D167" s="9" t="str">
        <f t="shared" si="29"/>
        <v>Pesos</v>
      </c>
      <c r="E167" s="9" t="s">
        <v>113</v>
      </c>
      <c r="F167" s="101">
        <v>1269.1880776837229</v>
      </c>
      <c r="G167" s="101">
        <v>0</v>
      </c>
      <c r="H167" s="101">
        <v>0</v>
      </c>
      <c r="I167" s="101">
        <v>2483.0092961968476</v>
      </c>
      <c r="J167" s="101">
        <v>0</v>
      </c>
      <c r="K167" s="101">
        <v>0</v>
      </c>
      <c r="L167" s="101">
        <v>1956.4893868830532</v>
      </c>
      <c r="M167" s="101">
        <v>0</v>
      </c>
      <c r="N167" s="101">
        <v>0</v>
      </c>
      <c r="O167" s="101">
        <v>1568.5983745924273</v>
      </c>
      <c r="P167" s="101">
        <v>0</v>
      </c>
      <c r="Q167" s="101">
        <v>0</v>
      </c>
      <c r="R167" s="101">
        <v>1005.9099107552045</v>
      </c>
      <c r="S167" s="101">
        <v>0</v>
      </c>
      <c r="T167" s="101">
        <v>0</v>
      </c>
      <c r="U167" s="101">
        <v>711.91340186460252</v>
      </c>
      <c r="V167" s="101">
        <v>0</v>
      </c>
      <c r="W167" s="101">
        <v>0</v>
      </c>
      <c r="X167" s="101">
        <v>437.90597754593881</v>
      </c>
      <c r="Y167" s="101">
        <v>0</v>
      </c>
      <c r="Z167" s="101">
        <v>0</v>
      </c>
      <c r="AA167" s="101">
        <v>253.72506049867533</v>
      </c>
      <c r="AB167" s="101">
        <v>0</v>
      </c>
      <c r="AC167" s="101">
        <v>0</v>
      </c>
      <c r="AD167" s="101">
        <v>7.7357317349362056</v>
      </c>
      <c r="AE167" s="101">
        <v>0</v>
      </c>
      <c r="AF167" s="101">
        <v>0</v>
      </c>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106"/>
      <c r="BI167" s="106"/>
      <c r="BJ167" s="106"/>
      <c r="BK167" s="106"/>
      <c r="BL167" s="106"/>
      <c r="BM167" s="106"/>
      <c r="BN167" s="106"/>
      <c r="BO167" s="106"/>
      <c r="BP167" s="106"/>
      <c r="BQ167" s="106"/>
      <c r="BR167" s="106"/>
      <c r="BS167" s="106"/>
      <c r="BT167" s="106"/>
      <c r="BU167" s="106"/>
      <c r="BV167" s="106"/>
      <c r="BW167" s="106"/>
      <c r="BX167" s="106"/>
      <c r="BY167" s="106"/>
    </row>
    <row r="168" spans="1:96" ht="27.95" customHeight="1" x14ac:dyDescent="0.3">
      <c r="A168" s="94"/>
      <c r="B168" s="9" t="s">
        <v>162</v>
      </c>
      <c r="C168" s="9" t="s">
        <v>163</v>
      </c>
      <c r="D168" s="9" t="str">
        <f t="shared" si="29"/>
        <v>Pesos</v>
      </c>
      <c r="E168" s="9" t="s">
        <v>113</v>
      </c>
      <c r="F168" s="101">
        <v>1785.0990197576398</v>
      </c>
      <c r="G168" s="101">
        <v>0</v>
      </c>
      <c r="H168" s="101">
        <v>0</v>
      </c>
      <c r="I168" s="101">
        <v>1268.0284113524974</v>
      </c>
      <c r="J168" s="101">
        <v>0</v>
      </c>
      <c r="K168" s="101">
        <v>0</v>
      </c>
      <c r="L168" s="101">
        <v>629.44883252865156</v>
      </c>
      <c r="M168" s="101">
        <v>0</v>
      </c>
      <c r="N168" s="101">
        <v>0</v>
      </c>
      <c r="O168" s="101">
        <v>91.25584614060422</v>
      </c>
      <c r="P168" s="101">
        <v>0</v>
      </c>
      <c r="Q168" s="101">
        <v>0</v>
      </c>
      <c r="R168" s="101">
        <v>0</v>
      </c>
      <c r="S168" s="101">
        <v>0</v>
      </c>
      <c r="T168" s="101">
        <v>0</v>
      </c>
      <c r="U168" s="101">
        <v>0</v>
      </c>
      <c r="V168" s="101">
        <v>0</v>
      </c>
      <c r="W168" s="101">
        <v>0</v>
      </c>
      <c r="X168" s="101">
        <v>0</v>
      </c>
      <c r="Y168" s="101">
        <v>0</v>
      </c>
      <c r="Z168" s="101">
        <v>0</v>
      </c>
      <c r="AA168" s="101">
        <v>0</v>
      </c>
      <c r="AB168" s="101">
        <v>0</v>
      </c>
      <c r="AC168" s="101">
        <v>0</v>
      </c>
      <c r="AD168" s="101">
        <v>0</v>
      </c>
      <c r="AE168" s="101">
        <v>0</v>
      </c>
      <c r="AF168" s="101">
        <v>0</v>
      </c>
      <c r="AG168" s="106"/>
      <c r="AH168" s="106"/>
      <c r="AI168" s="106"/>
      <c r="AJ168" s="106"/>
      <c r="AK168" s="106"/>
      <c r="AL168" s="106"/>
      <c r="AM168" s="106"/>
      <c r="AN168" s="106"/>
      <c r="AO168" s="106"/>
      <c r="AP168" s="106"/>
      <c r="AQ168" s="106"/>
      <c r="AR168" s="106"/>
      <c r="AS168" s="106"/>
      <c r="AT168" s="106"/>
      <c r="AU168" s="106"/>
      <c r="AV168" s="106"/>
      <c r="AW168" s="106"/>
      <c r="AX168" s="106"/>
      <c r="AY168" s="106"/>
      <c r="AZ168" s="106"/>
      <c r="BA168" s="106"/>
      <c r="BB168" s="106"/>
      <c r="BC168" s="106"/>
      <c r="BD168" s="106"/>
      <c r="BE168" s="106"/>
      <c r="BF168" s="106"/>
      <c r="BG168" s="106"/>
      <c r="BH168" s="106"/>
      <c r="BI168" s="106"/>
      <c r="BJ168" s="106"/>
      <c r="BK168" s="106"/>
      <c r="BL168" s="106"/>
      <c r="BM168" s="106"/>
      <c r="BN168" s="106"/>
      <c r="BO168" s="106"/>
      <c r="BP168" s="106"/>
      <c r="BQ168" s="106"/>
      <c r="BR168" s="106"/>
      <c r="BS168" s="106"/>
      <c r="BT168" s="106"/>
      <c r="BU168" s="106"/>
      <c r="BV168" s="106"/>
      <c r="BW168" s="106"/>
      <c r="BX168" s="106"/>
      <c r="BY168" s="106"/>
    </row>
    <row r="169" spans="1:96" ht="27.95" customHeight="1" x14ac:dyDescent="0.3">
      <c r="A169" s="94"/>
      <c r="B169" s="9" t="s">
        <v>178</v>
      </c>
      <c r="C169" s="9" t="s">
        <v>179</v>
      </c>
      <c r="D169" s="9" t="str">
        <f t="shared" si="29"/>
        <v>Pesos</v>
      </c>
      <c r="E169" s="9" t="s">
        <v>113</v>
      </c>
      <c r="F169" s="101">
        <v>2119.9417593617982</v>
      </c>
      <c r="G169" s="101">
        <v>0</v>
      </c>
      <c r="H169" s="101">
        <v>0</v>
      </c>
      <c r="I169" s="101">
        <v>2035.9014703426615</v>
      </c>
      <c r="J169" s="101">
        <v>0</v>
      </c>
      <c r="K169" s="101">
        <v>0</v>
      </c>
      <c r="L169" s="101">
        <v>0</v>
      </c>
      <c r="M169" s="101">
        <v>0</v>
      </c>
      <c r="N169" s="101">
        <v>0</v>
      </c>
      <c r="O169" s="101">
        <v>0</v>
      </c>
      <c r="P169" s="101">
        <v>0</v>
      </c>
      <c r="Q169" s="101">
        <v>0</v>
      </c>
      <c r="R169" s="101">
        <v>0</v>
      </c>
      <c r="S169" s="101">
        <v>0</v>
      </c>
      <c r="T169" s="101">
        <v>0</v>
      </c>
      <c r="U169" s="101">
        <v>0</v>
      </c>
      <c r="V169" s="101">
        <v>0</v>
      </c>
      <c r="W169" s="101">
        <v>0</v>
      </c>
      <c r="X169" s="101">
        <v>0</v>
      </c>
      <c r="Y169" s="101">
        <v>0</v>
      </c>
      <c r="Z169" s="101">
        <v>0</v>
      </c>
      <c r="AA169" s="101">
        <v>0</v>
      </c>
      <c r="AB169" s="101">
        <v>0</v>
      </c>
      <c r="AC169" s="101">
        <v>0</v>
      </c>
      <c r="AD169" s="101">
        <v>0</v>
      </c>
      <c r="AE169" s="101">
        <v>0</v>
      </c>
      <c r="AF169" s="101">
        <v>0</v>
      </c>
      <c r="AG169" s="106"/>
      <c r="AH169" s="106"/>
      <c r="AI169" s="106"/>
      <c r="AJ169" s="106"/>
      <c r="AK169" s="106"/>
      <c r="AL169" s="106"/>
      <c r="AM169" s="106"/>
      <c r="AN169" s="106"/>
      <c r="AO169" s="106"/>
      <c r="AP169" s="106"/>
      <c r="AQ169" s="106"/>
      <c r="AR169" s="106"/>
      <c r="AS169" s="106"/>
      <c r="AT169" s="106"/>
      <c r="AU169" s="106"/>
      <c r="AV169" s="106"/>
      <c r="AW169" s="106"/>
      <c r="AX169" s="106"/>
      <c r="AY169" s="106"/>
      <c r="AZ169" s="106"/>
      <c r="BA169" s="106"/>
      <c r="BB169" s="106"/>
      <c r="BC169" s="106"/>
      <c r="BD169" s="106"/>
      <c r="BE169" s="106"/>
      <c r="BF169" s="106"/>
      <c r="BG169" s="106"/>
      <c r="BH169" s="106"/>
      <c r="BI169" s="106"/>
      <c r="BJ169" s="106"/>
      <c r="BK169" s="106"/>
      <c r="BL169" s="106"/>
      <c r="BM169" s="106"/>
      <c r="BN169" s="106"/>
      <c r="BO169" s="106"/>
      <c r="BP169" s="106"/>
      <c r="BQ169" s="106"/>
      <c r="BR169" s="106"/>
      <c r="BS169" s="106"/>
      <c r="BT169" s="106"/>
      <c r="BU169" s="106"/>
      <c r="BV169" s="106"/>
      <c r="BW169" s="106"/>
      <c r="BX169" s="106"/>
      <c r="BY169" s="106"/>
    </row>
    <row r="170" spans="1:96" ht="27.95" customHeight="1" x14ac:dyDescent="0.3">
      <c r="A170" s="94"/>
      <c r="B170" s="11" t="s">
        <v>52</v>
      </c>
      <c r="C170" s="9" t="s">
        <v>53</v>
      </c>
      <c r="D170" s="9" t="str">
        <f t="shared" si="29"/>
        <v>Pesos</v>
      </c>
      <c r="E170" s="9" t="s">
        <v>113</v>
      </c>
      <c r="F170" s="101">
        <v>9.4765412783073124</v>
      </c>
      <c r="G170" s="101">
        <v>0</v>
      </c>
      <c r="H170" s="101">
        <v>0</v>
      </c>
      <c r="I170" s="101">
        <v>12.415845686111627</v>
      </c>
      <c r="J170" s="101">
        <v>0</v>
      </c>
      <c r="K170" s="101">
        <v>0</v>
      </c>
      <c r="L170" s="101">
        <v>8.5731141892134985</v>
      </c>
      <c r="M170" s="101">
        <v>0</v>
      </c>
      <c r="N170" s="101">
        <v>0</v>
      </c>
      <c r="O170" s="101">
        <v>3.1234102819529399</v>
      </c>
      <c r="P170" s="101">
        <v>0</v>
      </c>
      <c r="Q170" s="101">
        <v>0</v>
      </c>
      <c r="R170" s="101">
        <v>0</v>
      </c>
      <c r="S170" s="101">
        <v>0</v>
      </c>
      <c r="T170" s="101">
        <v>0</v>
      </c>
      <c r="U170" s="101">
        <v>0</v>
      </c>
      <c r="V170" s="101">
        <v>0</v>
      </c>
      <c r="W170" s="101">
        <v>0</v>
      </c>
      <c r="X170" s="101">
        <v>0</v>
      </c>
      <c r="Y170" s="101">
        <v>0</v>
      </c>
      <c r="Z170" s="101">
        <v>0</v>
      </c>
      <c r="AA170" s="101">
        <v>0</v>
      </c>
      <c r="AB170" s="101">
        <v>0</v>
      </c>
      <c r="AC170" s="101">
        <v>0</v>
      </c>
      <c r="AD170" s="101">
        <v>0</v>
      </c>
      <c r="AE170" s="101">
        <v>0</v>
      </c>
      <c r="AF170" s="101">
        <v>0</v>
      </c>
      <c r="AG170" s="106"/>
      <c r="AH170" s="106"/>
      <c r="AI170" s="106"/>
      <c r="AJ170" s="106"/>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6"/>
      <c r="BR170" s="106"/>
      <c r="BS170" s="106"/>
      <c r="BT170" s="106"/>
      <c r="BU170" s="106"/>
      <c r="BV170" s="106"/>
      <c r="BW170" s="106"/>
      <c r="BX170" s="106"/>
      <c r="BY170" s="106"/>
    </row>
    <row r="171" spans="1:96" ht="6.75" customHeight="1" x14ac:dyDescent="0.3">
      <c r="B171" s="23"/>
      <c r="C171" s="14"/>
      <c r="D171" s="14"/>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c r="AC171" s="106"/>
      <c r="AD171" s="104"/>
      <c r="AE171" s="104"/>
      <c r="AF171" s="104"/>
      <c r="AG171" s="106"/>
      <c r="AH171" s="106"/>
      <c r="AI171" s="106"/>
      <c r="AJ171" s="106"/>
      <c r="AK171" s="106"/>
      <c r="AL171" s="106"/>
      <c r="AM171" s="106"/>
      <c r="AN171" s="106"/>
      <c r="AO171" s="106"/>
      <c r="AP171" s="106"/>
      <c r="AQ171" s="106"/>
      <c r="AR171" s="106"/>
      <c r="AS171" s="106"/>
      <c r="AT171" s="106"/>
      <c r="AU171" s="106"/>
      <c r="AV171" s="106"/>
      <c r="AW171" s="106"/>
      <c r="AX171" s="106"/>
      <c r="AY171" s="106"/>
      <c r="AZ171" s="106"/>
      <c r="BA171" s="106"/>
      <c r="BB171" s="106"/>
      <c r="BC171" s="106"/>
      <c r="BD171" s="106"/>
      <c r="BE171" s="106"/>
      <c r="BF171" s="106"/>
      <c r="BG171" s="106"/>
      <c r="BH171" s="106"/>
      <c r="BI171" s="106"/>
      <c r="BJ171" s="106"/>
      <c r="BK171" s="106"/>
      <c r="BL171" s="106"/>
      <c r="BM171" s="106"/>
      <c r="BN171" s="106"/>
      <c r="BO171" s="106"/>
      <c r="BP171" s="106"/>
      <c r="BQ171" s="106"/>
      <c r="BR171" s="106"/>
      <c r="BS171" s="106"/>
      <c r="BT171" s="106"/>
      <c r="BU171" s="106"/>
      <c r="BV171" s="106"/>
      <c r="BW171" s="106"/>
      <c r="BX171" s="106"/>
      <c r="BY171" s="106"/>
    </row>
    <row r="172" spans="1:96" ht="29.25" customHeight="1" x14ac:dyDescent="0.3">
      <c r="B172" s="164" t="s">
        <v>54</v>
      </c>
      <c r="C172" s="165"/>
      <c r="D172" s="165"/>
      <c r="E172" s="166"/>
      <c r="F172" s="99">
        <f>+SUM(F129,F143,F146,F164)</f>
        <v>15381.806545952819</v>
      </c>
      <c r="G172" s="99">
        <f t="shared" ref="G172:AF172" si="30">+SUM(G129,G143,G146,G164)</f>
        <v>26.936730627709203</v>
      </c>
      <c r="H172" s="99">
        <f t="shared" si="30"/>
        <v>3.198483264905394</v>
      </c>
      <c r="I172" s="99">
        <f t="shared" si="30"/>
        <v>18979.549860669576</v>
      </c>
      <c r="J172" s="99">
        <f t="shared" si="30"/>
        <v>35.879580986754135</v>
      </c>
      <c r="K172" s="99">
        <f t="shared" si="30"/>
        <v>0</v>
      </c>
      <c r="L172" s="99">
        <f t="shared" si="30"/>
        <v>11343.173173547801</v>
      </c>
      <c r="M172" s="99">
        <f t="shared" si="30"/>
        <v>34.771495967445723</v>
      </c>
      <c r="N172" s="99">
        <f t="shared" si="30"/>
        <v>0</v>
      </c>
      <c r="O172" s="99">
        <f t="shared" si="30"/>
        <v>6463.5932604235604</v>
      </c>
      <c r="P172" s="99">
        <f t="shared" si="30"/>
        <v>27.748676901833804</v>
      </c>
      <c r="Q172" s="99">
        <f t="shared" si="30"/>
        <v>0</v>
      </c>
      <c r="R172" s="99">
        <f t="shared" si="30"/>
        <v>2805.0304927663383</v>
      </c>
      <c r="S172" s="99">
        <f t="shared" si="30"/>
        <v>21.119716553229122</v>
      </c>
      <c r="T172" s="99">
        <f t="shared" si="30"/>
        <v>0</v>
      </c>
      <c r="U172" s="99">
        <f t="shared" si="30"/>
        <v>888.63138307217105</v>
      </c>
      <c r="V172" s="99">
        <f t="shared" si="30"/>
        <v>15.502926775427177</v>
      </c>
      <c r="W172" s="99">
        <f t="shared" si="30"/>
        <v>0</v>
      </c>
      <c r="X172" s="99">
        <f t="shared" si="30"/>
        <v>437.90597754593881</v>
      </c>
      <c r="Y172" s="99">
        <f t="shared" si="30"/>
        <v>10.397637875848634</v>
      </c>
      <c r="Z172" s="99">
        <f t="shared" si="30"/>
        <v>0</v>
      </c>
      <c r="AA172" s="99">
        <f t="shared" si="30"/>
        <v>253.72506049867533</v>
      </c>
      <c r="AB172" s="99">
        <f t="shared" si="30"/>
        <v>5.2943467727015214</v>
      </c>
      <c r="AC172" s="99">
        <f t="shared" si="30"/>
        <v>0</v>
      </c>
      <c r="AD172" s="99">
        <f t="shared" si="30"/>
        <v>7.7357317349362056</v>
      </c>
      <c r="AE172" s="99">
        <f t="shared" si="30"/>
        <v>1.2018443354567316</v>
      </c>
      <c r="AF172" s="99">
        <f t="shared" si="30"/>
        <v>0</v>
      </c>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c r="BS172" s="136"/>
      <c r="BT172" s="136"/>
      <c r="BU172" s="136"/>
      <c r="BV172" s="136"/>
      <c r="BW172" s="136"/>
      <c r="BX172" s="136"/>
      <c r="BY172" s="136"/>
    </row>
    <row r="173" spans="1:96" x14ac:dyDescent="0.3">
      <c r="B173" s="55"/>
      <c r="C173" s="55"/>
      <c r="D173" s="55"/>
      <c r="E173" s="123"/>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38"/>
      <c r="AH173" s="138"/>
      <c r="AI173" s="138"/>
      <c r="AJ173" s="138"/>
      <c r="AK173" s="138"/>
      <c r="AL173" s="138"/>
      <c r="AM173" s="138"/>
      <c r="AN173" s="138"/>
      <c r="AO173" s="138"/>
      <c r="AP173" s="138"/>
      <c r="AQ173" s="138"/>
      <c r="AR173" s="138"/>
      <c r="AS173" s="138"/>
      <c r="AT173" s="138"/>
      <c r="AU173" s="138"/>
      <c r="AV173" s="138"/>
      <c r="AW173" s="138"/>
      <c r="AX173" s="138"/>
      <c r="AY173" s="138"/>
      <c r="AZ173" s="138"/>
      <c r="BA173" s="138"/>
      <c r="BB173" s="138"/>
      <c r="BC173" s="138"/>
      <c r="BD173" s="138"/>
      <c r="BE173" s="138"/>
      <c r="BF173" s="138"/>
      <c r="BG173" s="138"/>
      <c r="BH173" s="138"/>
      <c r="BI173" s="138"/>
      <c r="BJ173" s="138"/>
      <c r="BK173" s="138"/>
      <c r="BL173" s="138"/>
      <c r="BM173" s="138"/>
      <c r="BN173" s="138"/>
      <c r="BO173" s="138"/>
      <c r="BP173" s="138"/>
      <c r="BQ173" s="138"/>
      <c r="BR173" s="138"/>
      <c r="BS173" s="138"/>
      <c r="BT173" s="138"/>
      <c r="BU173" s="138"/>
      <c r="BV173" s="138"/>
      <c r="BW173" s="138"/>
      <c r="BX173" s="138"/>
      <c r="BY173" s="138"/>
    </row>
    <row r="174" spans="1:96" ht="30" customHeight="1" x14ac:dyDescent="0.3">
      <c r="B174" s="22" t="s">
        <v>165</v>
      </c>
      <c r="E174" s="109"/>
      <c r="F174" s="39"/>
      <c r="G174" s="39"/>
      <c r="H174" s="39"/>
      <c r="I174" s="39"/>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c r="BI174" s="134"/>
      <c r="BJ174" s="134"/>
      <c r="BK174" s="134"/>
      <c r="BL174" s="134"/>
      <c r="BM174" s="134"/>
      <c r="BN174" s="134"/>
      <c r="BO174" s="134"/>
      <c r="BP174" s="134"/>
      <c r="BQ174" s="134"/>
      <c r="BR174" s="134"/>
      <c r="BS174" s="134"/>
      <c r="BT174" s="134"/>
      <c r="BU174" s="134"/>
      <c r="BV174" s="134"/>
      <c r="BW174" s="134"/>
      <c r="BX174" s="134"/>
      <c r="BY174" s="134"/>
      <c r="CI174" s="50"/>
      <c r="CJ174" s="50"/>
      <c r="CK174" s="50"/>
      <c r="CL174" s="50"/>
      <c r="CM174" s="50"/>
      <c r="CN174" s="50"/>
      <c r="CO174" s="50"/>
      <c r="CP174" s="50"/>
      <c r="CQ174" s="50"/>
      <c r="CR174" s="50"/>
    </row>
    <row r="175" spans="1:96" ht="27.95" customHeight="1" x14ac:dyDescent="0.3">
      <c r="A175" s="94"/>
      <c r="B175" s="9" t="s">
        <v>167</v>
      </c>
      <c r="C175" s="9" t="s">
        <v>175</v>
      </c>
      <c r="D175" s="9" t="s">
        <v>2</v>
      </c>
      <c r="E175" s="110" t="s">
        <v>166</v>
      </c>
      <c r="F175" s="101">
        <v>1481.0865949730853</v>
      </c>
      <c r="G175" s="101">
        <v>0</v>
      </c>
      <c r="H175" s="101">
        <v>0</v>
      </c>
      <c r="I175" s="101">
        <v>0</v>
      </c>
      <c r="J175" s="101">
        <v>0</v>
      </c>
      <c r="K175" s="101">
        <v>0</v>
      </c>
      <c r="L175" s="101">
        <v>0</v>
      </c>
      <c r="M175" s="101">
        <v>0</v>
      </c>
      <c r="N175" s="101">
        <v>0</v>
      </c>
      <c r="O175" s="101">
        <v>0</v>
      </c>
      <c r="P175" s="101">
        <v>0</v>
      </c>
      <c r="Q175" s="101">
        <v>0</v>
      </c>
      <c r="R175" s="101">
        <v>0</v>
      </c>
      <c r="S175" s="101">
        <v>0</v>
      </c>
      <c r="T175" s="101">
        <v>0</v>
      </c>
      <c r="U175" s="101">
        <v>0</v>
      </c>
      <c r="V175" s="101">
        <v>0</v>
      </c>
      <c r="W175" s="101">
        <v>0</v>
      </c>
      <c r="X175" s="101">
        <v>0</v>
      </c>
      <c r="Y175" s="101">
        <v>0</v>
      </c>
      <c r="Z175" s="101">
        <v>0</v>
      </c>
      <c r="AA175" s="101">
        <v>0</v>
      </c>
      <c r="AB175" s="101">
        <v>0</v>
      </c>
      <c r="AC175" s="101">
        <v>0</v>
      </c>
      <c r="AD175" s="101">
        <v>0</v>
      </c>
      <c r="AE175" s="101">
        <v>0</v>
      </c>
      <c r="AF175" s="101">
        <v>0</v>
      </c>
      <c r="AG175" s="106"/>
      <c r="AH175" s="106"/>
      <c r="AI175" s="106"/>
      <c r="AJ175" s="106"/>
      <c r="AK175" s="106"/>
      <c r="AL175" s="106"/>
      <c r="AM175" s="106"/>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CI175" s="111"/>
      <c r="CJ175" s="111"/>
      <c r="CK175" s="111"/>
      <c r="CL175" s="111"/>
      <c r="CM175" s="111"/>
      <c r="CN175" s="111"/>
      <c r="CO175" s="111"/>
      <c r="CP175" s="106"/>
      <c r="CQ175" s="106"/>
      <c r="CR175" s="106"/>
    </row>
  </sheetData>
  <sortState xmlns:xlrd2="http://schemas.microsoft.com/office/spreadsheetml/2017/richdata2" ref="A45:CT50">
    <sortCondition descending="1" ref="F45:F50"/>
  </sortState>
  <mergeCells count="24">
    <mergeCell ref="B70:U70"/>
    <mergeCell ref="B124:U124"/>
    <mergeCell ref="B52:D52"/>
    <mergeCell ref="B118:E118"/>
    <mergeCell ref="B172:E172"/>
    <mergeCell ref="B57:D57"/>
    <mergeCell ref="B59:N59"/>
    <mergeCell ref="B63:N63"/>
    <mergeCell ref="B60:N60"/>
    <mergeCell ref="B61:N61"/>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86" location="ANSG20!A1" display="ANSG20" xr:uid="{00000000-0004-0000-0000-000000000000}"/>
    <hyperlink ref="C88" location="ANSE21!A1" display="ANSE21" xr:uid="{00000000-0004-0000-0000-000001000000}"/>
    <hyperlink ref="C95" location="BIDF40!A1" display="BIDF40" xr:uid="{00000000-0004-0000-0000-000002000000}"/>
    <hyperlink ref="C105" location="BIDF22!A1" display="BIDF22" xr:uid="{00000000-0004-0000-0000-000003000000}"/>
    <hyperlink ref="C102" location="BIDO24!A1" display="BIDO24" xr:uid="{00000000-0004-0000-0000-000004000000}"/>
    <hyperlink ref="C99" location="BIDN32!A1" display="BIDN32" xr:uid="{00000000-0004-0000-0000-000005000000}"/>
    <hyperlink ref="C109" location="BIRJ22!A1" display="BIRJ22" xr:uid="{00000000-0004-0000-0000-000008000000}"/>
    <hyperlink ref="C107" location="BIRS38!A1" display="BIRS38" xr:uid="{00000000-0004-0000-0000-000009000000}"/>
    <hyperlink ref="C103" location="BIDS34!A1" display="BIDS34" xr:uid="{00000000-0004-0000-0000-00000B000000}"/>
    <hyperlink ref="C104" location="BIDS23!A1" display="BIDS23" xr:uid="{00000000-0004-0000-0000-00000C000000}"/>
    <hyperlink ref="C85" location="FFFIRY22!A1" display="FFFIRY22" xr:uid="{00000000-0004-0000-0000-00000E000000}"/>
    <hyperlink ref="C98" location="BIDY42!A1" display="BIDY42" xr:uid="{00000000-0004-0000-0000-000011000000}"/>
    <hyperlink ref="C87" location="ANSE22!A1" display="ANSE22" xr:uid="{00000000-0004-0000-0000-000013000000}"/>
    <hyperlink ref="C80" location="FFFIRO24!A1" display="FFFIRO24" xr:uid="{00000000-0004-0000-0000-000015000000}"/>
    <hyperlink ref="C84" location="ANSG22!A1" display="ANSG22" xr:uid="{00000000-0004-0000-0000-000016000000}"/>
    <hyperlink ref="C81" location="FFFIRF26!A1" display="FFFIRF26" xr:uid="{00000000-0004-0000-0000-000017000000}"/>
    <hyperlink ref="C79" location="ANSE23!A1" display="ANSE23" xr:uid="{00000000-0004-0000-0000-000018000000}"/>
    <hyperlink ref="C82" location="IPVO26!A1" display="IPVO26" xr:uid="{00000000-0004-0000-0000-00001A000000}"/>
    <hyperlink ref="C83" location="FFFIRE26!A1" display="FFFIRE26" xr:uid="{00000000-0004-0000-0000-00001B000000}"/>
    <hyperlink ref="C116" location="'PMG25'!A1" display="PMG25" xr:uid="{00000000-0004-0000-0000-00001C000000}"/>
    <hyperlink ref="C76" location="FFDPO23!A1" display="FFDPO23" xr:uid="{00000000-0004-0000-0000-00001D000000}"/>
    <hyperlink ref="C140" location="ANSG20!A1" display="ANSG20" xr:uid="{00000000-0004-0000-0000-00001E000000}"/>
    <hyperlink ref="C142" location="ANSE21!A1" display="ANSE21" xr:uid="{00000000-0004-0000-0000-00001F000000}"/>
    <hyperlink ref="C149" location="BIDF40!A1" display="BIDF40" xr:uid="{00000000-0004-0000-0000-000020000000}"/>
    <hyperlink ref="C159" location="BIDF22!A1" display="BIDF22" xr:uid="{00000000-0004-0000-0000-000021000000}"/>
    <hyperlink ref="C156" location="BIDO24!A1" display="BIDO24" xr:uid="{00000000-0004-0000-0000-000022000000}"/>
    <hyperlink ref="C153" location="BIDN32!A1" display="BIDN32" xr:uid="{00000000-0004-0000-0000-000023000000}"/>
    <hyperlink ref="C163" location="BIRJ22!A1" display="BIRJ22" xr:uid="{00000000-0004-0000-0000-000026000000}"/>
    <hyperlink ref="C161" location="BIRS38!A1" display="BIRS38" xr:uid="{00000000-0004-0000-0000-000027000000}"/>
    <hyperlink ref="C157" location="BIDS34!A1" display="BIDS34" xr:uid="{00000000-0004-0000-0000-000029000000}"/>
    <hyperlink ref="C158" location="BIDS23!A1" display="BIDS23" xr:uid="{00000000-0004-0000-0000-00002A000000}"/>
    <hyperlink ref="C139" location="FFFIRY22!A1" display="FFFIRY22" xr:uid="{00000000-0004-0000-0000-00002C000000}"/>
    <hyperlink ref="C152" location="BIDY42!A1" display="BIDY42" xr:uid="{00000000-0004-0000-0000-00002F000000}"/>
    <hyperlink ref="C141" location="ANSE22!A1" display="ANSE22" xr:uid="{00000000-0004-0000-0000-000031000000}"/>
    <hyperlink ref="C134" location="FFFIRO24!A1" display="FFFIRO24" xr:uid="{00000000-0004-0000-0000-000033000000}"/>
    <hyperlink ref="C138" location="ANSG22!A1" display="ANSG22" xr:uid="{00000000-0004-0000-0000-000034000000}"/>
    <hyperlink ref="C135" location="FFFIRF26!A1" display="FFFIRF26" xr:uid="{00000000-0004-0000-0000-000035000000}"/>
    <hyperlink ref="C133" location="ANSE23!A1" display="ANSE23" xr:uid="{00000000-0004-0000-0000-000036000000}"/>
    <hyperlink ref="C136" location="IPVO26!A1" display="IPVO26" xr:uid="{00000000-0004-0000-0000-000038000000}"/>
    <hyperlink ref="C137" location="FFFIRE26!A1" display="FFFIRE26" xr:uid="{00000000-0004-0000-0000-000039000000}"/>
    <hyperlink ref="C170" location="'PMG25'!A1" display="PMG25" xr:uid="{00000000-0004-0000-0000-00003A000000}"/>
    <hyperlink ref="C130" location="FFDPO23!A1" display="FFDPO23" xr:uid="{00000000-0004-0000-0000-00003B000000}"/>
    <hyperlink ref="C20" location="ANSG20!A1" display="ANSG20" xr:uid="{00000000-0004-0000-0000-00003C000000}"/>
    <hyperlink ref="C22" location="ANSE21!A1" display="ANSE21" xr:uid="{00000000-0004-0000-0000-00003D000000}"/>
    <hyperlink ref="C28" location="BIDF40!A1" display="BIDF40" xr:uid="{00000000-0004-0000-0000-00003E000000}"/>
    <hyperlink ref="C39" location="BIDF22!A1" display="BIDF22" xr:uid="{00000000-0004-0000-0000-00003F000000}"/>
    <hyperlink ref="C37" location="BIDO24!A1" display="BIDO24" xr:uid="{00000000-0004-0000-0000-000040000000}"/>
    <hyperlink ref="C34" location="BIDN32!A1" display="BIDN32" xr:uid="{00000000-0004-0000-0000-000041000000}"/>
    <hyperlink ref="C43" location="BIRJ22!A1" display="BIRJ22" xr:uid="{00000000-0004-0000-0000-000044000000}"/>
    <hyperlink ref="C41" location="BIRS38!A1" display="BIRS38" xr:uid="{00000000-0004-0000-0000-000045000000}"/>
    <hyperlink ref="C36" location="BIDS34!A1" display="BIDS34" xr:uid="{00000000-0004-0000-0000-000047000000}"/>
    <hyperlink ref="C38" location="BIDS23!A1" display="BIDS23" xr:uid="{00000000-0004-0000-0000-000048000000}"/>
    <hyperlink ref="C19" location="FFFIRY22!A1" display="FFFIRY22" xr:uid="{00000000-0004-0000-0000-00004A000000}"/>
    <hyperlink ref="C33" location="BIDY42!A1" display="BIDY42" xr:uid="{00000000-0004-0000-0000-00004D000000}"/>
    <hyperlink ref="C21" location="ANSE22!A1" display="ANSE22" xr:uid="{00000000-0004-0000-0000-00004F000000}"/>
    <hyperlink ref="C14" location="FFFIRO24!A1" display="FFFIRO24" xr:uid="{00000000-0004-0000-0000-000051000000}"/>
    <hyperlink ref="C18" location="ANSG22!A1" display="ANSG22" xr:uid="{00000000-0004-0000-0000-000052000000}"/>
    <hyperlink ref="C15" location="FFFIRF26!A1" display="FFFIRF26" xr:uid="{00000000-0004-0000-0000-000053000000}"/>
    <hyperlink ref="C13" location="ANSE23!A1" display="ANSE23" xr:uid="{00000000-0004-0000-0000-000054000000}"/>
    <hyperlink ref="C16" location="IPVO26!A1" display="IPVO26" xr:uid="{00000000-0004-0000-0000-000056000000}"/>
    <hyperlink ref="C17" location="FFFIRE26!A1" display="FFFIRE26" xr:uid="{00000000-0004-0000-0000-000057000000}"/>
    <hyperlink ref="C50" location="'PMG25'!A1" display="PMG25" xr:uid="{00000000-0004-0000-0000-000058000000}"/>
    <hyperlink ref="C10" location="FFDPO23!A1" display="FFDPO23" xr:uid="{00000000-0004-0000-0000-000059000000}"/>
    <hyperlink ref="C12" location="GOBD23!A1" display="GOBD23" xr:uid="{00000000-0004-0000-0000-00005A000000}"/>
    <hyperlink ref="C78" location="GOBD23!A1" display="GOBD23" xr:uid="{00000000-0004-0000-0000-00005B000000}"/>
    <hyperlink ref="C132" location="GOBD23!A1" display="GOBD23" xr:uid="{00000000-0004-0000-0000-00005C000000}"/>
    <hyperlink ref="C100" location="BIDN44!A1" display="BIDN44" xr:uid="{00000000-0004-0000-0000-00005D000000}"/>
    <hyperlink ref="C154" location="BIDN44!A1" display="BIDN44" xr:uid="{00000000-0004-0000-0000-00005E000000}"/>
    <hyperlink ref="C25" location="BNAJ26!A1" display="BNAJ26" xr:uid="{00000000-0004-0000-0000-00005F000000}"/>
    <hyperlink ref="C49" location="'PMY25'!A1" display="PMY25" xr:uid="{00000000-0004-0000-0000-000060000000}"/>
    <hyperlink ref="C91" location="BNAJ26!A1" display="BNAJ26" xr:uid="{00000000-0004-0000-0000-000061000000}"/>
    <hyperlink ref="C114" location="'PMY25'!A1" display="PMY25" xr:uid="{00000000-0004-0000-0000-000062000000}"/>
    <hyperlink ref="C145" location="BNAJ26!A1" display="BNAJ26" xr:uid="{00000000-0004-0000-0000-000063000000}"/>
    <hyperlink ref="C168" location="'PMY25'!A1" display="PMY25" xr:uid="{00000000-0004-0000-0000-000064000000}"/>
    <hyperlink ref="C46" location="'PMD24'!A1" display="PMD24" xr:uid="{00000000-0004-0000-0000-000065000000}"/>
    <hyperlink ref="C90" location="BNAM27!A1" display="BNAM27" xr:uid="{00000000-0004-0000-0000-000066000000}"/>
    <hyperlink ref="C24" location="BNAM27!A1" display="BNAM27" xr:uid="{00000000-0004-0000-0000-000067000000}"/>
    <hyperlink ref="C144" location="BNAM27!A1" display="BNAM27" xr:uid="{00000000-0004-0000-0000-000068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1"/>
  <sheetViews>
    <sheetView showGridLines="0" zoomScaleNormal="100" workbookViewId="0">
      <pane xSplit="2" topLeftCell="C1" activePane="topRight" state="frozen"/>
      <selection activeCell="B46" sqref="B46:E46"/>
      <selection pane="top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bestFit="1" customWidth="1"/>
    <col min="5" max="5" width="13.7109375" style="1" customWidth="1"/>
    <col min="6" max="17" width="13" style="1" bestFit="1" customWidth="1"/>
    <col min="18" max="16384" width="11.42578125" style="1"/>
  </cols>
  <sheetData>
    <row r="1" spans="1:17" ht="28.5" customHeight="1" x14ac:dyDescent="0.3">
      <c r="B1" s="153" t="s">
        <v>56</v>
      </c>
      <c r="C1" s="153"/>
      <c r="D1" s="153"/>
      <c r="E1" s="153"/>
    </row>
    <row r="2" spans="1:17" ht="17.25" x14ac:dyDescent="0.3">
      <c r="B2" s="5" t="s">
        <v>65</v>
      </c>
      <c r="E2" s="16"/>
    </row>
    <row r="4" spans="1:17" ht="30.75" customHeight="1" x14ac:dyDescent="0.3">
      <c r="B4" s="172" t="s">
        <v>168</v>
      </c>
      <c r="C4" s="172"/>
      <c r="D4" s="172"/>
      <c r="M4" s="128"/>
      <c r="N4" s="128"/>
      <c r="O4" s="128"/>
      <c r="P4" s="128"/>
      <c r="Q4" s="128"/>
    </row>
    <row r="5" spans="1:17" ht="15.75" customHeight="1" x14ac:dyDescent="0.3">
      <c r="B5" s="169" t="s">
        <v>0</v>
      </c>
      <c r="C5" s="156" t="s">
        <v>1</v>
      </c>
      <c r="D5" s="156" t="s">
        <v>115</v>
      </c>
      <c r="F5" s="6">
        <v>2022</v>
      </c>
      <c r="G5" s="6">
        <v>2022</v>
      </c>
      <c r="H5" s="6">
        <v>2022</v>
      </c>
      <c r="I5" s="6">
        <v>2022</v>
      </c>
      <c r="J5" s="6">
        <v>2022</v>
      </c>
      <c r="K5" s="6">
        <v>2022</v>
      </c>
      <c r="L5" s="6">
        <v>2022</v>
      </c>
      <c r="M5" s="6">
        <v>2022</v>
      </c>
      <c r="N5" s="6">
        <v>2022</v>
      </c>
      <c r="O5" s="6">
        <v>2022</v>
      </c>
      <c r="P5" s="6">
        <v>2022</v>
      </c>
      <c r="Q5" s="6">
        <v>2022</v>
      </c>
    </row>
    <row r="6" spans="1:17" x14ac:dyDescent="0.3">
      <c r="B6" s="170"/>
      <c r="C6" s="157"/>
      <c r="D6" s="15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5"/>
      <c r="B7" s="9" t="s">
        <v>3</v>
      </c>
      <c r="C7" s="9" t="s">
        <v>4</v>
      </c>
      <c r="D7" s="9" t="s">
        <v>109</v>
      </c>
      <c r="E7" s="7"/>
      <c r="F7" s="18">
        <v>0</v>
      </c>
      <c r="G7" s="18">
        <v>0</v>
      </c>
      <c r="H7" s="18">
        <v>0</v>
      </c>
      <c r="I7" s="18">
        <v>0</v>
      </c>
      <c r="J7" s="18">
        <v>523.21377179639296</v>
      </c>
      <c r="K7" s="18">
        <v>523.21377179639296</v>
      </c>
      <c r="L7" s="18">
        <v>523.21377179639296</v>
      </c>
      <c r="M7" s="18">
        <v>523.21377179639296</v>
      </c>
      <c r="N7" s="18">
        <v>523.21377179639296</v>
      </c>
      <c r="O7" s="18">
        <v>523.21377179639296</v>
      </c>
      <c r="P7" s="18">
        <v>523.21377179639296</v>
      </c>
      <c r="Q7" s="18">
        <v>523.21377179639296</v>
      </c>
    </row>
    <row r="8" spans="1:17" x14ac:dyDescent="0.3">
      <c r="A8" s="125"/>
      <c r="B8" s="9" t="s">
        <v>151</v>
      </c>
      <c r="C8" s="9" t="s">
        <v>152</v>
      </c>
      <c r="D8" s="9" t="s">
        <v>109</v>
      </c>
      <c r="E8" s="7"/>
      <c r="F8" s="17">
        <v>135.6715682129838</v>
      </c>
      <c r="G8" s="17">
        <v>140.04258145252277</v>
      </c>
      <c r="H8" s="17">
        <v>146.97276781268872</v>
      </c>
      <c r="I8" s="17">
        <v>154.89293217922489</v>
      </c>
      <c r="J8" s="17">
        <v>165.23954659231299</v>
      </c>
      <c r="K8" s="17">
        <v>174.24497732609376</v>
      </c>
      <c r="L8" s="17">
        <v>182.84815505075468</v>
      </c>
      <c r="M8" s="17">
        <v>195.16043222245199</v>
      </c>
      <c r="N8" s="17">
        <v>208.97077855332489</v>
      </c>
      <c r="O8" s="17">
        <v>222.9774869707139</v>
      </c>
      <c r="P8" s="17">
        <v>236.68403705134861</v>
      </c>
      <c r="Q8" s="17">
        <v>249.73990375344087</v>
      </c>
    </row>
    <row r="9" spans="1:17" x14ac:dyDescent="0.3">
      <c r="A9" s="125"/>
      <c r="B9" s="9" t="s">
        <v>144</v>
      </c>
      <c r="C9" s="9" t="s">
        <v>145</v>
      </c>
      <c r="D9" s="9" t="s">
        <v>109</v>
      </c>
      <c r="E9" s="7"/>
      <c r="F9" s="17">
        <v>95.198951260287743</v>
      </c>
      <c r="G9" s="17">
        <v>98.266033640405169</v>
      </c>
      <c r="H9" s="17">
        <v>103.12885406929892</v>
      </c>
      <c r="I9" s="17">
        <v>108.68632901732703</v>
      </c>
      <c r="J9" s="17">
        <v>115.94641198234653</v>
      </c>
      <c r="K9" s="17">
        <v>122.26540403643152</v>
      </c>
      <c r="L9" s="17">
        <v>128.30214045572211</v>
      </c>
      <c r="M9" s="17">
        <v>136.94150307097192</v>
      </c>
      <c r="N9" s="17">
        <v>146.63204107062512</v>
      </c>
      <c r="O9" s="17">
        <v>156.46036375832932</v>
      </c>
      <c r="P9" s="17">
        <v>166.07806929722764</v>
      </c>
      <c r="Q9" s="17">
        <v>175.23919888542639</v>
      </c>
    </row>
    <row r="10" spans="1:17" x14ac:dyDescent="0.3">
      <c r="A10" s="125"/>
      <c r="B10" s="9" t="s">
        <v>5</v>
      </c>
      <c r="C10" s="9" t="s">
        <v>6</v>
      </c>
      <c r="D10" s="9" t="s">
        <v>109</v>
      </c>
      <c r="E10" s="7"/>
      <c r="F10" s="18">
        <v>0</v>
      </c>
      <c r="G10" s="18">
        <v>0</v>
      </c>
      <c r="H10" s="18">
        <v>0</v>
      </c>
      <c r="I10" s="18">
        <v>0</v>
      </c>
      <c r="J10" s="18">
        <v>0</v>
      </c>
      <c r="K10" s="18">
        <v>0</v>
      </c>
      <c r="L10" s="18">
        <v>0</v>
      </c>
      <c r="M10" s="18">
        <v>0</v>
      </c>
      <c r="N10" s="18">
        <v>0</v>
      </c>
      <c r="O10" s="18">
        <v>0</v>
      </c>
      <c r="P10" s="18">
        <v>0</v>
      </c>
      <c r="Q10" s="18">
        <v>0</v>
      </c>
    </row>
    <row r="11" spans="1:17" x14ac:dyDescent="0.3">
      <c r="A11" s="125"/>
      <c r="B11" s="9" t="s">
        <v>19</v>
      </c>
      <c r="C11" s="9" t="s">
        <v>20</v>
      </c>
      <c r="D11" s="9" t="s">
        <v>109</v>
      </c>
      <c r="E11" s="7"/>
      <c r="F11" s="17">
        <v>4.1050672000000006</v>
      </c>
      <c r="G11" s="17">
        <v>0</v>
      </c>
      <c r="H11" s="17">
        <v>0</v>
      </c>
      <c r="I11" s="17">
        <v>4.3613087999999998</v>
      </c>
      <c r="J11" s="17">
        <v>0</v>
      </c>
      <c r="K11" s="17">
        <v>0</v>
      </c>
      <c r="L11" s="17">
        <v>4.5786112000000001</v>
      </c>
      <c r="M11" s="17">
        <v>0</v>
      </c>
      <c r="N11" s="17">
        <v>0</v>
      </c>
      <c r="O11" s="17">
        <v>4.6732211999999995</v>
      </c>
      <c r="P11" s="17">
        <v>0</v>
      </c>
      <c r="Q11" s="17">
        <v>0</v>
      </c>
    </row>
    <row r="12" spans="1:17" x14ac:dyDescent="0.3">
      <c r="A12" s="125"/>
      <c r="B12" s="9" t="s">
        <v>17</v>
      </c>
      <c r="C12" s="9" t="s">
        <v>18</v>
      </c>
      <c r="D12" s="9" t="s">
        <v>109</v>
      </c>
      <c r="E12" s="7"/>
      <c r="F12" s="18">
        <v>6.6041026047730194</v>
      </c>
      <c r="G12" s="18">
        <v>6.6668966137115628</v>
      </c>
      <c r="H12" s="18">
        <v>6.7302876890184304</v>
      </c>
      <c r="I12" s="18">
        <v>6.7942815077996741</v>
      </c>
      <c r="J12" s="18">
        <v>6.8588838011411628</v>
      </c>
      <c r="K12" s="18">
        <v>6.9241003546218396</v>
      </c>
      <c r="L12" s="18">
        <v>6.9899370088318626</v>
      </c>
      <c r="M12" s="18">
        <v>7.0563996598956651</v>
      </c>
      <c r="N12" s="18">
        <v>0</v>
      </c>
      <c r="O12" s="18">
        <v>0</v>
      </c>
      <c r="P12" s="18">
        <v>0</v>
      </c>
      <c r="Q12" s="18">
        <v>0</v>
      </c>
    </row>
    <row r="13" spans="1:17" x14ac:dyDescent="0.3">
      <c r="A13" s="125"/>
      <c r="B13" s="9" t="s">
        <v>7</v>
      </c>
      <c r="C13" s="9" t="s">
        <v>8</v>
      </c>
      <c r="D13" s="9" t="s">
        <v>109</v>
      </c>
      <c r="E13" s="7"/>
      <c r="F13" s="18">
        <v>0</v>
      </c>
      <c r="G13" s="18">
        <v>0</v>
      </c>
      <c r="H13" s="18">
        <v>0</v>
      </c>
      <c r="I13" s="18">
        <v>0</v>
      </c>
      <c r="J13" s="18">
        <v>0</v>
      </c>
      <c r="K13" s="18">
        <v>0</v>
      </c>
      <c r="L13" s="18">
        <v>0</v>
      </c>
      <c r="M13" s="18">
        <v>0</v>
      </c>
      <c r="N13" s="18">
        <v>0</v>
      </c>
      <c r="O13" s="18">
        <v>0</v>
      </c>
      <c r="P13" s="18">
        <v>0</v>
      </c>
      <c r="Q13" s="18">
        <v>0</v>
      </c>
    </row>
    <row r="14" spans="1:17" x14ac:dyDescent="0.3">
      <c r="A14" s="125"/>
      <c r="B14" s="9" t="s">
        <v>9</v>
      </c>
      <c r="C14" s="9" t="s">
        <v>10</v>
      </c>
      <c r="D14" s="9" t="s">
        <v>109</v>
      </c>
      <c r="E14" s="7"/>
      <c r="F14" s="18">
        <v>0</v>
      </c>
      <c r="G14" s="18">
        <v>0</v>
      </c>
      <c r="H14" s="18">
        <v>0</v>
      </c>
      <c r="I14" s="18">
        <v>0</v>
      </c>
      <c r="J14" s="18">
        <v>0</v>
      </c>
      <c r="K14" s="18">
        <v>0</v>
      </c>
      <c r="L14" s="18">
        <v>0</v>
      </c>
      <c r="M14" s="18">
        <v>0</v>
      </c>
      <c r="N14" s="18">
        <v>0</v>
      </c>
      <c r="O14" s="18">
        <v>0</v>
      </c>
      <c r="P14" s="18">
        <v>0</v>
      </c>
      <c r="Q14" s="18">
        <v>0</v>
      </c>
    </row>
    <row r="15" spans="1:17" x14ac:dyDescent="0.3">
      <c r="A15" s="125"/>
      <c r="B15" s="9" t="s">
        <v>11</v>
      </c>
      <c r="C15" s="9" t="s">
        <v>12</v>
      </c>
      <c r="D15" s="9" t="s">
        <v>109</v>
      </c>
      <c r="E15" s="7"/>
      <c r="F15" s="18">
        <v>0</v>
      </c>
      <c r="G15" s="18">
        <v>0</v>
      </c>
      <c r="H15" s="18">
        <v>0</v>
      </c>
      <c r="I15" s="18">
        <v>0</v>
      </c>
      <c r="J15" s="18">
        <v>0</v>
      </c>
      <c r="K15" s="18">
        <v>0</v>
      </c>
      <c r="L15" s="18">
        <v>0</v>
      </c>
      <c r="M15" s="18">
        <v>0</v>
      </c>
      <c r="N15" s="18">
        <v>0</v>
      </c>
      <c r="O15" s="18">
        <v>0</v>
      </c>
      <c r="P15" s="18">
        <v>0</v>
      </c>
      <c r="Q15" s="18">
        <v>0</v>
      </c>
    </row>
    <row r="16" spans="1:17" x14ac:dyDescent="0.3">
      <c r="A16" s="125"/>
      <c r="B16" s="9" t="s">
        <v>176</v>
      </c>
      <c r="C16" s="9" t="s">
        <v>177</v>
      </c>
      <c r="D16" s="9" t="s">
        <v>113</v>
      </c>
      <c r="E16" s="7"/>
      <c r="F16" s="18">
        <v>0</v>
      </c>
      <c r="G16" s="18">
        <v>0</v>
      </c>
      <c r="H16" s="18">
        <v>0</v>
      </c>
      <c r="I16" s="18">
        <v>0</v>
      </c>
      <c r="J16" s="18">
        <v>0</v>
      </c>
      <c r="K16" s="18">
        <v>0</v>
      </c>
      <c r="L16" s="18">
        <v>0</v>
      </c>
      <c r="M16" s="18">
        <v>0</v>
      </c>
      <c r="N16" s="18">
        <v>0</v>
      </c>
      <c r="O16" s="18">
        <v>0</v>
      </c>
      <c r="P16" s="18">
        <v>0</v>
      </c>
      <c r="Q16" s="18">
        <v>0</v>
      </c>
    </row>
    <row r="17" spans="1:17" x14ac:dyDescent="0.3">
      <c r="A17" s="125"/>
      <c r="B17" s="9" t="s">
        <v>180</v>
      </c>
      <c r="C17" s="9" t="s">
        <v>181</v>
      </c>
      <c r="D17" s="9" t="s">
        <v>113</v>
      </c>
      <c r="E17" s="7"/>
      <c r="F17" s="18">
        <v>0</v>
      </c>
      <c r="G17" s="18">
        <v>0</v>
      </c>
      <c r="H17" s="18">
        <v>0</v>
      </c>
      <c r="I17" s="18">
        <v>0</v>
      </c>
      <c r="J17" s="18">
        <v>0</v>
      </c>
      <c r="K17" s="18">
        <v>0</v>
      </c>
      <c r="L17" s="18">
        <v>0</v>
      </c>
      <c r="M17" s="18">
        <v>0</v>
      </c>
      <c r="N17" s="18">
        <v>0</v>
      </c>
      <c r="O17" s="18">
        <v>0</v>
      </c>
      <c r="P17" s="18">
        <v>0</v>
      </c>
      <c r="Q17" s="18">
        <v>0</v>
      </c>
    </row>
    <row r="18" spans="1:17" x14ac:dyDescent="0.3">
      <c r="A18" s="125"/>
      <c r="B18" s="9" t="s">
        <v>162</v>
      </c>
      <c r="C18" s="9" t="s">
        <v>163</v>
      </c>
      <c r="D18" s="9" t="s">
        <v>113</v>
      </c>
      <c r="E18" s="7"/>
      <c r="F18" s="17">
        <v>0</v>
      </c>
      <c r="G18" s="17">
        <v>0</v>
      </c>
      <c r="H18" s="17">
        <v>0</v>
      </c>
      <c r="I18" s="17">
        <v>0</v>
      </c>
      <c r="J18" s="17">
        <v>201.92307692307693</v>
      </c>
      <c r="K18" s="17">
        <v>0</v>
      </c>
      <c r="L18" s="17">
        <v>0</v>
      </c>
      <c r="M18" s="17">
        <v>201.92307692307693</v>
      </c>
      <c r="N18" s="17">
        <v>0</v>
      </c>
      <c r="O18" s="17">
        <v>0</v>
      </c>
      <c r="P18" s="17">
        <v>201.92307692307693</v>
      </c>
      <c r="Q18" s="17">
        <v>0</v>
      </c>
    </row>
    <row r="19" spans="1:17" x14ac:dyDescent="0.3">
      <c r="A19" s="125"/>
      <c r="B19" s="9" t="s">
        <v>178</v>
      </c>
      <c r="C19" s="9" t="s">
        <v>179</v>
      </c>
      <c r="D19" s="9" t="s">
        <v>113</v>
      </c>
      <c r="E19" s="7"/>
      <c r="F19" s="17">
        <v>0</v>
      </c>
      <c r="G19" s="17">
        <v>0</v>
      </c>
      <c r="H19" s="17">
        <v>0</v>
      </c>
      <c r="I19" s="17">
        <v>0</v>
      </c>
      <c r="J19" s="17">
        <v>0</v>
      </c>
      <c r="K19" s="17">
        <v>0</v>
      </c>
      <c r="L19" s="17">
        <v>0</v>
      </c>
      <c r="M19" s="17">
        <v>0</v>
      </c>
      <c r="N19" s="17">
        <v>0</v>
      </c>
      <c r="O19" s="17">
        <v>0</v>
      </c>
      <c r="P19" s="17">
        <v>0</v>
      </c>
      <c r="Q19" s="17">
        <v>0</v>
      </c>
    </row>
    <row r="20" spans="1:17" x14ac:dyDescent="0.3">
      <c r="A20" s="125"/>
      <c r="B20" s="9" t="s">
        <v>52</v>
      </c>
      <c r="C20" s="9" t="s">
        <v>53</v>
      </c>
      <c r="D20" s="9" t="s">
        <v>113</v>
      </c>
      <c r="E20" s="7"/>
      <c r="F20" s="17">
        <v>0</v>
      </c>
      <c r="G20" s="17">
        <v>3.5214128711999999</v>
      </c>
      <c r="H20" s="17">
        <v>0</v>
      </c>
      <c r="I20" s="17">
        <v>0</v>
      </c>
      <c r="J20" s="17">
        <v>0</v>
      </c>
      <c r="K20" s="17">
        <v>0</v>
      </c>
      <c r="L20" s="17">
        <v>0</v>
      </c>
      <c r="M20" s="17">
        <v>3.5214128711999999</v>
      </c>
      <c r="N20" s="17">
        <v>0</v>
      </c>
      <c r="O20" s="17">
        <v>0</v>
      </c>
      <c r="P20" s="17">
        <v>0</v>
      </c>
      <c r="Q20" s="17">
        <v>0</v>
      </c>
    </row>
    <row r="21" spans="1:17" x14ac:dyDescent="0.3">
      <c r="A21" s="125"/>
      <c r="B21" s="9" t="s">
        <v>13</v>
      </c>
      <c r="C21" s="9" t="s">
        <v>14</v>
      </c>
      <c r="D21" s="9" t="s">
        <v>109</v>
      </c>
      <c r="E21" s="7"/>
      <c r="F21" s="17">
        <v>17.757900699163265</v>
      </c>
      <c r="G21" s="17">
        <v>18.022708386671933</v>
      </c>
      <c r="H21" s="17">
        <v>18.601186452026706</v>
      </c>
      <c r="I21" s="17">
        <v>19.293919368010481</v>
      </c>
      <c r="J21" s="17">
        <v>20.150384078401821</v>
      </c>
      <c r="K21" s="17">
        <v>20.646605325253141</v>
      </c>
      <c r="L21" s="17">
        <v>21.927104855641346</v>
      </c>
      <c r="M21" s="17">
        <v>23.303784715900271</v>
      </c>
      <c r="N21" s="17">
        <v>24.893114883966181</v>
      </c>
      <c r="O21" s="17">
        <v>26.685862623789845</v>
      </c>
      <c r="P21" s="17">
        <v>28.547390365019353</v>
      </c>
      <c r="Q21" s="17">
        <v>30.495623753640217</v>
      </c>
    </row>
    <row r="22" spans="1:17" x14ac:dyDescent="0.3">
      <c r="A22" s="125"/>
      <c r="B22" s="9" t="s">
        <v>15</v>
      </c>
      <c r="C22" s="9" t="s">
        <v>16</v>
      </c>
      <c r="D22" s="9" t="s">
        <v>109</v>
      </c>
      <c r="E22" s="7"/>
      <c r="F22" s="17">
        <v>7.9951780070567846</v>
      </c>
      <c r="G22" s="17">
        <v>8.1004691914060025</v>
      </c>
      <c r="H22" s="17">
        <v>8.2071507754885484</v>
      </c>
      <c r="I22" s="17">
        <v>8.315243826028885</v>
      </c>
      <c r="J22" s="17">
        <v>8.4247483430297194</v>
      </c>
      <c r="K22" s="17">
        <v>8.5356854032092198</v>
      </c>
      <c r="L22" s="17">
        <v>8.6480971097828405</v>
      </c>
      <c r="M22" s="17">
        <v>8.7620045594714622</v>
      </c>
      <c r="N22" s="17">
        <v>8.8773866756691469</v>
      </c>
      <c r="O22" s="17">
        <v>8.9943066583122224</v>
      </c>
      <c r="P22" s="17">
        <v>9.1127645072830443</v>
      </c>
      <c r="Q22" s="17">
        <v>9.2327602226992607</v>
      </c>
    </row>
    <row r="23" spans="1:17" x14ac:dyDescent="0.3">
      <c r="A23" s="125"/>
      <c r="B23" s="9" t="s">
        <v>21</v>
      </c>
      <c r="C23" s="9" t="s">
        <v>22</v>
      </c>
      <c r="D23" s="9" t="s">
        <v>109</v>
      </c>
      <c r="E23" s="7"/>
      <c r="F23" s="17">
        <v>0.86364874334163899</v>
      </c>
      <c r="G23" s="17">
        <v>0.87502243369878174</v>
      </c>
      <c r="H23" s="17">
        <v>0.8865462967331118</v>
      </c>
      <c r="I23" s="17">
        <v>0.89822263805924685</v>
      </c>
      <c r="J23" s="17">
        <v>0.91005144767718715</v>
      </c>
      <c r="K23" s="17">
        <v>0.92203501119878162</v>
      </c>
      <c r="L23" s="17">
        <v>0.9341778561627907</v>
      </c>
      <c r="M23" s="17">
        <v>0.94648226985049833</v>
      </c>
      <c r="N23" s="17">
        <v>0.9589459948615725</v>
      </c>
      <c r="O23" s="17">
        <v>0.97157582196843861</v>
      </c>
      <c r="P23" s="17">
        <v>0.98437178129014391</v>
      </c>
      <c r="Q23" s="17">
        <v>0.99733387282392039</v>
      </c>
    </row>
    <row r="24" spans="1:17" x14ac:dyDescent="0.3">
      <c r="A24" s="125"/>
      <c r="B24" s="9" t="s">
        <v>23</v>
      </c>
      <c r="C24" s="9" t="s">
        <v>24</v>
      </c>
      <c r="D24" s="9" t="s">
        <v>109</v>
      </c>
      <c r="E24" s="7"/>
      <c r="F24" s="17">
        <v>4.8175040000000002E-2</v>
      </c>
      <c r="G24" s="17">
        <v>4.8893440000000003E-2</v>
      </c>
      <c r="H24" s="17">
        <v>5.0462779999999999E-2</v>
      </c>
      <c r="I24" s="17">
        <v>5.2342079999999999E-2</v>
      </c>
      <c r="J24" s="17">
        <v>5.4665559999999995E-2</v>
      </c>
      <c r="K24" s="17">
        <v>0</v>
      </c>
      <c r="L24" s="17">
        <v>0</v>
      </c>
      <c r="M24" s="17">
        <v>0</v>
      </c>
      <c r="N24" s="17">
        <v>0</v>
      </c>
      <c r="O24" s="17">
        <v>0</v>
      </c>
      <c r="P24" s="17">
        <v>0</v>
      </c>
      <c r="Q24" s="17">
        <v>0</v>
      </c>
    </row>
    <row r="25" spans="1:17" x14ac:dyDescent="0.3">
      <c r="A25" s="125"/>
      <c r="B25" s="9" t="s">
        <v>189</v>
      </c>
      <c r="C25" s="9" t="s">
        <v>190</v>
      </c>
      <c r="D25" s="9" t="s">
        <v>110</v>
      </c>
      <c r="E25" s="7"/>
      <c r="F25" s="17">
        <v>0</v>
      </c>
      <c r="G25" s="17">
        <v>0</v>
      </c>
      <c r="H25" s="17">
        <v>0</v>
      </c>
      <c r="I25" s="17">
        <v>0</v>
      </c>
      <c r="J25" s="17">
        <v>0</v>
      </c>
      <c r="K25" s="17">
        <v>0</v>
      </c>
      <c r="L25" s="17">
        <v>0</v>
      </c>
      <c r="M25" s="17">
        <v>0</v>
      </c>
      <c r="N25" s="17">
        <v>0</v>
      </c>
      <c r="O25" s="17">
        <v>0</v>
      </c>
      <c r="P25" s="17">
        <v>0</v>
      </c>
      <c r="Q25" s="17">
        <v>358.91512989999995</v>
      </c>
    </row>
    <row r="26" spans="1:17" customFormat="1" ht="6.75" customHeight="1" x14ac:dyDescent="0.3">
      <c r="B26" s="23"/>
      <c r="C26" s="14"/>
      <c r="D26" s="14"/>
      <c r="E26" s="69"/>
    </row>
    <row r="27" spans="1:17" ht="28.5" customHeight="1" x14ac:dyDescent="0.3">
      <c r="B27" s="167" t="s">
        <v>55</v>
      </c>
      <c r="C27" s="167"/>
      <c r="D27" s="167"/>
      <c r="E27" s="7"/>
      <c r="F27" s="87">
        <f>+SUM(F7:F25)</f>
        <v>268.24459176760627</v>
      </c>
      <c r="G27" s="87">
        <f t="shared" ref="G27:Q27" si="1">+SUM(G7:G25)</f>
        <v>275.54401802961621</v>
      </c>
      <c r="H27" s="87">
        <f t="shared" si="1"/>
        <v>284.57725587525442</v>
      </c>
      <c r="I27" s="87">
        <f t="shared" si="1"/>
        <v>303.29457941645023</v>
      </c>
      <c r="J27" s="87">
        <f t="shared" si="1"/>
        <v>1042.7215405243794</v>
      </c>
      <c r="K27" s="87">
        <f t="shared" si="1"/>
        <v>856.75257925320125</v>
      </c>
      <c r="L27" s="87">
        <f t="shared" si="1"/>
        <v>877.44199533328856</v>
      </c>
      <c r="M27" s="87">
        <f t="shared" si="1"/>
        <v>1100.8288680892119</v>
      </c>
      <c r="N27" s="87">
        <f t="shared" si="1"/>
        <v>913.54603897483992</v>
      </c>
      <c r="O27" s="87">
        <f t="shared" si="1"/>
        <v>943.97658882950668</v>
      </c>
      <c r="P27" s="87">
        <f t="shared" si="1"/>
        <v>1166.5434817216387</v>
      </c>
      <c r="Q27" s="87">
        <f t="shared" si="1"/>
        <v>1347.8337221844236</v>
      </c>
    </row>
    <row r="28" spans="1:17" x14ac:dyDescent="0.3">
      <c r="B28" s="171" t="s">
        <v>195</v>
      </c>
      <c r="C28" s="171"/>
      <c r="D28" s="171"/>
      <c r="E28" s="7"/>
      <c r="F28" s="7"/>
      <c r="G28" s="7"/>
      <c r="H28" s="7"/>
      <c r="I28" s="7"/>
      <c r="J28" s="7"/>
      <c r="K28" s="7"/>
      <c r="L28" s="7"/>
      <c r="M28" s="7"/>
      <c r="N28" s="7"/>
      <c r="O28" s="7"/>
      <c r="P28" s="7"/>
      <c r="Q28" s="7"/>
    </row>
    <row r="29" spans="1:17" x14ac:dyDescent="0.3">
      <c r="B29" s="171"/>
      <c r="C29" s="171"/>
      <c r="D29" s="171"/>
      <c r="E29" s="7"/>
    </row>
    <row r="30" spans="1:17" ht="16.5" customHeight="1" x14ac:dyDescent="0.3">
      <c r="B30" s="149"/>
      <c r="C30" s="149"/>
      <c r="D30" s="149"/>
      <c r="E30" s="7"/>
    </row>
    <row r="31" spans="1:17" x14ac:dyDescent="0.3">
      <c r="B31" s="149"/>
      <c r="C31" s="149"/>
      <c r="D31" s="149"/>
      <c r="E31" s="7"/>
    </row>
    <row r="32" spans="1:17" x14ac:dyDescent="0.3">
      <c r="B32" s="109"/>
      <c r="C32" s="109"/>
      <c r="D32" s="109"/>
      <c r="E32" s="7"/>
    </row>
    <row r="33" spans="1:17" ht="25.5" customHeight="1" x14ac:dyDescent="0.3">
      <c r="B33" s="22" t="s">
        <v>165</v>
      </c>
      <c r="C33"/>
      <c r="D33"/>
      <c r="E33" s="7"/>
    </row>
    <row r="34" spans="1:17" ht="18" x14ac:dyDescent="0.3">
      <c r="B34" s="9" t="s">
        <v>223</v>
      </c>
      <c r="C34" s="9" t="s">
        <v>175</v>
      </c>
      <c r="D34" s="9" t="s">
        <v>166</v>
      </c>
      <c r="E34" s="7"/>
      <c r="F34" s="17">
        <v>0</v>
      </c>
      <c r="G34" s="17">
        <v>0</v>
      </c>
      <c r="H34" s="17">
        <v>0</v>
      </c>
      <c r="I34" s="17">
        <v>0</v>
      </c>
      <c r="J34" s="17">
        <v>6009.4449420000001</v>
      </c>
      <c r="K34" s="17">
        <v>0</v>
      </c>
      <c r="L34" s="17">
        <v>0</v>
      </c>
      <c r="M34" s="17">
        <v>0</v>
      </c>
      <c r="N34" s="17">
        <v>0</v>
      </c>
      <c r="O34" s="17">
        <v>0</v>
      </c>
      <c r="P34" s="17">
        <v>0</v>
      </c>
      <c r="Q34" s="17">
        <v>0</v>
      </c>
    </row>
    <row r="35" spans="1:17" customFormat="1" ht="6.75" customHeight="1" x14ac:dyDescent="0.3">
      <c r="B35" s="23"/>
      <c r="C35" s="14"/>
      <c r="D35" s="14"/>
      <c r="E35" s="69"/>
    </row>
    <row r="36" spans="1:17" ht="28.5" customHeight="1" x14ac:dyDescent="0.3">
      <c r="B36" s="167" t="s">
        <v>55</v>
      </c>
      <c r="C36" s="167"/>
      <c r="D36" s="167"/>
      <c r="E36" s="7"/>
      <c r="F36" s="87">
        <f>+SUM(F34:F34)</f>
        <v>0</v>
      </c>
      <c r="G36" s="87">
        <f t="shared" ref="G36:Q36" si="2">+SUM(G34:G34)</f>
        <v>0</v>
      </c>
      <c r="H36" s="87">
        <f t="shared" si="2"/>
        <v>0</v>
      </c>
      <c r="I36" s="87">
        <f t="shared" si="2"/>
        <v>0</v>
      </c>
      <c r="J36" s="87">
        <f t="shared" si="2"/>
        <v>6009.4449420000001</v>
      </c>
      <c r="K36" s="87">
        <f t="shared" si="2"/>
        <v>0</v>
      </c>
      <c r="L36" s="87">
        <f t="shared" si="2"/>
        <v>0</v>
      </c>
      <c r="M36" s="87">
        <f t="shared" si="2"/>
        <v>0</v>
      </c>
      <c r="N36" s="87">
        <f t="shared" si="2"/>
        <v>0</v>
      </c>
      <c r="O36" s="87">
        <f t="shared" si="2"/>
        <v>0</v>
      </c>
      <c r="P36" s="87">
        <f t="shared" si="2"/>
        <v>0</v>
      </c>
      <c r="Q36" s="87">
        <f t="shared" si="2"/>
        <v>0</v>
      </c>
    </row>
    <row r="37" spans="1:17" ht="15" customHeight="1" x14ac:dyDescent="0.3">
      <c r="B37" s="171" t="s">
        <v>224</v>
      </c>
      <c r="C37" s="171"/>
      <c r="D37" s="171"/>
      <c r="E37" s="7"/>
    </row>
    <row r="38" spans="1:17" ht="15" customHeight="1" x14ac:dyDescent="0.3">
      <c r="B38" s="171"/>
      <c r="C38" s="171"/>
      <c r="D38" s="171"/>
      <c r="E38" s="7"/>
    </row>
    <row r="39" spans="1:17" ht="15" customHeight="1" x14ac:dyDescent="0.3">
      <c r="B39" s="149"/>
      <c r="C39" s="149"/>
      <c r="D39" s="149"/>
      <c r="E39" s="133"/>
    </row>
    <row r="40" spans="1:17" x14ac:dyDescent="0.3">
      <c r="B40" s="1"/>
      <c r="C40" s="109"/>
      <c r="D40" s="109"/>
      <c r="E40" s="7"/>
    </row>
    <row r="41" spans="1:17" ht="30.75" customHeight="1" x14ac:dyDescent="0.3">
      <c r="B41" s="172" t="s">
        <v>118</v>
      </c>
      <c r="C41" s="172"/>
      <c r="D41" s="172"/>
      <c r="E41" s="7"/>
      <c r="M41" s="128"/>
      <c r="N41" s="128"/>
      <c r="O41" s="128"/>
      <c r="P41" s="128"/>
      <c r="Q41" s="128"/>
    </row>
    <row r="42" spans="1:17" x14ac:dyDescent="0.3">
      <c r="B42" s="169" t="s">
        <v>0</v>
      </c>
      <c r="C42" s="156" t="s">
        <v>1</v>
      </c>
      <c r="D42" s="156" t="s">
        <v>115</v>
      </c>
      <c r="E42" s="7"/>
      <c r="F42" s="6">
        <v>2022</v>
      </c>
      <c r="G42" s="6">
        <v>2022</v>
      </c>
      <c r="H42" s="6">
        <v>2022</v>
      </c>
      <c r="I42" s="6">
        <v>2022</v>
      </c>
      <c r="J42" s="6">
        <v>2022</v>
      </c>
      <c r="K42" s="6">
        <v>2022</v>
      </c>
      <c r="L42" s="6">
        <v>2022</v>
      </c>
      <c r="M42" s="6">
        <v>2022</v>
      </c>
      <c r="N42" s="6">
        <v>2022</v>
      </c>
      <c r="O42" s="6">
        <v>2022</v>
      </c>
      <c r="P42" s="6">
        <v>2022</v>
      </c>
      <c r="Q42" s="6">
        <v>2022</v>
      </c>
    </row>
    <row r="43" spans="1:17" x14ac:dyDescent="0.3">
      <c r="B43" s="170"/>
      <c r="C43" s="157"/>
      <c r="D43" s="157"/>
      <c r="E43" s="7"/>
      <c r="F43" s="6">
        <v>1</v>
      </c>
      <c r="G43" s="6">
        <f>+F43+1</f>
        <v>2</v>
      </c>
      <c r="H43" s="6">
        <f t="shared" ref="H43:Q43" si="3">+G43+1</f>
        <v>3</v>
      </c>
      <c r="I43" s="6">
        <f t="shared" si="3"/>
        <v>4</v>
      </c>
      <c r="J43" s="6">
        <f t="shared" si="3"/>
        <v>5</v>
      </c>
      <c r="K43" s="6">
        <f t="shared" si="3"/>
        <v>6</v>
      </c>
      <c r="L43" s="6">
        <f t="shared" si="3"/>
        <v>7</v>
      </c>
      <c r="M43" s="6">
        <f t="shared" si="3"/>
        <v>8</v>
      </c>
      <c r="N43" s="6">
        <f t="shared" si="3"/>
        <v>9</v>
      </c>
      <c r="O43" s="6">
        <f t="shared" si="3"/>
        <v>10</v>
      </c>
      <c r="P43" s="6">
        <f t="shared" si="3"/>
        <v>11</v>
      </c>
      <c r="Q43" s="6">
        <f t="shared" si="3"/>
        <v>12</v>
      </c>
    </row>
    <row r="44" spans="1:17" x14ac:dyDescent="0.3">
      <c r="A44" s="26" t="s">
        <v>59</v>
      </c>
      <c r="B44" s="9" t="s">
        <v>27</v>
      </c>
      <c r="C44" s="9" t="s">
        <v>28</v>
      </c>
      <c r="D44" s="9" t="s">
        <v>112</v>
      </c>
      <c r="E44" s="7"/>
      <c r="F44" s="17">
        <v>0</v>
      </c>
      <c r="G44" s="17">
        <v>0</v>
      </c>
      <c r="H44" s="17">
        <v>0</v>
      </c>
      <c r="I44" s="17">
        <v>0</v>
      </c>
      <c r="J44" s="17">
        <v>0</v>
      </c>
      <c r="K44" s="17">
        <v>1.4257660471664431</v>
      </c>
      <c r="L44" s="17">
        <v>0</v>
      </c>
      <c r="M44" s="17">
        <v>0</v>
      </c>
      <c r="N44" s="17">
        <v>0</v>
      </c>
      <c r="O44" s="17">
        <v>0</v>
      </c>
      <c r="P44" s="17">
        <v>0</v>
      </c>
      <c r="Q44" s="17">
        <v>1.4257660471664431</v>
      </c>
    </row>
    <row r="45" spans="1:17" x14ac:dyDescent="0.3">
      <c r="A45" s="26" t="s">
        <v>59</v>
      </c>
      <c r="B45" s="9" t="s">
        <v>33</v>
      </c>
      <c r="C45" s="9" t="s">
        <v>34</v>
      </c>
      <c r="D45" s="9" t="s">
        <v>112</v>
      </c>
      <c r="E45" s="7"/>
      <c r="F45" s="17">
        <v>0</v>
      </c>
      <c r="G45" s="17">
        <v>0.98409061689473687</v>
      </c>
      <c r="H45" s="17">
        <v>0</v>
      </c>
      <c r="I45" s="17">
        <v>0</v>
      </c>
      <c r="J45" s="17">
        <v>0</v>
      </c>
      <c r="K45" s="17">
        <v>0</v>
      </c>
      <c r="L45" s="17">
        <v>0</v>
      </c>
      <c r="M45" s="17">
        <v>1.1507572835614037</v>
      </c>
      <c r="N45" s="17">
        <v>0</v>
      </c>
      <c r="O45" s="17">
        <v>0</v>
      </c>
      <c r="P45" s="17">
        <v>0</v>
      </c>
      <c r="Q45" s="17">
        <v>0</v>
      </c>
    </row>
    <row r="46" spans="1:17" x14ac:dyDescent="0.3">
      <c r="A46" s="26" t="s">
        <v>59</v>
      </c>
      <c r="B46" s="9" t="s">
        <v>29</v>
      </c>
      <c r="C46" s="9" t="s">
        <v>30</v>
      </c>
      <c r="D46" s="9" t="s">
        <v>112</v>
      </c>
      <c r="E46" s="7"/>
      <c r="F46" s="17">
        <v>0</v>
      </c>
      <c r="G46" s="17">
        <v>0</v>
      </c>
      <c r="H46" s="17">
        <v>0</v>
      </c>
      <c r="I46" s="17">
        <v>1.4459427699999992</v>
      </c>
      <c r="J46" s="17">
        <v>0</v>
      </c>
      <c r="K46" s="17">
        <v>0</v>
      </c>
      <c r="L46" s="17">
        <v>0</v>
      </c>
      <c r="M46" s="17">
        <v>0</v>
      </c>
      <c r="N46" s="17">
        <v>0</v>
      </c>
      <c r="O46" s="17">
        <v>1.4459427699999992</v>
      </c>
      <c r="P46" s="17">
        <v>0</v>
      </c>
      <c r="Q46" s="17">
        <v>0</v>
      </c>
    </row>
    <row r="47" spans="1:17" x14ac:dyDescent="0.3">
      <c r="A47" s="26" t="s">
        <v>59</v>
      </c>
      <c r="B47" s="9" t="s">
        <v>31</v>
      </c>
      <c r="C47" s="9" t="s">
        <v>32</v>
      </c>
      <c r="D47" s="9" t="s">
        <v>112</v>
      </c>
      <c r="E47" s="7"/>
      <c r="F47" s="17">
        <v>0</v>
      </c>
      <c r="G47" s="17">
        <v>2.4354049257142849</v>
      </c>
      <c r="H47" s="17">
        <v>0</v>
      </c>
      <c r="I47" s="17">
        <v>0</v>
      </c>
      <c r="J47" s="17">
        <v>0</v>
      </c>
      <c r="K47" s="17">
        <v>0</v>
      </c>
      <c r="L47" s="17">
        <v>0</v>
      </c>
      <c r="M47" s="17">
        <v>2.4354049257142849</v>
      </c>
      <c r="N47" s="17">
        <v>0</v>
      </c>
      <c r="O47" s="17">
        <v>0</v>
      </c>
      <c r="P47" s="17">
        <v>0</v>
      </c>
      <c r="Q47" s="17">
        <v>0</v>
      </c>
    </row>
    <row r="48" spans="1:17" x14ac:dyDescent="0.3">
      <c r="A48" s="26" t="s">
        <v>59</v>
      </c>
      <c r="B48" s="9" t="s">
        <v>37</v>
      </c>
      <c r="C48" s="9" t="s">
        <v>38</v>
      </c>
      <c r="D48" s="9" t="s">
        <v>112</v>
      </c>
      <c r="E48" s="7"/>
      <c r="F48" s="17">
        <v>0</v>
      </c>
      <c r="G48" s="17">
        <v>0</v>
      </c>
      <c r="H48" s="17">
        <v>0</v>
      </c>
      <c r="I48" s="17">
        <v>0</v>
      </c>
      <c r="J48" s="17">
        <v>0</v>
      </c>
      <c r="K48" s="17">
        <v>0</v>
      </c>
      <c r="L48" s="17">
        <v>0</v>
      </c>
      <c r="M48" s="17">
        <v>0</v>
      </c>
      <c r="N48" s="17">
        <v>0</v>
      </c>
      <c r="O48" s="17">
        <v>0.23944548509997562</v>
      </c>
      <c r="P48" s="17">
        <v>0</v>
      </c>
      <c r="Q48" s="17">
        <v>0</v>
      </c>
    </row>
    <row r="49" spans="1:17" x14ac:dyDescent="0.3">
      <c r="A49" s="26" t="s">
        <v>59</v>
      </c>
      <c r="B49" s="9" t="s">
        <v>35</v>
      </c>
      <c r="C49" s="9" t="s">
        <v>36</v>
      </c>
      <c r="D49" s="9" t="s">
        <v>112</v>
      </c>
      <c r="E49" s="7"/>
      <c r="F49" s="17">
        <v>0</v>
      </c>
      <c r="G49" s="17">
        <v>0</v>
      </c>
      <c r="H49" s="17">
        <v>0</v>
      </c>
      <c r="I49" s="17">
        <v>0</v>
      </c>
      <c r="J49" s="17">
        <v>0.19690853</v>
      </c>
      <c r="K49" s="17">
        <v>0</v>
      </c>
      <c r="L49" s="17">
        <v>0</v>
      </c>
      <c r="M49" s="17">
        <v>0</v>
      </c>
      <c r="N49" s="17">
        <v>0</v>
      </c>
      <c r="O49" s="17">
        <v>0</v>
      </c>
      <c r="P49" s="17">
        <v>0.19690853</v>
      </c>
      <c r="Q49" s="17">
        <v>0</v>
      </c>
    </row>
    <row r="50" spans="1:17" x14ac:dyDescent="0.3">
      <c r="A50" s="26" t="s">
        <v>59</v>
      </c>
      <c r="B50" s="9" t="s">
        <v>157</v>
      </c>
      <c r="C50" s="9" t="s">
        <v>158</v>
      </c>
      <c r="D50" s="9" t="s">
        <v>112</v>
      </c>
      <c r="E50" s="7"/>
      <c r="F50" s="17">
        <v>0</v>
      </c>
      <c r="G50" s="17">
        <v>0</v>
      </c>
      <c r="H50" s="17">
        <v>0</v>
      </c>
      <c r="I50" s="17">
        <v>0</v>
      </c>
      <c r="J50" s="17">
        <v>0</v>
      </c>
      <c r="K50" s="17">
        <v>0</v>
      </c>
      <c r="L50" s="17">
        <v>0</v>
      </c>
      <c r="M50" s="17">
        <v>0</v>
      </c>
      <c r="N50" s="17">
        <v>0</v>
      </c>
      <c r="O50" s="17">
        <v>0</v>
      </c>
      <c r="P50" s="17">
        <v>0</v>
      </c>
      <c r="Q50" s="17">
        <v>0</v>
      </c>
    </row>
    <row r="51" spans="1:17" x14ac:dyDescent="0.3">
      <c r="A51" s="26"/>
      <c r="B51" s="9" t="s">
        <v>191</v>
      </c>
      <c r="C51" s="9" t="s">
        <v>247</v>
      </c>
      <c r="D51" s="9" t="s">
        <v>112</v>
      </c>
      <c r="E51" s="7"/>
      <c r="F51" s="17">
        <v>0</v>
      </c>
      <c r="G51" s="17">
        <v>0</v>
      </c>
      <c r="H51" s="17">
        <v>0</v>
      </c>
      <c r="I51" s="17">
        <v>0</v>
      </c>
      <c r="J51" s="17">
        <v>0</v>
      </c>
      <c r="K51" s="17">
        <v>0</v>
      </c>
      <c r="L51" s="17">
        <v>0</v>
      </c>
      <c r="M51" s="17">
        <v>0</v>
      </c>
      <c r="N51" s="17">
        <v>0</v>
      </c>
      <c r="O51" s="17">
        <v>0</v>
      </c>
      <c r="P51" s="17">
        <v>0</v>
      </c>
      <c r="Q51" s="17">
        <v>0</v>
      </c>
    </row>
    <row r="52" spans="1:17" x14ac:dyDescent="0.3">
      <c r="A52" s="26" t="s">
        <v>59</v>
      </c>
      <c r="B52" s="9" t="s">
        <v>39</v>
      </c>
      <c r="C52" s="9" t="s">
        <v>40</v>
      </c>
      <c r="D52" s="9" t="s">
        <v>112</v>
      </c>
      <c r="E52" s="7"/>
      <c r="F52" s="17">
        <v>0</v>
      </c>
      <c r="G52" s="17">
        <v>0</v>
      </c>
      <c r="H52" s="17">
        <v>0</v>
      </c>
      <c r="I52" s="17">
        <v>0.12026002000000001</v>
      </c>
      <c r="J52" s="17">
        <v>0</v>
      </c>
      <c r="K52" s="17">
        <v>0</v>
      </c>
      <c r="L52" s="17">
        <v>0</v>
      </c>
      <c r="M52" s="17">
        <v>0</v>
      </c>
      <c r="N52" s="17">
        <v>0</v>
      </c>
      <c r="O52" s="17">
        <v>0.12026002000000001</v>
      </c>
      <c r="P52" s="17">
        <v>0</v>
      </c>
      <c r="Q52" s="17">
        <v>0</v>
      </c>
    </row>
    <row r="53" spans="1:17" x14ac:dyDescent="0.3">
      <c r="A53" s="26" t="s">
        <v>59</v>
      </c>
      <c r="B53" s="9" t="s">
        <v>41</v>
      </c>
      <c r="C53" s="9" t="s">
        <v>42</v>
      </c>
      <c r="D53" s="9" t="s">
        <v>112</v>
      </c>
      <c r="E53" s="7"/>
      <c r="F53" s="17">
        <v>0</v>
      </c>
      <c r="G53" s="17">
        <v>0</v>
      </c>
      <c r="H53" s="17">
        <v>0</v>
      </c>
      <c r="I53" s="17">
        <v>0</v>
      </c>
      <c r="J53" s="17">
        <v>0</v>
      </c>
      <c r="K53" s="17">
        <v>0</v>
      </c>
      <c r="L53" s="17">
        <v>0</v>
      </c>
      <c r="M53" s="17">
        <v>0</v>
      </c>
      <c r="N53" s="17">
        <v>0</v>
      </c>
      <c r="O53" s="17">
        <v>0</v>
      </c>
      <c r="P53" s="17">
        <v>0</v>
      </c>
      <c r="Q53" s="17">
        <v>0</v>
      </c>
    </row>
    <row r="54" spans="1:17" x14ac:dyDescent="0.3">
      <c r="A54" s="26" t="s">
        <v>59</v>
      </c>
      <c r="B54" s="9" t="s">
        <v>45</v>
      </c>
      <c r="C54" s="9" t="s">
        <v>46</v>
      </c>
      <c r="D54" s="9" t="s">
        <v>112</v>
      </c>
      <c r="E54" s="7"/>
      <c r="F54" s="17">
        <v>0</v>
      </c>
      <c r="G54" s="17">
        <v>0</v>
      </c>
      <c r="H54" s="17">
        <v>0</v>
      </c>
      <c r="I54" s="17">
        <v>0</v>
      </c>
      <c r="J54" s="17">
        <v>0</v>
      </c>
      <c r="K54" s="17">
        <v>0</v>
      </c>
      <c r="L54" s="17">
        <v>0</v>
      </c>
      <c r="M54" s="17">
        <v>0</v>
      </c>
      <c r="N54" s="17">
        <v>0</v>
      </c>
      <c r="O54" s="17">
        <v>0</v>
      </c>
      <c r="P54" s="17">
        <v>0</v>
      </c>
      <c r="Q54" s="17">
        <v>0</v>
      </c>
    </row>
    <row r="55" spans="1:17" x14ac:dyDescent="0.3">
      <c r="A55" s="26" t="s">
        <v>59</v>
      </c>
      <c r="B55" s="9" t="s">
        <v>43</v>
      </c>
      <c r="C55" s="9" t="s">
        <v>44</v>
      </c>
      <c r="D55" s="9" t="s">
        <v>112</v>
      </c>
      <c r="E55" s="7"/>
      <c r="F55" s="17">
        <v>0</v>
      </c>
      <c r="G55" s="17">
        <v>6.9089360000000002E-2</v>
      </c>
      <c r="H55" s="17">
        <v>0</v>
      </c>
      <c r="I55" s="17">
        <v>0</v>
      </c>
      <c r="J55" s="17">
        <v>0</v>
      </c>
      <c r="K55" s="17">
        <v>0</v>
      </c>
      <c r="L55" s="17">
        <v>0</v>
      </c>
      <c r="M55" s="17">
        <v>0</v>
      </c>
      <c r="N55" s="17">
        <v>0</v>
      </c>
      <c r="O55" s="17">
        <v>0</v>
      </c>
      <c r="P55" s="17">
        <v>0</v>
      </c>
      <c r="Q55" s="17">
        <v>0</v>
      </c>
    </row>
    <row r="56" spans="1:17" x14ac:dyDescent="0.3">
      <c r="A56" s="26" t="s">
        <v>59</v>
      </c>
      <c r="B56" s="9" t="s">
        <v>48</v>
      </c>
      <c r="C56" s="9" t="s">
        <v>49</v>
      </c>
      <c r="D56" s="9" t="s">
        <v>112</v>
      </c>
      <c r="E56" s="7"/>
      <c r="F56" s="17">
        <v>0</v>
      </c>
      <c r="G56" s="17">
        <v>0</v>
      </c>
      <c r="H56" s="17">
        <v>0.89227885142857055</v>
      </c>
      <c r="I56" s="17">
        <v>0</v>
      </c>
      <c r="J56" s="17">
        <v>0</v>
      </c>
      <c r="K56" s="17">
        <v>0</v>
      </c>
      <c r="L56" s="17">
        <v>0</v>
      </c>
      <c r="M56" s="17">
        <v>0</v>
      </c>
      <c r="N56" s="17">
        <v>0.89227885142857055</v>
      </c>
      <c r="O56" s="17">
        <v>0</v>
      </c>
      <c r="P56" s="17">
        <v>0</v>
      </c>
      <c r="Q56" s="17">
        <v>0</v>
      </c>
    </row>
    <row r="57" spans="1:17" x14ac:dyDescent="0.3">
      <c r="A57" s="26"/>
      <c r="B57" s="9" t="s">
        <v>193</v>
      </c>
      <c r="C57" s="9" t="s">
        <v>194</v>
      </c>
      <c r="D57" s="9" t="s">
        <v>112</v>
      </c>
      <c r="E57" s="131"/>
      <c r="F57" s="17">
        <v>0</v>
      </c>
      <c r="G57" s="17">
        <v>0</v>
      </c>
      <c r="H57" s="17">
        <v>0</v>
      </c>
      <c r="I57" s="17">
        <v>0</v>
      </c>
      <c r="J57" s="17">
        <v>0</v>
      </c>
      <c r="K57" s="17">
        <v>0</v>
      </c>
      <c r="L57" s="17">
        <v>0</v>
      </c>
      <c r="M57" s="17">
        <v>0</v>
      </c>
      <c r="N57" s="17">
        <v>0</v>
      </c>
      <c r="O57" s="17">
        <v>0</v>
      </c>
      <c r="P57" s="17">
        <v>0</v>
      </c>
      <c r="Q57" s="17">
        <v>0</v>
      </c>
    </row>
    <row r="58" spans="1:17" x14ac:dyDescent="0.3">
      <c r="A58" s="26" t="s">
        <v>59</v>
      </c>
      <c r="B58" s="9" t="s">
        <v>50</v>
      </c>
      <c r="C58" s="9" t="s">
        <v>51</v>
      </c>
      <c r="D58" s="9" t="s">
        <v>112</v>
      </c>
      <c r="E58" s="7"/>
      <c r="F58" s="17">
        <v>0.21524922428571433</v>
      </c>
      <c r="G58" s="17">
        <v>0</v>
      </c>
      <c r="H58" s="17">
        <v>0</v>
      </c>
      <c r="I58" s="17">
        <v>0</v>
      </c>
      <c r="J58" s="17">
        <v>0</v>
      </c>
      <c r="K58" s="17">
        <v>0</v>
      </c>
      <c r="L58" s="17">
        <v>0</v>
      </c>
      <c r="M58" s="17">
        <v>0</v>
      </c>
      <c r="N58" s="17">
        <v>0</v>
      </c>
      <c r="O58" s="17">
        <v>0</v>
      </c>
      <c r="P58" s="17">
        <v>0</v>
      </c>
      <c r="Q58" s="17">
        <v>0</v>
      </c>
    </row>
    <row r="59" spans="1:17" x14ac:dyDescent="0.3">
      <c r="A59" s="26" t="s">
        <v>59</v>
      </c>
      <c r="B59" s="9" t="s">
        <v>155</v>
      </c>
      <c r="C59" s="9" t="s">
        <v>153</v>
      </c>
      <c r="D59" s="9" t="s">
        <v>113</v>
      </c>
      <c r="E59" s="7"/>
      <c r="F59" s="17">
        <v>0</v>
      </c>
      <c r="G59" s="17">
        <v>0</v>
      </c>
      <c r="H59" s="17">
        <v>0</v>
      </c>
      <c r="I59" s="17">
        <v>0</v>
      </c>
      <c r="J59" s="17">
        <v>0</v>
      </c>
      <c r="K59" s="17">
        <v>0</v>
      </c>
      <c r="L59" s="17">
        <v>0</v>
      </c>
      <c r="M59" s="17">
        <v>0</v>
      </c>
      <c r="N59" s="17">
        <v>0</v>
      </c>
      <c r="O59" s="17">
        <v>0</v>
      </c>
      <c r="P59" s="17">
        <v>0</v>
      </c>
      <c r="Q59" s="17">
        <v>0</v>
      </c>
    </row>
    <row r="60" spans="1:17" customFormat="1" ht="6.75" customHeight="1" x14ac:dyDescent="0.3">
      <c r="B60" s="23"/>
      <c r="C60" s="14"/>
      <c r="D60" s="14"/>
      <c r="E60" s="69"/>
    </row>
    <row r="61" spans="1:17" ht="28.5" customHeight="1" x14ac:dyDescent="0.3">
      <c r="B61" s="167" t="s">
        <v>142</v>
      </c>
      <c r="C61" s="167"/>
      <c r="D61" s="167"/>
      <c r="E61" s="88"/>
      <c r="F61" s="87">
        <f>+SUM(F44:F59)</f>
        <v>0.21524922428571433</v>
      </c>
      <c r="G61" s="87">
        <f t="shared" ref="G61:Q61" si="4">+SUM(G44:G59)</f>
        <v>3.4885849026090217</v>
      </c>
      <c r="H61" s="87">
        <f t="shared" si="4"/>
        <v>0.89227885142857055</v>
      </c>
      <c r="I61" s="87">
        <f t="shared" si="4"/>
        <v>1.5662027899999991</v>
      </c>
      <c r="J61" s="87">
        <f t="shared" si="4"/>
        <v>0.19690853</v>
      </c>
      <c r="K61" s="87">
        <f t="shared" si="4"/>
        <v>1.4257660471664431</v>
      </c>
      <c r="L61" s="87">
        <f t="shared" si="4"/>
        <v>0</v>
      </c>
      <c r="M61" s="87">
        <f t="shared" si="4"/>
        <v>3.5861622092756886</v>
      </c>
      <c r="N61" s="87">
        <f t="shared" si="4"/>
        <v>0.89227885142857055</v>
      </c>
      <c r="O61" s="87">
        <f t="shared" si="4"/>
        <v>1.8056482750999747</v>
      </c>
      <c r="P61" s="87">
        <f t="shared" si="4"/>
        <v>0.19690853</v>
      </c>
      <c r="Q61" s="87">
        <f t="shared" si="4"/>
        <v>1.4257660471664431</v>
      </c>
    </row>
    <row r="62" spans="1:17" x14ac:dyDescent="0.3">
      <c r="B62" s="4"/>
      <c r="C62" s="4"/>
      <c r="D62" s="4"/>
      <c r="E62" s="7"/>
    </row>
    <row r="63" spans="1:17" x14ac:dyDescent="0.3">
      <c r="B63" s="4"/>
      <c r="C63" s="4"/>
      <c r="D63" s="4"/>
      <c r="E63" s="7"/>
    </row>
    <row r="64" spans="1:17" ht="30.75" customHeight="1" x14ac:dyDescent="0.3">
      <c r="B64" s="172" t="s">
        <v>57</v>
      </c>
      <c r="C64" s="172"/>
      <c r="D64" s="172"/>
      <c r="E64" s="7"/>
    </row>
    <row r="65" spans="1:17" x14ac:dyDescent="0.3">
      <c r="B65" s="169" t="s">
        <v>0</v>
      </c>
      <c r="C65" s="156" t="s">
        <v>1</v>
      </c>
      <c r="D65" s="156" t="s">
        <v>115</v>
      </c>
      <c r="E65" s="7"/>
      <c r="F65" s="6">
        <v>2022</v>
      </c>
      <c r="G65" s="6">
        <v>2022</v>
      </c>
      <c r="H65" s="6">
        <v>2022</v>
      </c>
      <c r="I65" s="6">
        <v>2022</v>
      </c>
      <c r="J65" s="6">
        <v>2022</v>
      </c>
      <c r="K65" s="6">
        <v>2022</v>
      </c>
      <c r="L65" s="6">
        <v>2022</v>
      </c>
      <c r="M65" s="6">
        <v>2022</v>
      </c>
      <c r="N65" s="6">
        <v>2022</v>
      </c>
      <c r="O65" s="6">
        <v>2022</v>
      </c>
      <c r="P65" s="6">
        <v>2022</v>
      </c>
      <c r="Q65" s="6">
        <v>2022</v>
      </c>
    </row>
    <row r="66" spans="1:17" x14ac:dyDescent="0.3">
      <c r="B66" s="170"/>
      <c r="C66" s="157"/>
      <c r="D66" s="157"/>
      <c r="E66" s="7"/>
      <c r="F66" s="6">
        <v>1</v>
      </c>
      <c r="G66" s="6">
        <f>+F66+1</f>
        <v>2</v>
      </c>
      <c r="H66" s="6">
        <f t="shared" ref="H66" si="5">+G66+1</f>
        <v>3</v>
      </c>
      <c r="I66" s="6">
        <f t="shared" ref="I66" si="6">+H66+1</f>
        <v>4</v>
      </c>
      <c r="J66" s="6">
        <f t="shared" ref="J66" si="7">+I66+1</f>
        <v>5</v>
      </c>
      <c r="K66" s="6">
        <f t="shared" ref="K66" si="8">+J66+1</f>
        <v>6</v>
      </c>
      <c r="L66" s="6">
        <f t="shared" ref="L66" si="9">+K66+1</f>
        <v>7</v>
      </c>
      <c r="M66" s="6">
        <f t="shared" ref="M66" si="10">+L66+1</f>
        <v>8</v>
      </c>
      <c r="N66" s="6">
        <f t="shared" ref="N66" si="11">+M66+1</f>
        <v>9</v>
      </c>
      <c r="O66" s="6">
        <f t="shared" ref="O66" si="12">+N66+1</f>
        <v>10</v>
      </c>
      <c r="P66" s="6">
        <f t="shared" ref="P66" si="13">+O66+1</f>
        <v>11</v>
      </c>
      <c r="Q66" s="6">
        <f t="shared" ref="Q66" si="14">+P66+1</f>
        <v>12</v>
      </c>
    </row>
    <row r="67" spans="1:17" x14ac:dyDescent="0.3">
      <c r="A67" s="26" t="s">
        <v>60</v>
      </c>
      <c r="B67" s="9" t="s">
        <v>160</v>
      </c>
      <c r="C67" s="9" t="s">
        <v>161</v>
      </c>
      <c r="D67" s="9" t="s">
        <v>110</v>
      </c>
      <c r="E67" s="7"/>
      <c r="F67" s="17">
        <v>0</v>
      </c>
      <c r="G67" s="17">
        <v>3.2848801116783028</v>
      </c>
      <c r="H67" s="17">
        <v>3.2848801116783028</v>
      </c>
      <c r="I67" s="17">
        <v>3.2848801116783028</v>
      </c>
      <c r="J67" s="17">
        <v>0</v>
      </c>
      <c r="K67" s="17">
        <v>0</v>
      </c>
      <c r="L67" s="17">
        <v>0</v>
      </c>
      <c r="M67" s="17">
        <v>0</v>
      </c>
      <c r="N67" s="17">
        <v>0</v>
      </c>
      <c r="O67" s="17">
        <v>0</v>
      </c>
      <c r="P67" s="17">
        <v>0</v>
      </c>
      <c r="Q67" s="17">
        <v>0</v>
      </c>
    </row>
    <row r="68" spans="1:17" customFormat="1" ht="6.75" customHeight="1" x14ac:dyDescent="0.3">
      <c r="B68" s="23"/>
      <c r="C68" s="14"/>
      <c r="D68" s="14"/>
      <c r="E68" s="24"/>
    </row>
    <row r="69" spans="1:17" ht="28.5" customHeight="1" x14ac:dyDescent="0.3">
      <c r="B69" s="167" t="s">
        <v>143</v>
      </c>
      <c r="C69" s="167"/>
      <c r="D69" s="167"/>
      <c r="E69" s="3"/>
      <c r="F69" s="87">
        <f>+SUM(F67:F67)</f>
        <v>0</v>
      </c>
      <c r="G69" s="87">
        <f t="shared" ref="G69:Q69" si="15">+SUM(G67:G67)</f>
        <v>3.2848801116783028</v>
      </c>
      <c r="H69" s="87">
        <f t="shared" si="15"/>
        <v>3.2848801116783028</v>
      </c>
      <c r="I69" s="87">
        <f t="shared" si="15"/>
        <v>3.2848801116783028</v>
      </c>
      <c r="J69" s="87">
        <f t="shared" si="15"/>
        <v>0</v>
      </c>
      <c r="K69" s="87">
        <f t="shared" si="15"/>
        <v>0</v>
      </c>
      <c r="L69" s="87">
        <f t="shared" si="15"/>
        <v>0</v>
      </c>
      <c r="M69" s="87">
        <f t="shared" si="15"/>
        <v>0</v>
      </c>
      <c r="N69" s="87">
        <f t="shared" si="15"/>
        <v>0</v>
      </c>
      <c r="O69" s="87">
        <f t="shared" si="15"/>
        <v>0</v>
      </c>
      <c r="P69" s="87">
        <f t="shared" si="15"/>
        <v>0</v>
      </c>
      <c r="Q69" s="87">
        <f t="shared" si="15"/>
        <v>0</v>
      </c>
    </row>
    <row r="70" spans="1:17" x14ac:dyDescent="0.3">
      <c r="B70" s="4"/>
      <c r="C70" s="4"/>
      <c r="D70" s="4"/>
    </row>
    <row r="71" spans="1:17" x14ac:dyDescent="0.3">
      <c r="B71" s="4"/>
      <c r="C71" s="4"/>
      <c r="D71" s="4"/>
    </row>
  </sheetData>
  <mergeCells count="19">
    <mergeCell ref="B1:E1"/>
    <mergeCell ref="D5:D6"/>
    <mergeCell ref="D42:D43"/>
    <mergeCell ref="B4:D4"/>
    <mergeCell ref="B41:D41"/>
    <mergeCell ref="B5:B6"/>
    <mergeCell ref="C5:C6"/>
    <mergeCell ref="B36:D36"/>
    <mergeCell ref="B69:D69"/>
    <mergeCell ref="B61:D61"/>
    <mergeCell ref="B27:D27"/>
    <mergeCell ref="B65:B66"/>
    <mergeCell ref="C65:C66"/>
    <mergeCell ref="B42:B43"/>
    <mergeCell ref="C42:C43"/>
    <mergeCell ref="B28:D29"/>
    <mergeCell ref="B37:D38"/>
    <mergeCell ref="D65:D66"/>
    <mergeCell ref="B64:D64"/>
  </mergeCells>
  <hyperlinks>
    <hyperlink ref="C13" location="ANSG20!A1" display="ANSG20" xr:uid="{00000000-0004-0000-0100-000000000000}"/>
    <hyperlink ref="C15" location="ANSE21!A1" display="ANSE21" xr:uid="{00000000-0004-0000-0100-000001000000}"/>
    <hyperlink ref="C14" location="ANSE22!A1" display="ANSE22" xr:uid="{00000000-0004-0000-0100-000002000000}"/>
    <hyperlink ref="C10" location="ANSE23!A1" display="ANSE23" xr:uid="{00000000-0004-0000-0100-000003000000}"/>
    <hyperlink ref="C7" location="FFDPO23!A1" display="FFDPO23" xr:uid="{00000000-0004-0000-0100-000004000000}"/>
    <hyperlink ref="C12" location="ANSG22!A1" display="ANSG22" xr:uid="{00000000-0004-0000-0100-000005000000}"/>
    <hyperlink ref="C11" location="IPVO26!A1" display="IPVO26" xr:uid="{00000000-0004-0000-0100-000006000000}"/>
    <hyperlink ref="C20" location="'PMG25'!A1" display="PMG25" xr:uid="{00000000-0004-0000-0100-000009000000}"/>
    <hyperlink ref="C45" location="BIDF40!A1" display="BIDF40" xr:uid="{00000000-0004-0000-0100-00000A000000}"/>
    <hyperlink ref="C55" location="BIDF22!A1" display="BIDF22" xr:uid="{00000000-0004-0000-0100-00000B000000}"/>
    <hyperlink ref="C52" location="BIDO24!A1" display="BIDO24" xr:uid="{00000000-0004-0000-0100-00000C000000}"/>
    <hyperlink ref="C49" location="BIDN32!A1" display="BIDN32" xr:uid="{00000000-0004-0000-0100-00000D000000}"/>
    <hyperlink ref="C53" location="BIDS34!A1" display="BIDS34" xr:uid="{00000000-0004-0000-0100-00000E000000}"/>
    <hyperlink ref="C54" location="BIDS23!A1" display="BIDS23" xr:uid="{00000000-0004-0000-0100-00000F000000}"/>
    <hyperlink ref="C48" location="BIDY42!A1" display="BIDY42" xr:uid="{00000000-0004-0000-0100-000010000000}"/>
    <hyperlink ref="C58" location="BIRJ22!A1" display="BIRJ22" xr:uid="{00000000-0004-0000-0100-000013000000}"/>
    <hyperlink ref="C56" location="BIRS38!A1" display="BIRS38" xr:uid="{00000000-0004-0000-0100-000014000000}"/>
    <hyperlink ref="C21" location="FFFIRO24!A1" display="FFFIRO24" xr:uid="{00000000-0004-0000-0100-000018000000}"/>
    <hyperlink ref="C22" location="FFFIRF26!A1" display="FFFIRF26" xr:uid="{00000000-0004-0000-0100-000019000000}"/>
    <hyperlink ref="C24" location="FFFIRY22!A1" display="FFFIRY22" xr:uid="{00000000-0004-0000-0100-00001B000000}"/>
    <hyperlink ref="C23" location="FFFIRE26!A1" display="FFFIRE26" xr:uid="{00000000-0004-0000-0100-00001D000000}"/>
    <hyperlink ref="C9" location="GOBD23!A1" display="GOBD23" xr:uid="{00000000-0004-0000-0100-00001E000000}"/>
    <hyperlink ref="C18" location="'PMY25'!A1" display="PMY25" xr:uid="{00000000-0004-0000-0100-00001F000000}"/>
    <hyperlink ref="C67" location="BNAJ26!A1" display="BNAJ26" xr:uid="{00000000-0004-0000-0100-000020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1"/>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baseColWidth="10" defaultRowHeight="16.5" x14ac:dyDescent="0.3"/>
  <cols>
    <col min="1" max="1" width="5.28515625" style="25"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A1" s="25" t="s">
        <v>248</v>
      </c>
      <c r="B1" s="153" t="s">
        <v>58</v>
      </c>
      <c r="C1" s="153"/>
      <c r="D1" s="153"/>
      <c r="E1" s="153"/>
    </row>
    <row r="2" spans="1:17" ht="17.25" x14ac:dyDescent="0.3">
      <c r="B2" s="5" t="s">
        <v>65</v>
      </c>
    </row>
    <row r="4" spans="1:17" ht="30.75" customHeight="1" x14ac:dyDescent="0.3">
      <c r="B4" s="172" t="s">
        <v>168</v>
      </c>
      <c r="C4" s="172"/>
      <c r="D4" s="172"/>
      <c r="M4" s="128"/>
      <c r="N4" s="128"/>
      <c r="O4" s="128"/>
      <c r="P4" s="128"/>
      <c r="Q4" s="128"/>
    </row>
    <row r="5" spans="1:17" ht="15.75" customHeight="1" x14ac:dyDescent="0.3">
      <c r="B5" s="173" t="s">
        <v>0</v>
      </c>
      <c r="C5" s="175" t="s">
        <v>1</v>
      </c>
      <c r="D5" s="156" t="s">
        <v>115</v>
      </c>
      <c r="F5" s="6">
        <v>2022</v>
      </c>
      <c r="G5" s="6">
        <v>2022</v>
      </c>
      <c r="H5" s="6">
        <v>2022</v>
      </c>
      <c r="I5" s="6">
        <v>2022</v>
      </c>
      <c r="J5" s="6">
        <v>2022</v>
      </c>
      <c r="K5" s="6">
        <v>2022</v>
      </c>
      <c r="L5" s="6">
        <v>2022</v>
      </c>
      <c r="M5" s="6">
        <v>2022</v>
      </c>
      <c r="N5" s="6">
        <v>2022</v>
      </c>
      <c r="O5" s="6">
        <v>2022</v>
      </c>
      <c r="P5" s="6">
        <v>2022</v>
      </c>
      <c r="Q5" s="6">
        <v>2022</v>
      </c>
    </row>
    <row r="6" spans="1:17" x14ac:dyDescent="0.3">
      <c r="B6" s="174"/>
      <c r="C6" s="176"/>
      <c r="D6" s="15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5"/>
      <c r="B7" s="9" t="s">
        <v>3</v>
      </c>
      <c r="C7" s="9" t="s">
        <v>4</v>
      </c>
      <c r="D7" s="9" t="s">
        <v>109</v>
      </c>
      <c r="E7" s="91"/>
      <c r="F7" s="19">
        <v>206.41858394159064</v>
      </c>
      <c r="G7" s="19">
        <v>161.2645187043677</v>
      </c>
      <c r="H7" s="19">
        <v>219.3197454379401</v>
      </c>
      <c r="I7" s="19">
        <v>187.06684169706651</v>
      </c>
      <c r="J7" s="19">
        <v>206.41858394159064</v>
      </c>
      <c r="K7" s="19">
        <v>182.76645453161674</v>
      </c>
      <c r="L7" s="19">
        <v>166.28163706405911</v>
      </c>
      <c r="M7" s="19">
        <v>177.39097057480444</v>
      </c>
      <c r="N7" s="19">
        <v>150.51355079074318</v>
      </c>
      <c r="O7" s="19">
        <v>144.42133563968926</v>
      </c>
      <c r="P7" s="19">
        <v>129.01161496349411</v>
      </c>
      <c r="Q7" s="19">
        <v>118.26064704986962</v>
      </c>
    </row>
    <row r="8" spans="1:17" x14ac:dyDescent="0.3">
      <c r="A8" s="125"/>
      <c r="B8" s="9" t="s">
        <v>151</v>
      </c>
      <c r="C8" s="9" t="s">
        <v>152</v>
      </c>
      <c r="D8" s="9" t="s">
        <v>109</v>
      </c>
      <c r="E8" s="91"/>
      <c r="F8" s="19">
        <v>0.2854678476371823</v>
      </c>
      <c r="G8" s="19">
        <v>0.22061502557589197</v>
      </c>
      <c r="H8" s="19">
        <v>0.30119350773668802</v>
      </c>
      <c r="I8" s="19">
        <v>0.25843779643054227</v>
      </c>
      <c r="J8" s="19">
        <v>0.28973509539474046</v>
      </c>
      <c r="K8" s="19">
        <v>0.27210859472842031</v>
      </c>
      <c r="L8" s="19">
        <v>0.26149790941505185</v>
      </c>
      <c r="M8" s="19">
        <v>0.29995891089533017</v>
      </c>
      <c r="N8" s="19">
        <v>0.27481088686464622</v>
      </c>
      <c r="O8" s="19">
        <v>0.2840672094284436</v>
      </c>
      <c r="P8" s="19">
        <v>0.27234875496319549</v>
      </c>
      <c r="Q8" s="19">
        <v>0.26684537661326541</v>
      </c>
    </row>
    <row r="9" spans="1:17" x14ac:dyDescent="0.3">
      <c r="A9" s="125"/>
      <c r="B9" s="9" t="s">
        <v>144</v>
      </c>
      <c r="C9" s="9" t="s">
        <v>145</v>
      </c>
      <c r="D9" s="9" t="s">
        <v>109</v>
      </c>
      <c r="E9" s="91"/>
      <c r="F9" s="19">
        <v>0.20030902621342736</v>
      </c>
      <c r="G9" s="19">
        <v>0.1548026557348848</v>
      </c>
      <c r="H9" s="19">
        <v>0.21134351464064541</v>
      </c>
      <c r="I9" s="19">
        <v>0.18134239553849901</v>
      </c>
      <c r="J9" s="19">
        <v>0.20330329772247058</v>
      </c>
      <c r="K9" s="19">
        <v>0.19093501452264644</v>
      </c>
      <c r="L9" s="19">
        <v>0.18348963648736138</v>
      </c>
      <c r="M9" s="19">
        <v>0.21047721430908276</v>
      </c>
      <c r="N9" s="19">
        <v>0.19283117729835619</v>
      </c>
      <c r="O9" s="19">
        <v>0.19932621684280299</v>
      </c>
      <c r="P9" s="19">
        <v>0.19110353179407</v>
      </c>
      <c r="Q9" s="19">
        <v>0.18724188374059247</v>
      </c>
    </row>
    <row r="10" spans="1:17" x14ac:dyDescent="0.3">
      <c r="A10" s="125"/>
      <c r="B10" s="9" t="s">
        <v>5</v>
      </c>
      <c r="C10" s="9" t="s">
        <v>6</v>
      </c>
      <c r="D10" s="9" t="s">
        <v>109</v>
      </c>
      <c r="E10" s="91"/>
      <c r="F10" s="19">
        <v>114.90839568000001</v>
      </c>
      <c r="G10" s="19">
        <v>0</v>
      </c>
      <c r="H10" s="19">
        <v>0</v>
      </c>
      <c r="I10" s="19">
        <v>0</v>
      </c>
      <c r="J10" s="19">
        <v>0</v>
      </c>
      <c r="K10" s="19">
        <v>0</v>
      </c>
      <c r="L10" s="19">
        <v>114.90839568000001</v>
      </c>
      <c r="M10" s="19">
        <v>0</v>
      </c>
      <c r="N10" s="19">
        <v>0</v>
      </c>
      <c r="O10" s="19">
        <v>0</v>
      </c>
      <c r="P10" s="19">
        <v>0</v>
      </c>
      <c r="Q10" s="19">
        <v>0</v>
      </c>
    </row>
    <row r="11" spans="1:17" x14ac:dyDescent="0.3">
      <c r="A11" s="125"/>
      <c r="B11" s="9" t="s">
        <v>19</v>
      </c>
      <c r="C11" s="9" t="s">
        <v>20</v>
      </c>
      <c r="D11" s="9" t="s">
        <v>109</v>
      </c>
      <c r="E11" s="91"/>
      <c r="F11" s="19">
        <v>8.5821341400000009</v>
      </c>
      <c r="G11" s="19">
        <v>0</v>
      </c>
      <c r="H11" s="19">
        <v>0</v>
      </c>
      <c r="I11" s="19">
        <v>8.8374938700000012</v>
      </c>
      <c r="J11" s="19">
        <v>0</v>
      </c>
      <c r="K11" s="19">
        <v>0</v>
      </c>
      <c r="L11" s="19">
        <v>8.7317301900000022</v>
      </c>
      <c r="M11" s="19">
        <v>0</v>
      </c>
      <c r="N11" s="19">
        <v>0</v>
      </c>
      <c r="O11" s="19">
        <v>10.851093519999999</v>
      </c>
      <c r="P11" s="19">
        <v>0</v>
      </c>
      <c r="Q11" s="19">
        <v>0</v>
      </c>
    </row>
    <row r="12" spans="1:17" x14ac:dyDescent="0.3">
      <c r="A12" s="125"/>
      <c r="B12" s="9" t="s">
        <v>17</v>
      </c>
      <c r="C12" s="9" t="s">
        <v>18</v>
      </c>
      <c r="D12" s="9" t="s">
        <v>109</v>
      </c>
      <c r="E12" s="91"/>
      <c r="F12" s="19">
        <v>0.51939165522698016</v>
      </c>
      <c r="G12" s="19">
        <v>0.4565976462884368</v>
      </c>
      <c r="H12" s="19">
        <v>0.39320657098156936</v>
      </c>
      <c r="I12" s="19">
        <v>0.32921275220032592</v>
      </c>
      <c r="J12" s="19">
        <v>0.26461045885883733</v>
      </c>
      <c r="K12" s="19">
        <v>0.19939390537816012</v>
      </c>
      <c r="L12" s="19">
        <v>0.13355725116813749</v>
      </c>
      <c r="M12" s="19">
        <v>6.7094600104334573E-2</v>
      </c>
      <c r="N12" s="19">
        <v>0</v>
      </c>
      <c r="O12" s="19">
        <v>0</v>
      </c>
      <c r="P12" s="19">
        <v>0</v>
      </c>
      <c r="Q12" s="19">
        <v>0</v>
      </c>
    </row>
    <row r="13" spans="1:17" x14ac:dyDescent="0.3">
      <c r="A13" s="125"/>
      <c r="B13" s="9" t="s">
        <v>7</v>
      </c>
      <c r="C13" s="9" t="s">
        <v>8</v>
      </c>
      <c r="D13" s="9" t="s">
        <v>109</v>
      </c>
      <c r="E13" s="91"/>
      <c r="F13" s="19">
        <v>0</v>
      </c>
      <c r="G13" s="19">
        <v>0</v>
      </c>
      <c r="H13" s="19">
        <v>560.57478065492808</v>
      </c>
      <c r="I13" s="19">
        <v>0</v>
      </c>
      <c r="J13" s="19">
        <v>0</v>
      </c>
      <c r="K13" s="19">
        <v>0</v>
      </c>
      <c r="L13" s="19">
        <v>0</v>
      </c>
      <c r="M13" s="19">
        <v>0</v>
      </c>
      <c r="N13" s="19">
        <v>0</v>
      </c>
      <c r="O13" s="19">
        <v>0</v>
      </c>
      <c r="P13" s="19">
        <v>0</v>
      </c>
      <c r="Q13" s="19">
        <v>0</v>
      </c>
    </row>
    <row r="14" spans="1:17" x14ac:dyDescent="0.3">
      <c r="A14" s="125"/>
      <c r="B14" s="9" t="s">
        <v>9</v>
      </c>
      <c r="C14" s="9" t="s">
        <v>10</v>
      </c>
      <c r="D14" s="9" t="s">
        <v>109</v>
      </c>
      <c r="E14" s="91"/>
      <c r="F14" s="19">
        <v>56.857561740000001</v>
      </c>
      <c r="G14" s="19">
        <v>0</v>
      </c>
      <c r="H14" s="19">
        <v>55.532482982905172</v>
      </c>
      <c r="I14" s="19">
        <v>0</v>
      </c>
      <c r="J14" s="19">
        <v>0</v>
      </c>
      <c r="K14" s="19">
        <v>0</v>
      </c>
      <c r="L14" s="19">
        <v>0</v>
      </c>
      <c r="M14" s="19">
        <v>0</v>
      </c>
      <c r="N14" s="19">
        <v>0</v>
      </c>
      <c r="O14" s="19">
        <v>0</v>
      </c>
      <c r="P14" s="19">
        <v>0</v>
      </c>
      <c r="Q14" s="19">
        <v>0</v>
      </c>
    </row>
    <row r="15" spans="1:17" x14ac:dyDescent="0.3">
      <c r="A15" s="125"/>
      <c r="B15" s="9" t="s">
        <v>11</v>
      </c>
      <c r="C15" s="9" t="s">
        <v>12</v>
      </c>
      <c r="D15" s="9" t="s">
        <v>109</v>
      </c>
      <c r="E15" s="91"/>
      <c r="F15" s="19">
        <v>0</v>
      </c>
      <c r="G15" s="19">
        <v>0</v>
      </c>
      <c r="H15" s="19">
        <v>330.77112925419169</v>
      </c>
      <c r="I15" s="19">
        <v>0</v>
      </c>
      <c r="J15" s="19">
        <v>0</v>
      </c>
      <c r="K15" s="19">
        <v>0</v>
      </c>
      <c r="L15" s="19">
        <v>0</v>
      </c>
      <c r="M15" s="19">
        <v>0</v>
      </c>
      <c r="N15" s="19">
        <v>0</v>
      </c>
      <c r="O15" s="19">
        <v>0</v>
      </c>
      <c r="P15" s="19">
        <v>0</v>
      </c>
      <c r="Q15" s="19">
        <v>0</v>
      </c>
    </row>
    <row r="16" spans="1:17" x14ac:dyDescent="0.3">
      <c r="A16" s="125"/>
      <c r="B16" s="9" t="s">
        <v>176</v>
      </c>
      <c r="C16" s="9" t="s">
        <v>177</v>
      </c>
      <c r="D16" s="9" t="s">
        <v>113</v>
      </c>
      <c r="E16" s="91"/>
      <c r="F16" s="19">
        <v>0</v>
      </c>
      <c r="G16" s="19">
        <v>0</v>
      </c>
      <c r="H16" s="19">
        <v>0</v>
      </c>
      <c r="I16" s="19">
        <v>0</v>
      </c>
      <c r="J16" s="19">
        <v>0</v>
      </c>
      <c r="K16" s="19">
        <v>0</v>
      </c>
      <c r="L16" s="19">
        <v>0</v>
      </c>
      <c r="M16" s="19">
        <v>0</v>
      </c>
      <c r="N16" s="19">
        <v>0</v>
      </c>
      <c r="O16" s="19">
        <v>0</v>
      </c>
      <c r="P16" s="19">
        <v>0</v>
      </c>
      <c r="Q16" s="19">
        <v>0</v>
      </c>
    </row>
    <row r="17" spans="1:17" x14ac:dyDescent="0.3">
      <c r="A17" s="125"/>
      <c r="B17" s="9" t="s">
        <v>180</v>
      </c>
      <c r="C17" s="9" t="s">
        <v>181</v>
      </c>
      <c r="D17" s="9" t="s">
        <v>113</v>
      </c>
      <c r="E17" s="91"/>
      <c r="F17" s="19">
        <v>0</v>
      </c>
      <c r="G17" s="19">
        <v>0</v>
      </c>
      <c r="H17" s="19">
        <v>0</v>
      </c>
      <c r="I17" s="19">
        <v>0</v>
      </c>
      <c r="J17" s="19">
        <v>0</v>
      </c>
      <c r="K17" s="19">
        <v>333.54890072491747</v>
      </c>
      <c r="L17" s="19">
        <v>0</v>
      </c>
      <c r="M17" s="19">
        <v>0</v>
      </c>
      <c r="N17" s="19">
        <v>413.15990592662939</v>
      </c>
      <c r="O17" s="19">
        <v>0</v>
      </c>
      <c r="P17" s="19">
        <v>0</v>
      </c>
      <c r="Q17" s="19">
        <v>522.47927103217592</v>
      </c>
    </row>
    <row r="18" spans="1:17" x14ac:dyDescent="0.3">
      <c r="A18" s="125"/>
      <c r="B18" s="11" t="s">
        <v>162</v>
      </c>
      <c r="C18" s="9" t="s">
        <v>163</v>
      </c>
      <c r="D18" s="9" t="s">
        <v>113</v>
      </c>
      <c r="E18" s="91"/>
      <c r="F18" s="19">
        <v>0</v>
      </c>
      <c r="G18" s="19">
        <v>0</v>
      </c>
      <c r="H18" s="19">
        <v>0</v>
      </c>
      <c r="I18" s="19">
        <v>0</v>
      </c>
      <c r="J18" s="19">
        <v>1058.06925</v>
      </c>
      <c r="K18" s="19">
        <v>0</v>
      </c>
      <c r="L18" s="19">
        <v>0</v>
      </c>
      <c r="M18" s="19">
        <v>329.46564973656484</v>
      </c>
      <c r="N18" s="19">
        <v>0</v>
      </c>
      <c r="O18" s="19">
        <v>0</v>
      </c>
      <c r="P18" s="19">
        <v>397.56412002107481</v>
      </c>
      <c r="Q18" s="19">
        <v>0</v>
      </c>
    </row>
    <row r="19" spans="1:17" x14ac:dyDescent="0.3">
      <c r="A19" s="125"/>
      <c r="B19" s="11" t="s">
        <v>178</v>
      </c>
      <c r="C19" s="9" t="s">
        <v>179</v>
      </c>
      <c r="D19" s="9" t="s">
        <v>113</v>
      </c>
      <c r="E19" s="91"/>
      <c r="F19" s="19">
        <v>0</v>
      </c>
      <c r="G19" s="19">
        <v>0</v>
      </c>
      <c r="H19" s="19">
        <v>138.39196090419864</v>
      </c>
      <c r="I19" s="19">
        <v>0</v>
      </c>
      <c r="J19" s="19">
        <v>0</v>
      </c>
      <c r="K19" s="19">
        <v>162.42321071230677</v>
      </c>
      <c r="L19" s="19">
        <v>0</v>
      </c>
      <c r="M19" s="19">
        <v>0</v>
      </c>
      <c r="N19" s="19">
        <v>820.18301620353839</v>
      </c>
      <c r="O19" s="19">
        <v>0</v>
      </c>
      <c r="P19" s="19">
        <v>0</v>
      </c>
      <c r="Q19" s="19">
        <v>998.94357154175441</v>
      </c>
    </row>
    <row r="20" spans="1:17" x14ac:dyDescent="0.3">
      <c r="A20" s="125"/>
      <c r="B20" s="11" t="s">
        <v>52</v>
      </c>
      <c r="C20" s="9" t="s">
        <v>53</v>
      </c>
      <c r="D20" s="9" t="s">
        <v>113</v>
      </c>
      <c r="E20" s="91"/>
      <c r="F20" s="19">
        <v>0</v>
      </c>
      <c r="G20" s="19">
        <v>4.8535925462043368</v>
      </c>
      <c r="H20" s="19">
        <v>0</v>
      </c>
      <c r="I20" s="19">
        <v>0</v>
      </c>
      <c r="J20" s="19">
        <v>0</v>
      </c>
      <c r="K20" s="19">
        <v>0</v>
      </c>
      <c r="L20" s="19">
        <v>0</v>
      </c>
      <c r="M20" s="19">
        <v>4.6229487321029765</v>
      </c>
      <c r="N20" s="19">
        <v>0</v>
      </c>
      <c r="O20" s="19">
        <v>0</v>
      </c>
      <c r="P20" s="19">
        <v>0</v>
      </c>
      <c r="Q20" s="19">
        <v>0</v>
      </c>
    </row>
    <row r="21" spans="1:17" x14ac:dyDescent="0.3">
      <c r="A21" s="125"/>
      <c r="B21" s="9" t="s">
        <v>13</v>
      </c>
      <c r="C21" s="9" t="s">
        <v>14</v>
      </c>
      <c r="D21" s="9" t="s">
        <v>109</v>
      </c>
      <c r="E21" s="91"/>
      <c r="F21" s="19">
        <v>2.7585517599999996</v>
      </c>
      <c r="G21" s="19">
        <v>2.54750984</v>
      </c>
      <c r="H21" s="19">
        <v>2.3796291200000002</v>
      </c>
      <c r="I21" s="19">
        <v>3.2293036800000001</v>
      </c>
      <c r="J21" s="19">
        <v>2.7693344500000001</v>
      </c>
      <c r="K21" s="19">
        <v>3.03683462</v>
      </c>
      <c r="L21" s="19">
        <v>3.9737005000000001</v>
      </c>
      <c r="M21" s="19">
        <v>3.6905751200000001</v>
      </c>
      <c r="N21" s="19">
        <v>4.0580754000000008</v>
      </c>
      <c r="O21" s="19">
        <v>4.7805560199999997</v>
      </c>
      <c r="P21" s="19">
        <v>4.75110221</v>
      </c>
      <c r="Q21" s="19">
        <v>5.3502584399999993</v>
      </c>
    </row>
    <row r="22" spans="1:17" x14ac:dyDescent="0.3">
      <c r="A22" s="125"/>
      <c r="B22" s="9" t="s">
        <v>15</v>
      </c>
      <c r="C22" s="9" t="s">
        <v>16</v>
      </c>
      <c r="D22" s="9" t="s">
        <v>109</v>
      </c>
      <c r="E22" s="91"/>
      <c r="F22" s="19">
        <v>1.8264539868917333</v>
      </c>
      <c r="G22" s="19">
        <v>1.7001534813000001</v>
      </c>
      <c r="H22" s="19">
        <v>1.574897526089178</v>
      </c>
      <c r="I22" s="19">
        <v>2.1100832033270338</v>
      </c>
      <c r="J22" s="19">
        <v>1.775356578303789</v>
      </c>
      <c r="K22" s="19">
        <v>1.9481634899148861</v>
      </c>
      <c r="L22" s="19">
        <v>2.462799404553488</v>
      </c>
      <c r="M22" s="19">
        <v>2.2099159524191396</v>
      </c>
      <c r="N22" s="19">
        <v>2.337770887447729</v>
      </c>
      <c r="O22" s="19">
        <v>2.6424617263124959</v>
      </c>
      <c r="P22" s="19">
        <v>2.527707733943469</v>
      </c>
      <c r="Q22" s="19">
        <v>2.7466642026311243</v>
      </c>
    </row>
    <row r="23" spans="1:17" x14ac:dyDescent="0.3">
      <c r="A23" s="125"/>
      <c r="B23" s="9" t="s">
        <v>21</v>
      </c>
      <c r="C23" s="9" t="s">
        <v>22</v>
      </c>
      <c r="D23" s="9" t="s">
        <v>109</v>
      </c>
      <c r="E23" s="91"/>
      <c r="F23" s="19">
        <v>0.19899234723200002</v>
      </c>
      <c r="G23" s="19">
        <v>0.19180491519466669</v>
      </c>
      <c r="H23" s="19">
        <v>0.17759689425457781</v>
      </c>
      <c r="I23" s="19">
        <v>0.20755529889746668</v>
      </c>
      <c r="J23" s="19">
        <v>0.20862929419927781</v>
      </c>
      <c r="K23" s="19">
        <v>0.22882346497306943</v>
      </c>
      <c r="L23" s="19">
        <v>0.23387662160355557</v>
      </c>
      <c r="M23" s="19">
        <v>0.24218731242268748</v>
      </c>
      <c r="N23" s="19">
        <v>0.25605384059989916</v>
      </c>
      <c r="O23" s="19">
        <v>0.25309873956581502</v>
      </c>
      <c r="P23" s="19">
        <v>0.28832640686430761</v>
      </c>
      <c r="Q23" s="19">
        <v>0.31309599914509373</v>
      </c>
    </row>
    <row r="24" spans="1:17" x14ac:dyDescent="0.3">
      <c r="A24" s="125"/>
      <c r="B24" s="9" t="s">
        <v>23</v>
      </c>
      <c r="C24" s="9" t="s">
        <v>24</v>
      </c>
      <c r="D24" s="9" t="s">
        <v>109</v>
      </c>
      <c r="E24" s="91"/>
      <c r="F24" s="19">
        <v>1.1412100000000001E-3</v>
      </c>
      <c r="G24" s="19">
        <v>8.6866999999999999E-4</v>
      </c>
      <c r="H24" s="19">
        <v>6.7469000000000003E-4</v>
      </c>
      <c r="I24" s="19">
        <v>5.4986E-4</v>
      </c>
      <c r="J24" s="19">
        <v>2.4363E-4</v>
      </c>
      <c r="K24" s="19">
        <v>0</v>
      </c>
      <c r="L24" s="19">
        <v>0</v>
      </c>
      <c r="M24" s="19">
        <v>0</v>
      </c>
      <c r="N24" s="19">
        <v>0</v>
      </c>
      <c r="O24" s="19">
        <v>0</v>
      </c>
      <c r="P24" s="19">
        <v>0</v>
      </c>
      <c r="Q24" s="19">
        <v>0</v>
      </c>
    </row>
    <row r="25" spans="1:17" x14ac:dyDescent="0.3">
      <c r="A25" s="125"/>
      <c r="B25" s="9" t="s">
        <v>189</v>
      </c>
      <c r="C25" s="9" t="s">
        <v>190</v>
      </c>
      <c r="D25" s="9" t="s">
        <v>110</v>
      </c>
      <c r="E25" s="91"/>
      <c r="F25" s="19">
        <v>0</v>
      </c>
      <c r="G25" s="19">
        <v>0</v>
      </c>
      <c r="H25" s="19">
        <v>0</v>
      </c>
      <c r="I25" s="19">
        <v>0</v>
      </c>
      <c r="J25" s="19">
        <v>0</v>
      </c>
      <c r="K25" s="19">
        <v>783.95176831424851</v>
      </c>
      <c r="L25" s="19">
        <v>813.78720313788779</v>
      </c>
      <c r="M25" s="19">
        <v>857.22945460122958</v>
      </c>
      <c r="N25" s="19">
        <v>944.04758287210893</v>
      </c>
      <c r="O25" s="19">
        <v>987.78852058656571</v>
      </c>
      <c r="P25" s="19">
        <v>1189.302146175763</v>
      </c>
      <c r="Q25" s="19">
        <v>1222.3567542858684</v>
      </c>
    </row>
    <row r="26" spans="1:17" customFormat="1" ht="6.75" customHeight="1" x14ac:dyDescent="0.3">
      <c r="B26" s="23"/>
      <c r="C26" s="14"/>
      <c r="D26" s="14"/>
      <c r="E26" s="24"/>
    </row>
    <row r="27" spans="1:17" ht="28.5" customHeight="1" x14ac:dyDescent="0.3">
      <c r="B27" s="167" t="s">
        <v>147</v>
      </c>
      <c r="C27" s="167"/>
      <c r="D27" s="167"/>
      <c r="E27" s="3"/>
      <c r="F27" s="87">
        <f>+SUM(F7:F25)</f>
        <v>392.55698333479194</v>
      </c>
      <c r="G27" s="87">
        <f t="shared" ref="G27:Q27" si="1">+SUM(G7:G25)</f>
        <v>171.3904634846659</v>
      </c>
      <c r="H27" s="87">
        <f t="shared" si="1"/>
        <v>1309.6286410578664</v>
      </c>
      <c r="I27" s="87">
        <f t="shared" si="1"/>
        <v>202.22082055346038</v>
      </c>
      <c r="J27" s="87">
        <f t="shared" si="1"/>
        <v>1269.99904674607</v>
      </c>
      <c r="K27" s="87">
        <f t="shared" si="1"/>
        <v>1468.5665933726068</v>
      </c>
      <c r="L27" s="87">
        <f t="shared" si="1"/>
        <v>1110.9578873951746</v>
      </c>
      <c r="M27" s="87">
        <f t="shared" si="1"/>
        <v>1375.4292327548524</v>
      </c>
      <c r="N27" s="87">
        <f t="shared" si="1"/>
        <v>2335.0235979852305</v>
      </c>
      <c r="O27" s="87">
        <f t="shared" si="1"/>
        <v>1151.2204596584045</v>
      </c>
      <c r="P27" s="87">
        <f t="shared" si="1"/>
        <v>1723.9084697978969</v>
      </c>
      <c r="Q27" s="87">
        <f t="shared" si="1"/>
        <v>2870.9043498117985</v>
      </c>
    </row>
    <row r="28" spans="1:17" ht="16.5" customHeight="1" x14ac:dyDescent="0.3">
      <c r="B28" s="171" t="s">
        <v>164</v>
      </c>
      <c r="C28" s="171"/>
      <c r="D28" s="171"/>
      <c r="F28" s="7"/>
      <c r="G28" s="7"/>
      <c r="H28" s="7"/>
      <c r="I28" s="7"/>
      <c r="J28" s="7"/>
      <c r="K28" s="7"/>
      <c r="L28" s="7"/>
      <c r="M28" s="7"/>
      <c r="N28" s="7"/>
      <c r="O28" s="7"/>
      <c r="P28" s="7"/>
      <c r="Q28" s="7"/>
    </row>
    <row r="29" spans="1:17" x14ac:dyDescent="0.3">
      <c r="B29" s="171"/>
      <c r="C29" s="171"/>
      <c r="D29" s="171"/>
    </row>
    <row r="30" spans="1:17" x14ac:dyDescent="0.3">
      <c r="B30" s="109"/>
      <c r="C30" s="109"/>
      <c r="D30" s="109"/>
    </row>
    <row r="31" spans="1:17" x14ac:dyDescent="0.3">
      <c r="B31" s="109"/>
      <c r="C31" s="109"/>
      <c r="D31" s="109"/>
    </row>
    <row r="32" spans="1:17" x14ac:dyDescent="0.3">
      <c r="B32" s="109"/>
      <c r="C32" s="109"/>
      <c r="D32" s="109"/>
    </row>
    <row r="33" spans="1:17" ht="25.5" customHeight="1" x14ac:dyDescent="0.3">
      <c r="B33" s="22" t="s">
        <v>165</v>
      </c>
      <c r="C33"/>
      <c r="D33"/>
    </row>
    <row r="34" spans="1:17" x14ac:dyDescent="0.3">
      <c r="A34" s="94"/>
      <c r="B34" s="9" t="s">
        <v>167</v>
      </c>
      <c r="C34" s="9" t="s">
        <v>175</v>
      </c>
      <c r="D34" s="9" t="s">
        <v>166</v>
      </c>
      <c r="F34" s="19">
        <v>0</v>
      </c>
      <c r="G34" s="19">
        <v>0</v>
      </c>
      <c r="H34" s="19">
        <v>642.79001074774669</v>
      </c>
      <c r="I34" s="19">
        <v>0</v>
      </c>
      <c r="J34" s="19">
        <v>838.29658422533862</v>
      </c>
      <c r="K34" s="19">
        <v>0</v>
      </c>
      <c r="L34" s="19">
        <v>0</v>
      </c>
      <c r="M34" s="19">
        <v>0</v>
      </c>
      <c r="N34" s="19">
        <v>0</v>
      </c>
      <c r="O34" s="19">
        <v>0</v>
      </c>
      <c r="P34" s="19">
        <v>0</v>
      </c>
      <c r="Q34" s="19">
        <v>0</v>
      </c>
    </row>
    <row r="35" spans="1:17" customFormat="1" ht="6.75" customHeight="1" x14ac:dyDescent="0.3">
      <c r="B35" s="23"/>
      <c r="C35" s="14"/>
      <c r="D35" s="14"/>
      <c r="E35" s="24"/>
    </row>
    <row r="36" spans="1:17" ht="28.5" customHeight="1" x14ac:dyDescent="0.3">
      <c r="B36" s="167" t="s">
        <v>147</v>
      </c>
      <c r="C36" s="167"/>
      <c r="D36" s="167"/>
      <c r="E36" s="3"/>
      <c r="F36" s="87">
        <f>+SUM(F34:F34)</f>
        <v>0</v>
      </c>
      <c r="G36" s="87">
        <f t="shared" ref="G36:Q36" si="2">+SUM(G34:G34)</f>
        <v>0</v>
      </c>
      <c r="H36" s="87">
        <f t="shared" si="2"/>
        <v>642.79001074774669</v>
      </c>
      <c r="I36" s="87">
        <f t="shared" si="2"/>
        <v>0</v>
      </c>
      <c r="J36" s="87">
        <f t="shared" si="2"/>
        <v>838.29658422533862</v>
      </c>
      <c r="K36" s="87">
        <f t="shared" si="2"/>
        <v>0</v>
      </c>
      <c r="L36" s="87">
        <f t="shared" si="2"/>
        <v>0</v>
      </c>
      <c r="M36" s="87">
        <f t="shared" si="2"/>
        <v>0</v>
      </c>
      <c r="N36" s="87">
        <f t="shared" si="2"/>
        <v>0</v>
      </c>
      <c r="O36" s="87">
        <f t="shared" si="2"/>
        <v>0</v>
      </c>
      <c r="P36" s="87">
        <f t="shared" si="2"/>
        <v>0</v>
      </c>
      <c r="Q36" s="87">
        <f t="shared" si="2"/>
        <v>0</v>
      </c>
    </row>
    <row r="37" spans="1:17" x14ac:dyDescent="0.3">
      <c r="B37" s="109"/>
      <c r="C37" s="109"/>
      <c r="D37" s="109"/>
    </row>
    <row r="38" spans="1:17" x14ac:dyDescent="0.3">
      <c r="B38" s="109"/>
      <c r="C38" s="109"/>
      <c r="D38" s="109"/>
    </row>
    <row r="39" spans="1:17" x14ac:dyDescent="0.3">
      <c r="B39" s="109"/>
      <c r="C39" s="109"/>
      <c r="D39" s="109"/>
    </row>
    <row r="40" spans="1:17" x14ac:dyDescent="0.3">
      <c r="B40" s="109"/>
      <c r="C40" s="109"/>
      <c r="D40" s="109"/>
    </row>
    <row r="41" spans="1:17" ht="30.75" customHeight="1" x14ac:dyDescent="0.3">
      <c r="B41" s="177" t="s">
        <v>118</v>
      </c>
      <c r="C41" s="177"/>
      <c r="D41" s="177"/>
      <c r="M41" s="128"/>
      <c r="N41" s="128"/>
      <c r="O41" s="128"/>
      <c r="P41" s="128"/>
      <c r="Q41" s="128"/>
    </row>
    <row r="42" spans="1:17" x14ac:dyDescent="0.3">
      <c r="B42" s="169" t="s">
        <v>0</v>
      </c>
      <c r="C42" s="156" t="s">
        <v>1</v>
      </c>
      <c r="D42" s="156" t="s">
        <v>115</v>
      </c>
      <c r="F42" s="6">
        <v>2022</v>
      </c>
      <c r="G42" s="6">
        <v>2022</v>
      </c>
      <c r="H42" s="6">
        <v>2022</v>
      </c>
      <c r="I42" s="6">
        <v>2022</v>
      </c>
      <c r="J42" s="6">
        <v>2022</v>
      </c>
      <c r="K42" s="6">
        <v>2022</v>
      </c>
      <c r="L42" s="6">
        <v>2022</v>
      </c>
      <c r="M42" s="6">
        <v>2022</v>
      </c>
      <c r="N42" s="6">
        <v>2022</v>
      </c>
      <c r="O42" s="6">
        <v>2022</v>
      </c>
      <c r="P42" s="6">
        <v>2022</v>
      </c>
      <c r="Q42" s="6">
        <v>2022</v>
      </c>
    </row>
    <row r="43" spans="1:17" x14ac:dyDescent="0.3">
      <c r="B43" s="170"/>
      <c r="C43" s="157"/>
      <c r="D43" s="157"/>
      <c r="F43" s="6">
        <v>1</v>
      </c>
      <c r="G43" s="6">
        <f>+F43+1</f>
        <v>2</v>
      </c>
      <c r="H43" s="6">
        <f t="shared" ref="H43:Q43" si="3">+G43+1</f>
        <v>3</v>
      </c>
      <c r="I43" s="6">
        <f t="shared" si="3"/>
        <v>4</v>
      </c>
      <c r="J43" s="6">
        <f t="shared" si="3"/>
        <v>5</v>
      </c>
      <c r="K43" s="6">
        <f t="shared" si="3"/>
        <v>6</v>
      </c>
      <c r="L43" s="6">
        <f t="shared" si="3"/>
        <v>7</v>
      </c>
      <c r="M43" s="6">
        <f t="shared" si="3"/>
        <v>8</v>
      </c>
      <c r="N43" s="6">
        <f t="shared" si="3"/>
        <v>9</v>
      </c>
      <c r="O43" s="6">
        <f t="shared" si="3"/>
        <v>10</v>
      </c>
      <c r="P43" s="6">
        <f t="shared" si="3"/>
        <v>11</v>
      </c>
      <c r="Q43" s="6">
        <f t="shared" si="3"/>
        <v>12</v>
      </c>
    </row>
    <row r="44" spans="1:17" x14ac:dyDescent="0.3">
      <c r="A44" s="26" t="s">
        <v>59</v>
      </c>
      <c r="B44" s="9" t="s">
        <v>27</v>
      </c>
      <c r="C44" s="9" t="s">
        <v>28</v>
      </c>
      <c r="D44" s="9" t="s">
        <v>112</v>
      </c>
      <c r="E44" s="91"/>
      <c r="F44" s="19">
        <v>0</v>
      </c>
      <c r="G44" s="19">
        <v>0</v>
      </c>
      <c r="H44" s="19">
        <v>0</v>
      </c>
      <c r="I44" s="19">
        <v>0</v>
      </c>
      <c r="J44" s="19">
        <v>0</v>
      </c>
      <c r="K44" s="19">
        <v>0.57708484654282277</v>
      </c>
      <c r="L44" s="19">
        <v>0</v>
      </c>
      <c r="M44" s="19">
        <v>0</v>
      </c>
      <c r="N44" s="19">
        <v>0</v>
      </c>
      <c r="O44" s="19">
        <v>0</v>
      </c>
      <c r="P44" s="19">
        <v>0</v>
      </c>
      <c r="Q44" s="19">
        <v>0.75938564200823822</v>
      </c>
    </row>
    <row r="45" spans="1:17" x14ac:dyDescent="0.3">
      <c r="A45" s="26" t="s">
        <v>59</v>
      </c>
      <c r="B45" s="9" t="s">
        <v>33</v>
      </c>
      <c r="C45" s="9" t="s">
        <v>34</v>
      </c>
      <c r="D45" s="9" t="s">
        <v>112</v>
      </c>
      <c r="E45" s="91"/>
      <c r="F45" s="19">
        <v>0</v>
      </c>
      <c r="G45" s="19">
        <v>0.21834759000000001</v>
      </c>
      <c r="H45" s="19">
        <v>0</v>
      </c>
      <c r="I45" s="19">
        <v>0</v>
      </c>
      <c r="J45" s="19">
        <v>0</v>
      </c>
      <c r="K45" s="19">
        <v>0</v>
      </c>
      <c r="L45" s="19">
        <v>0</v>
      </c>
      <c r="M45" s="19">
        <v>0.39627031620845748</v>
      </c>
      <c r="N45" s="19">
        <v>0</v>
      </c>
      <c r="O45" s="19">
        <v>0</v>
      </c>
      <c r="P45" s="19">
        <v>0</v>
      </c>
      <c r="Q45" s="19">
        <v>0</v>
      </c>
    </row>
    <row r="46" spans="1:17" x14ac:dyDescent="0.3">
      <c r="A46" s="26" t="s">
        <v>59</v>
      </c>
      <c r="B46" s="9" t="s">
        <v>29</v>
      </c>
      <c r="C46" s="9" t="s">
        <v>30</v>
      </c>
      <c r="D46" s="9" t="s">
        <v>112</v>
      </c>
      <c r="E46" s="91"/>
      <c r="F46" s="19">
        <v>0</v>
      </c>
      <c r="G46" s="19">
        <v>0</v>
      </c>
      <c r="H46" s="19">
        <v>0</v>
      </c>
      <c r="I46" s="19">
        <v>0.50474604000000001</v>
      </c>
      <c r="J46" s="19">
        <v>0</v>
      </c>
      <c r="K46" s="19">
        <v>0</v>
      </c>
      <c r="L46" s="19">
        <v>0</v>
      </c>
      <c r="M46" s="19">
        <v>0</v>
      </c>
      <c r="N46" s="19">
        <v>0</v>
      </c>
      <c r="O46" s="19">
        <v>0.48545330999999997</v>
      </c>
      <c r="P46" s="19">
        <v>0</v>
      </c>
      <c r="Q46" s="19">
        <v>0</v>
      </c>
    </row>
    <row r="47" spans="1:17" x14ac:dyDescent="0.3">
      <c r="A47" s="26" t="s">
        <v>59</v>
      </c>
      <c r="B47" s="9" t="s">
        <v>31</v>
      </c>
      <c r="C47" s="9" t="s">
        <v>32</v>
      </c>
      <c r="D47" s="9" t="s">
        <v>112</v>
      </c>
      <c r="E47" s="91"/>
      <c r="F47" s="19">
        <v>0</v>
      </c>
      <c r="G47" s="19">
        <v>0.11668459000000003</v>
      </c>
      <c r="H47" s="19">
        <v>0</v>
      </c>
      <c r="I47" s="19">
        <v>0</v>
      </c>
      <c r="J47" s="19">
        <v>0</v>
      </c>
      <c r="K47" s="19">
        <v>0</v>
      </c>
      <c r="L47" s="19">
        <v>0</v>
      </c>
      <c r="M47" s="19">
        <v>0.17883852620713786</v>
      </c>
      <c r="N47" s="19">
        <v>0</v>
      </c>
      <c r="O47" s="19">
        <v>0</v>
      </c>
      <c r="P47" s="19">
        <v>0</v>
      </c>
      <c r="Q47" s="19">
        <v>0</v>
      </c>
    </row>
    <row r="48" spans="1:17" x14ac:dyDescent="0.3">
      <c r="A48" s="26" t="s">
        <v>59</v>
      </c>
      <c r="B48" s="9" t="s">
        <v>37</v>
      </c>
      <c r="C48" s="9" t="s">
        <v>38</v>
      </c>
      <c r="D48" s="9" t="s">
        <v>112</v>
      </c>
      <c r="E48" s="91"/>
      <c r="F48" s="19">
        <v>0</v>
      </c>
      <c r="G48" s="19">
        <v>0</v>
      </c>
      <c r="H48" s="19">
        <v>0</v>
      </c>
      <c r="I48" s="19">
        <v>5.5141650000000049E-2</v>
      </c>
      <c r="J48" s="19">
        <v>0</v>
      </c>
      <c r="K48" s="19">
        <v>0</v>
      </c>
      <c r="L48" s="19">
        <v>0</v>
      </c>
      <c r="M48" s="19">
        <v>0</v>
      </c>
      <c r="N48" s="19">
        <v>0</v>
      </c>
      <c r="O48" s="19">
        <v>0.20697716999999999</v>
      </c>
      <c r="P48" s="19">
        <v>0</v>
      </c>
      <c r="Q48" s="19">
        <v>0</v>
      </c>
    </row>
    <row r="49" spans="1:17" x14ac:dyDescent="0.3">
      <c r="A49" s="26" t="s">
        <v>59</v>
      </c>
      <c r="B49" s="9" t="s">
        <v>35</v>
      </c>
      <c r="C49" s="9" t="s">
        <v>36</v>
      </c>
      <c r="D49" s="9" t="s">
        <v>112</v>
      </c>
      <c r="E49" s="91"/>
      <c r="F49" s="19">
        <v>0</v>
      </c>
      <c r="G49" s="19">
        <v>0</v>
      </c>
      <c r="H49" s="19">
        <v>0</v>
      </c>
      <c r="I49" s="19">
        <v>0</v>
      </c>
      <c r="J49" s="19">
        <v>5.429404999999999E-2</v>
      </c>
      <c r="K49" s="19">
        <v>0</v>
      </c>
      <c r="L49" s="19">
        <v>0</v>
      </c>
      <c r="M49" s="19">
        <v>0</v>
      </c>
      <c r="N49" s="19">
        <v>0</v>
      </c>
      <c r="O49" s="19">
        <v>0</v>
      </c>
      <c r="P49" s="19">
        <v>6.9534206653018446E-2</v>
      </c>
      <c r="Q49" s="19">
        <v>0</v>
      </c>
    </row>
    <row r="50" spans="1:17" x14ac:dyDescent="0.3">
      <c r="A50" s="26" t="s">
        <v>59</v>
      </c>
      <c r="B50" s="9" t="s">
        <v>157</v>
      </c>
      <c r="C50" s="9" t="s">
        <v>158</v>
      </c>
      <c r="D50" s="9" t="s">
        <v>112</v>
      </c>
      <c r="E50" s="91"/>
      <c r="F50" s="19">
        <v>0</v>
      </c>
      <c r="G50" s="19">
        <v>0</v>
      </c>
      <c r="H50" s="19">
        <v>0</v>
      </c>
      <c r="I50" s="19">
        <v>0</v>
      </c>
      <c r="J50" s="19">
        <v>2.5203188082191786E-2</v>
      </c>
      <c r="K50" s="19">
        <v>0</v>
      </c>
      <c r="L50" s="19">
        <v>0</v>
      </c>
      <c r="M50" s="19">
        <v>0</v>
      </c>
      <c r="N50" s="19">
        <v>0</v>
      </c>
      <c r="O50" s="19">
        <v>0</v>
      </c>
      <c r="P50" s="19">
        <v>0.11742004</v>
      </c>
      <c r="Q50" s="19">
        <v>0</v>
      </c>
    </row>
    <row r="51" spans="1:17" x14ac:dyDescent="0.3">
      <c r="A51" s="26"/>
      <c r="B51" s="9" t="s">
        <v>191</v>
      </c>
      <c r="C51" s="9" t="s">
        <v>247</v>
      </c>
      <c r="D51" s="9" t="s">
        <v>112</v>
      </c>
      <c r="E51" s="91"/>
      <c r="F51" s="19">
        <v>0</v>
      </c>
      <c r="G51" s="19">
        <v>0</v>
      </c>
      <c r="H51" s="19">
        <v>0</v>
      </c>
      <c r="I51" s="19">
        <v>0</v>
      </c>
      <c r="J51" s="19">
        <v>0</v>
      </c>
      <c r="K51" s="19">
        <v>0</v>
      </c>
      <c r="L51" s="19">
        <v>0</v>
      </c>
      <c r="M51" s="19">
        <v>0</v>
      </c>
      <c r="N51" s="19">
        <v>0</v>
      </c>
      <c r="O51" s="19">
        <v>0</v>
      </c>
      <c r="P51" s="19">
        <v>0</v>
      </c>
      <c r="Q51" s="19">
        <v>0</v>
      </c>
    </row>
    <row r="52" spans="1:17" x14ac:dyDescent="0.3">
      <c r="A52" s="26" t="s">
        <v>59</v>
      </c>
      <c r="B52" s="9" t="s">
        <v>39</v>
      </c>
      <c r="C52" s="9" t="s">
        <v>40</v>
      </c>
      <c r="D52" s="9" t="s">
        <v>112</v>
      </c>
      <c r="E52" s="91"/>
      <c r="F52" s="19">
        <v>0</v>
      </c>
      <c r="G52" s="19">
        <v>0</v>
      </c>
      <c r="H52" s="19">
        <v>0</v>
      </c>
      <c r="I52" s="19">
        <v>1.975243149636443E-2</v>
      </c>
      <c r="J52" s="19">
        <v>0</v>
      </c>
      <c r="K52" s="19">
        <v>0</v>
      </c>
      <c r="L52" s="19">
        <v>0</v>
      </c>
      <c r="M52" s="19">
        <v>0</v>
      </c>
      <c r="N52" s="19">
        <v>0</v>
      </c>
      <c r="O52" s="19">
        <v>1.6550753119062522E-2</v>
      </c>
      <c r="P52" s="19">
        <v>0</v>
      </c>
      <c r="Q52" s="19">
        <v>0</v>
      </c>
    </row>
    <row r="53" spans="1:17" x14ac:dyDescent="0.3">
      <c r="A53" s="26" t="s">
        <v>59</v>
      </c>
      <c r="B53" s="9" t="s">
        <v>41</v>
      </c>
      <c r="C53" s="9" t="s">
        <v>42</v>
      </c>
      <c r="D53" s="9" t="s">
        <v>112</v>
      </c>
      <c r="E53" s="91"/>
      <c r="F53" s="19">
        <v>0</v>
      </c>
      <c r="G53" s="19">
        <v>0</v>
      </c>
      <c r="H53" s="19">
        <v>0</v>
      </c>
      <c r="I53" s="19">
        <v>0</v>
      </c>
      <c r="J53" s="19">
        <v>0</v>
      </c>
      <c r="K53" s="19">
        <v>0</v>
      </c>
      <c r="L53" s="19">
        <v>0</v>
      </c>
      <c r="M53" s="19">
        <v>0</v>
      </c>
      <c r="N53" s="19">
        <v>0</v>
      </c>
      <c r="O53" s="19">
        <v>0</v>
      </c>
      <c r="P53" s="19">
        <v>0</v>
      </c>
      <c r="Q53" s="19">
        <v>0</v>
      </c>
    </row>
    <row r="54" spans="1:17" x14ac:dyDescent="0.3">
      <c r="A54" s="26" t="s">
        <v>59</v>
      </c>
      <c r="B54" s="9" t="s">
        <v>45</v>
      </c>
      <c r="C54" s="9" t="s">
        <v>46</v>
      </c>
      <c r="D54" s="9" t="s">
        <v>112</v>
      </c>
      <c r="E54" s="91"/>
      <c r="F54" s="19">
        <v>0</v>
      </c>
      <c r="G54" s="19">
        <v>0</v>
      </c>
      <c r="H54" s="19">
        <v>0</v>
      </c>
      <c r="I54" s="19">
        <v>0</v>
      </c>
      <c r="J54" s="19">
        <v>0</v>
      </c>
      <c r="K54" s="19">
        <v>0</v>
      </c>
      <c r="L54" s="19">
        <v>0</v>
      </c>
      <c r="M54" s="19">
        <v>0</v>
      </c>
      <c r="N54" s="19">
        <v>0</v>
      </c>
      <c r="O54" s="19">
        <v>0</v>
      </c>
      <c r="P54" s="19">
        <v>0</v>
      </c>
      <c r="Q54" s="19">
        <v>0</v>
      </c>
    </row>
    <row r="55" spans="1:17" x14ac:dyDescent="0.3">
      <c r="A55" s="26" t="s">
        <v>59</v>
      </c>
      <c r="B55" s="9" t="s">
        <v>43</v>
      </c>
      <c r="C55" s="9" t="s">
        <v>44</v>
      </c>
      <c r="D55" s="9" t="s">
        <v>112</v>
      </c>
      <c r="E55" s="91"/>
      <c r="F55" s="19">
        <v>0</v>
      </c>
      <c r="G55" s="19">
        <v>1.9120900000000006E-3</v>
      </c>
      <c r="H55" s="19">
        <v>0</v>
      </c>
      <c r="I55" s="19">
        <v>0</v>
      </c>
      <c r="J55" s="19">
        <v>0</v>
      </c>
      <c r="K55" s="19">
        <v>0</v>
      </c>
      <c r="L55" s="19">
        <v>0</v>
      </c>
      <c r="M55" s="19">
        <v>0</v>
      </c>
      <c r="N55" s="19">
        <v>0</v>
      </c>
      <c r="O55" s="19">
        <v>0</v>
      </c>
      <c r="P55" s="19">
        <v>0</v>
      </c>
      <c r="Q55" s="19">
        <v>0</v>
      </c>
    </row>
    <row r="56" spans="1:17" x14ac:dyDescent="0.3">
      <c r="A56" s="26" t="s">
        <v>59</v>
      </c>
      <c r="B56" s="9" t="s">
        <v>48</v>
      </c>
      <c r="C56" s="9" t="s">
        <v>49</v>
      </c>
      <c r="D56" s="9" t="s">
        <v>112</v>
      </c>
      <c r="E56" s="91"/>
      <c r="F56" s="19">
        <v>0</v>
      </c>
      <c r="G56" s="19">
        <v>0</v>
      </c>
      <c r="H56" s="19">
        <v>0.37241620913923806</v>
      </c>
      <c r="I56" s="19">
        <v>0</v>
      </c>
      <c r="J56" s="19">
        <v>0</v>
      </c>
      <c r="K56" s="19">
        <v>0</v>
      </c>
      <c r="L56" s="19">
        <v>0</v>
      </c>
      <c r="M56" s="19">
        <v>0</v>
      </c>
      <c r="N56" s="19">
        <v>0.39394547825267201</v>
      </c>
      <c r="O56" s="19">
        <v>0</v>
      </c>
      <c r="P56" s="19">
        <v>0</v>
      </c>
      <c r="Q56" s="19">
        <v>0</v>
      </c>
    </row>
    <row r="57" spans="1:17" x14ac:dyDescent="0.3">
      <c r="A57" s="26"/>
      <c r="B57" s="9" t="s">
        <v>193</v>
      </c>
      <c r="C57" s="9" t="s">
        <v>194</v>
      </c>
      <c r="D57" s="9" t="s">
        <v>112</v>
      </c>
      <c r="E57" s="91"/>
      <c r="F57" s="19">
        <v>0</v>
      </c>
      <c r="G57" s="19">
        <v>0</v>
      </c>
      <c r="H57" s="19">
        <v>0</v>
      </c>
      <c r="I57" s="19">
        <v>0</v>
      </c>
      <c r="J57" s="19">
        <v>0</v>
      </c>
      <c r="K57" s="19">
        <v>0</v>
      </c>
      <c r="L57" s="19">
        <v>0</v>
      </c>
      <c r="M57" s="19">
        <v>0</v>
      </c>
      <c r="N57" s="19">
        <v>0</v>
      </c>
      <c r="O57" s="19">
        <v>0</v>
      </c>
      <c r="P57" s="19">
        <v>0</v>
      </c>
      <c r="Q57" s="19">
        <v>0</v>
      </c>
    </row>
    <row r="58" spans="1:17" x14ac:dyDescent="0.3">
      <c r="A58" s="26" t="s">
        <v>59</v>
      </c>
      <c r="B58" s="9" t="s">
        <v>50</v>
      </c>
      <c r="C58" s="9" t="s">
        <v>51</v>
      </c>
      <c r="D58" s="9" t="s">
        <v>112</v>
      </c>
      <c r="E58" s="91"/>
      <c r="F58" s="19">
        <v>0</v>
      </c>
      <c r="G58" s="19">
        <v>0</v>
      </c>
      <c r="H58" s="19">
        <v>0</v>
      </c>
      <c r="I58" s="19">
        <v>0</v>
      </c>
      <c r="J58" s="19">
        <v>0</v>
      </c>
      <c r="K58" s="19">
        <v>0</v>
      </c>
      <c r="L58" s="19">
        <v>0</v>
      </c>
      <c r="M58" s="19">
        <v>0</v>
      </c>
      <c r="N58" s="19">
        <v>0</v>
      </c>
      <c r="O58" s="19">
        <v>0</v>
      </c>
      <c r="P58" s="19">
        <v>0</v>
      </c>
      <c r="Q58" s="19">
        <v>0</v>
      </c>
    </row>
    <row r="59" spans="1:17" x14ac:dyDescent="0.3">
      <c r="A59" s="26" t="s">
        <v>59</v>
      </c>
      <c r="B59" s="9" t="s">
        <v>155</v>
      </c>
      <c r="C59" s="9" t="s">
        <v>153</v>
      </c>
      <c r="D59" s="9" t="s">
        <v>113</v>
      </c>
      <c r="E59" s="91"/>
      <c r="F59" s="19">
        <v>0</v>
      </c>
      <c r="G59" s="19">
        <v>0</v>
      </c>
      <c r="H59" s="19">
        <v>11.261649999999999</v>
      </c>
      <c r="I59" s="19">
        <v>0</v>
      </c>
      <c r="J59" s="19">
        <v>0</v>
      </c>
      <c r="K59" s="19">
        <v>0</v>
      </c>
      <c r="L59" s="19">
        <v>0</v>
      </c>
      <c r="M59" s="19">
        <v>0</v>
      </c>
      <c r="N59" s="19">
        <v>11.1051225</v>
      </c>
      <c r="O59" s="19">
        <v>0</v>
      </c>
      <c r="P59" s="19">
        <v>0</v>
      </c>
      <c r="Q59" s="19">
        <v>0</v>
      </c>
    </row>
    <row r="60" spans="1:17" customFormat="1" ht="6.75" customHeight="1" x14ac:dyDescent="0.3">
      <c r="B60" s="23"/>
      <c r="C60" s="14"/>
      <c r="D60" s="14"/>
      <c r="E60" s="24"/>
    </row>
    <row r="61" spans="1:17" ht="28.5" customHeight="1" x14ac:dyDescent="0.3">
      <c r="B61" s="167" t="s">
        <v>148</v>
      </c>
      <c r="C61" s="167"/>
      <c r="D61" s="167"/>
      <c r="E61" s="3"/>
      <c r="F61" s="87">
        <f>+SUM(F44:F59)</f>
        <v>0</v>
      </c>
      <c r="G61" s="87">
        <f t="shared" ref="G61:Q61" si="4">+SUM(G44:G59)</f>
        <v>0.33694426999999999</v>
      </c>
      <c r="H61" s="87">
        <f t="shared" si="4"/>
        <v>11.634066209139238</v>
      </c>
      <c r="I61" s="87">
        <f t="shared" si="4"/>
        <v>0.57964012149636446</v>
      </c>
      <c r="J61" s="87">
        <f t="shared" si="4"/>
        <v>7.9497238082191779E-2</v>
      </c>
      <c r="K61" s="87">
        <f t="shared" si="4"/>
        <v>0.57708484654282277</v>
      </c>
      <c r="L61" s="87">
        <f t="shared" si="4"/>
        <v>0</v>
      </c>
      <c r="M61" s="87">
        <f t="shared" si="4"/>
        <v>0.57510884241559534</v>
      </c>
      <c r="N61" s="87">
        <f t="shared" si="4"/>
        <v>11.499067978252672</v>
      </c>
      <c r="O61" s="87">
        <f t="shared" si="4"/>
        <v>0.70898123311906247</v>
      </c>
      <c r="P61" s="87">
        <f t="shared" si="4"/>
        <v>0.18695424665301846</v>
      </c>
      <c r="Q61" s="87">
        <f t="shared" si="4"/>
        <v>0.75938564200823822</v>
      </c>
    </row>
    <row r="62" spans="1:17" x14ac:dyDescent="0.3">
      <c r="B62" s="4"/>
      <c r="C62" s="4"/>
      <c r="D62" s="4"/>
      <c r="F62" s="16"/>
      <c r="G62" s="16"/>
      <c r="H62" s="16"/>
      <c r="I62" s="16"/>
      <c r="J62" s="16"/>
      <c r="K62" s="16"/>
      <c r="L62" s="16"/>
      <c r="M62" s="16"/>
      <c r="N62" s="16"/>
      <c r="O62" s="16"/>
      <c r="P62" s="16"/>
      <c r="Q62" s="16"/>
    </row>
    <row r="63" spans="1:17" x14ac:dyDescent="0.3">
      <c r="B63" s="4"/>
      <c r="C63" s="4"/>
      <c r="D63" s="4"/>
      <c r="F63" s="16"/>
      <c r="G63" s="16"/>
      <c r="H63" s="16"/>
      <c r="I63" s="16"/>
      <c r="J63" s="16"/>
      <c r="K63" s="16"/>
      <c r="L63" s="16"/>
      <c r="M63" s="16"/>
      <c r="N63" s="16"/>
      <c r="O63" s="16"/>
      <c r="P63" s="16"/>
      <c r="Q63" s="16"/>
    </row>
    <row r="64" spans="1:17" ht="30.75" customHeight="1" x14ac:dyDescent="0.3">
      <c r="B64" s="177" t="s">
        <v>57</v>
      </c>
      <c r="C64" s="177"/>
      <c r="D64" s="177"/>
      <c r="F64" s="16"/>
      <c r="G64" s="16"/>
      <c r="H64" s="16"/>
      <c r="I64" s="16"/>
      <c r="J64" s="16"/>
      <c r="K64" s="16"/>
      <c r="L64" s="16"/>
      <c r="M64" s="16"/>
      <c r="N64" s="16"/>
      <c r="O64" s="16"/>
      <c r="P64" s="16"/>
      <c r="Q64" s="16"/>
    </row>
    <row r="65" spans="1:17" x14ac:dyDescent="0.3">
      <c r="B65" s="169" t="s">
        <v>0</v>
      </c>
      <c r="C65" s="156" t="s">
        <v>1</v>
      </c>
      <c r="D65" s="156" t="s">
        <v>115</v>
      </c>
      <c r="F65" s="6">
        <v>2022</v>
      </c>
      <c r="G65" s="6">
        <v>2022</v>
      </c>
      <c r="H65" s="6">
        <v>2022</v>
      </c>
      <c r="I65" s="6">
        <v>2022</v>
      </c>
      <c r="J65" s="6">
        <v>2022</v>
      </c>
      <c r="K65" s="6">
        <v>2022</v>
      </c>
      <c r="L65" s="6">
        <v>2022</v>
      </c>
      <c r="M65" s="6">
        <v>2022</v>
      </c>
      <c r="N65" s="6">
        <v>2022</v>
      </c>
      <c r="O65" s="6">
        <v>2022</v>
      </c>
      <c r="P65" s="6">
        <v>2022</v>
      </c>
      <c r="Q65" s="6">
        <v>2022</v>
      </c>
    </row>
    <row r="66" spans="1:17" x14ac:dyDescent="0.3">
      <c r="B66" s="170"/>
      <c r="C66" s="157"/>
      <c r="D66" s="157"/>
      <c r="F66" s="6">
        <v>1</v>
      </c>
      <c r="G66" s="6">
        <f>+F66+1</f>
        <v>2</v>
      </c>
      <c r="H66" s="6">
        <f t="shared" ref="H66:Q66" si="5">+G66+1</f>
        <v>3</v>
      </c>
      <c r="I66" s="6">
        <f t="shared" si="5"/>
        <v>4</v>
      </c>
      <c r="J66" s="6">
        <f t="shared" si="5"/>
        <v>5</v>
      </c>
      <c r="K66" s="6">
        <f t="shared" si="5"/>
        <v>6</v>
      </c>
      <c r="L66" s="6">
        <f t="shared" si="5"/>
        <v>7</v>
      </c>
      <c r="M66" s="6">
        <f t="shared" si="5"/>
        <v>8</v>
      </c>
      <c r="N66" s="6">
        <f t="shared" si="5"/>
        <v>9</v>
      </c>
      <c r="O66" s="6">
        <f t="shared" si="5"/>
        <v>10</v>
      </c>
      <c r="P66" s="6">
        <f t="shared" si="5"/>
        <v>11</v>
      </c>
      <c r="Q66" s="6">
        <f t="shared" si="5"/>
        <v>12</v>
      </c>
    </row>
    <row r="67" spans="1:17" x14ac:dyDescent="0.3">
      <c r="A67" s="26" t="s">
        <v>60</v>
      </c>
      <c r="B67" s="9" t="s">
        <v>160</v>
      </c>
      <c r="C67" s="9" t="s">
        <v>161</v>
      </c>
      <c r="D67" s="9" t="s">
        <v>110</v>
      </c>
      <c r="E67" s="7"/>
      <c r="F67" s="19">
        <v>0.72897339464641786</v>
      </c>
      <c r="G67" s="19">
        <v>0.80187073411105969</v>
      </c>
      <c r="H67" s="19">
        <v>0.66777562818227421</v>
      </c>
      <c r="I67" s="19">
        <v>0.67857523402888775</v>
      </c>
      <c r="J67" s="19">
        <v>0.32128827393675458</v>
      </c>
      <c r="K67" s="19">
        <v>0</v>
      </c>
      <c r="L67" s="19">
        <v>0</v>
      </c>
      <c r="M67" s="19">
        <v>0</v>
      </c>
      <c r="N67" s="19">
        <v>0</v>
      </c>
      <c r="O67" s="19">
        <v>0</v>
      </c>
      <c r="P67" s="19">
        <v>0</v>
      </c>
      <c r="Q67" s="19">
        <v>0</v>
      </c>
    </row>
    <row r="68" spans="1:17" customFormat="1" ht="6.75" customHeight="1" x14ac:dyDescent="0.3">
      <c r="B68" s="23"/>
      <c r="C68" s="14"/>
      <c r="D68" s="14"/>
      <c r="E68" s="24"/>
    </row>
    <row r="69" spans="1:17" ht="28.5" customHeight="1" x14ac:dyDescent="0.3">
      <c r="B69" s="167" t="s">
        <v>149</v>
      </c>
      <c r="C69" s="167"/>
      <c r="D69" s="167"/>
      <c r="E69" s="3"/>
      <c r="F69" s="87">
        <f>+SUM(F67:F67)</f>
        <v>0.72897339464641786</v>
      </c>
      <c r="G69" s="87">
        <f t="shared" ref="G69:Q69" si="6">+SUM(G67:G67)</f>
        <v>0.80187073411105969</v>
      </c>
      <c r="H69" s="87">
        <f t="shared" si="6"/>
        <v>0.66777562818227421</v>
      </c>
      <c r="I69" s="87">
        <f t="shared" si="6"/>
        <v>0.67857523402888775</v>
      </c>
      <c r="J69" s="87">
        <f t="shared" si="6"/>
        <v>0.32128827393675458</v>
      </c>
      <c r="K69" s="87">
        <f t="shared" si="6"/>
        <v>0</v>
      </c>
      <c r="L69" s="87">
        <f t="shared" si="6"/>
        <v>0</v>
      </c>
      <c r="M69" s="87">
        <f t="shared" si="6"/>
        <v>0</v>
      </c>
      <c r="N69" s="87">
        <f t="shared" si="6"/>
        <v>0</v>
      </c>
      <c r="O69" s="87">
        <f t="shared" si="6"/>
        <v>0</v>
      </c>
      <c r="P69" s="87">
        <f t="shared" si="6"/>
        <v>0</v>
      </c>
      <c r="Q69" s="87">
        <f t="shared" si="6"/>
        <v>0</v>
      </c>
    </row>
    <row r="70" spans="1:17" x14ac:dyDescent="0.3">
      <c r="B70" s="4"/>
      <c r="C70" s="4"/>
      <c r="D70" s="4"/>
      <c r="F70" s="16"/>
      <c r="G70" s="16"/>
      <c r="H70" s="16"/>
      <c r="I70" s="16"/>
      <c r="J70" s="16"/>
      <c r="K70" s="16"/>
      <c r="L70" s="16"/>
      <c r="M70" s="16"/>
      <c r="N70" s="16"/>
      <c r="O70" s="16"/>
      <c r="P70" s="16"/>
      <c r="Q70" s="16"/>
    </row>
    <row r="71" spans="1:17" x14ac:dyDescent="0.3">
      <c r="B71" s="4"/>
      <c r="C71" s="4"/>
      <c r="D71" s="4"/>
      <c r="F71" s="16"/>
      <c r="G71" s="16"/>
      <c r="H71" s="16"/>
      <c r="I71" s="16"/>
      <c r="J71" s="16"/>
      <c r="K71" s="16"/>
      <c r="L71" s="16"/>
      <c r="M71" s="16"/>
      <c r="N71" s="16"/>
      <c r="O71" s="16"/>
      <c r="P71" s="16"/>
      <c r="Q71" s="16"/>
    </row>
  </sheetData>
  <sortState xmlns:xlrd2="http://schemas.microsoft.com/office/spreadsheetml/2017/richdata2" ref="A33:Q34">
    <sortCondition ref="A33:A34"/>
  </sortState>
  <mergeCells count="18">
    <mergeCell ref="D65:D66"/>
    <mergeCell ref="B41:D41"/>
    <mergeCell ref="B27:D27"/>
    <mergeCell ref="B61:D61"/>
    <mergeCell ref="B69:D69"/>
    <mergeCell ref="B28:D29"/>
    <mergeCell ref="B42:B43"/>
    <mergeCell ref="C42:C43"/>
    <mergeCell ref="B65:B66"/>
    <mergeCell ref="C65:C66"/>
    <mergeCell ref="B1:E1"/>
    <mergeCell ref="B5:B6"/>
    <mergeCell ref="C5:C6"/>
    <mergeCell ref="B4:D4"/>
    <mergeCell ref="B64:D64"/>
    <mergeCell ref="B36:D36"/>
    <mergeCell ref="D5:D6"/>
    <mergeCell ref="D42:D43"/>
  </mergeCells>
  <hyperlinks>
    <hyperlink ref="C13" location="ANSG20!A1" display="ANSG20" xr:uid="{00000000-0004-0000-0200-000000000000}"/>
    <hyperlink ref="C15" location="ANSE21!A1" display="ANSE21" xr:uid="{00000000-0004-0000-0200-000001000000}"/>
    <hyperlink ref="C14" location="ANSE22!A1" display="ANSE22" xr:uid="{00000000-0004-0000-0200-000002000000}"/>
    <hyperlink ref="C10" location="ANSE23!A1" display="ANSE23" xr:uid="{00000000-0004-0000-0200-000003000000}"/>
    <hyperlink ref="C7" location="FFDPO23!A1" display="FFDPO23" xr:uid="{00000000-0004-0000-0200-000004000000}"/>
    <hyperlink ref="C12" location="ANSG22!A1" display="ANSG22" xr:uid="{00000000-0004-0000-0200-000005000000}"/>
    <hyperlink ref="C11" location="IPVO26!A1" display="IPVO26" xr:uid="{00000000-0004-0000-0200-000006000000}"/>
    <hyperlink ref="C20" location="'PMG25'!A1" display="PMG25" xr:uid="{00000000-0004-0000-0200-000009000000}"/>
    <hyperlink ref="C45" location="BIDF40!A1" display="BIDF40" xr:uid="{00000000-0004-0000-0200-00000A000000}"/>
    <hyperlink ref="C55" location="BIDF22!A1" display="BIDF22" xr:uid="{00000000-0004-0000-0200-00000B000000}"/>
    <hyperlink ref="C52" location="BIDO24!A1" display="BIDO24" xr:uid="{00000000-0004-0000-0200-00000C000000}"/>
    <hyperlink ref="C49" location="BIDN32!A1" display="BIDN32" xr:uid="{00000000-0004-0000-0200-00000D000000}"/>
    <hyperlink ref="C53" location="BIDS34!A1" display="BIDS34" xr:uid="{00000000-0004-0000-0200-00000E000000}"/>
    <hyperlink ref="C54" location="BIDS23!A1" display="BIDS23" xr:uid="{00000000-0004-0000-0200-00000F000000}"/>
    <hyperlink ref="C48" location="BIDY42!A1" display="BIDY42" xr:uid="{00000000-0004-0000-0200-000010000000}"/>
    <hyperlink ref="C58" location="BIRJ22!A1" display="BIRJ22" xr:uid="{00000000-0004-0000-0200-000013000000}"/>
    <hyperlink ref="C56" location="BIRS38!A1" display="BIRS38" xr:uid="{00000000-0004-0000-0200-000014000000}"/>
    <hyperlink ref="C21" location="FFFIRO24!A1" display="FFFIRO24" xr:uid="{00000000-0004-0000-0200-000018000000}"/>
    <hyperlink ref="C22" location="FFFIRF26!A1" display="FFFIRF26" xr:uid="{00000000-0004-0000-0200-000019000000}"/>
    <hyperlink ref="C24" location="FFFIRY22!A1" display="FFFIRY22" xr:uid="{00000000-0004-0000-0200-00001B000000}"/>
    <hyperlink ref="C23" location="FFFIRE26!A1" display="FFFIRE26" xr:uid="{00000000-0004-0000-0200-00001D000000}"/>
    <hyperlink ref="C9" location="GOBD23!A1" display="GOBD23" xr:uid="{00000000-0004-0000-0200-00001E000000}"/>
    <hyperlink ref="C18" location="'PMY25'!A1" display="PMY25" xr:uid="{00000000-0004-0000-0200-00001F000000}"/>
    <hyperlink ref="C67" location="BNAJ26!A1" display="BNAJ26" xr:uid="{00000000-0004-0000-0200-000020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topLeftCell="A61" workbookViewId="0">
      <selection activeCell="Q87" sqref="Q87"/>
    </sheetView>
  </sheetViews>
  <sheetFormatPr baseColWidth="10" defaultRowHeight="15" x14ac:dyDescent="0.25"/>
  <sheetData>
    <row r="6" spans="11:11" x14ac:dyDescent="0.25">
      <c r="K6" s="82">
        <v>1</v>
      </c>
    </row>
    <row r="25" spans="11:11" x14ac:dyDescent="0.25">
      <c r="K25" s="82">
        <v>1</v>
      </c>
    </row>
    <row r="44" spans="11:11" x14ac:dyDescent="0.25">
      <c r="K44" s="82">
        <v>1</v>
      </c>
    </row>
    <row r="64" spans="11:11" x14ac:dyDescent="0.25">
      <c r="K64" s="82">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5"/>
  <sheetViews>
    <sheetView showGridLines="0" zoomScaleNormal="100" workbookViewId="0">
      <selection activeCell="AS17" sqref="AS17"/>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79" t="s">
        <v>106</v>
      </c>
      <c r="H2" s="179" t="s">
        <v>107</v>
      </c>
      <c r="I2" s="179"/>
      <c r="J2" s="179"/>
      <c r="K2" s="179" t="s">
        <v>108</v>
      </c>
      <c r="L2" s="179"/>
      <c r="M2" s="179"/>
      <c r="N2" s="179" t="s">
        <v>105</v>
      </c>
      <c r="O2" s="179"/>
      <c r="P2" s="179"/>
      <c r="Q2" s="179" t="s">
        <v>107</v>
      </c>
      <c r="R2" s="179"/>
      <c r="S2" s="179"/>
      <c r="T2" s="179" t="s">
        <v>108</v>
      </c>
      <c r="U2" s="179"/>
      <c r="V2" s="179"/>
      <c r="W2" s="179" t="s">
        <v>105</v>
      </c>
      <c r="X2" s="179"/>
      <c r="Y2" s="179"/>
      <c r="AB2" s="179" t="s">
        <v>114</v>
      </c>
      <c r="AC2" s="76" t="s">
        <v>109</v>
      </c>
      <c r="AD2" s="76" t="s">
        <v>109</v>
      </c>
      <c r="AE2" s="76" t="s">
        <v>109</v>
      </c>
      <c r="AF2" s="76" t="s">
        <v>110</v>
      </c>
      <c r="AG2" s="76" t="s">
        <v>110</v>
      </c>
      <c r="AH2" s="76" t="s">
        <v>110</v>
      </c>
      <c r="AI2" s="76" t="s">
        <v>111</v>
      </c>
      <c r="AJ2" s="76" t="s">
        <v>111</v>
      </c>
      <c r="AK2" s="76" t="s">
        <v>111</v>
      </c>
      <c r="AL2" s="76" t="s">
        <v>112</v>
      </c>
      <c r="AM2" s="76" t="s">
        <v>112</v>
      </c>
      <c r="AN2" s="76" t="s">
        <v>112</v>
      </c>
      <c r="AO2" s="76" t="s">
        <v>113</v>
      </c>
      <c r="AP2" s="76" t="s">
        <v>113</v>
      </c>
      <c r="AQ2" s="76" t="s">
        <v>113</v>
      </c>
      <c r="AR2" s="179" t="s">
        <v>105</v>
      </c>
      <c r="AS2" s="179"/>
      <c r="AT2" s="179"/>
    </row>
    <row r="3" spans="1:74" ht="27" customHeight="1" x14ac:dyDescent="0.25">
      <c r="A3" s="73" t="s">
        <v>104</v>
      </c>
      <c r="B3" s="74" t="s">
        <v>2</v>
      </c>
      <c r="C3" s="74" t="s">
        <v>119</v>
      </c>
      <c r="D3" s="74" t="s">
        <v>60</v>
      </c>
      <c r="G3" s="179"/>
      <c r="H3" s="74" t="s">
        <v>2</v>
      </c>
      <c r="I3" s="74" t="s">
        <v>119</v>
      </c>
      <c r="J3" s="74" t="s">
        <v>60</v>
      </c>
      <c r="K3" s="74" t="s">
        <v>2</v>
      </c>
      <c r="L3" s="74" t="s">
        <v>119</v>
      </c>
      <c r="M3" s="74" t="s">
        <v>60</v>
      </c>
      <c r="N3" s="74" t="s">
        <v>2</v>
      </c>
      <c r="O3" s="74" t="s">
        <v>119</v>
      </c>
      <c r="P3" s="74" t="s">
        <v>60</v>
      </c>
      <c r="Q3" s="74" t="s">
        <v>2</v>
      </c>
      <c r="R3" s="74" t="s">
        <v>119</v>
      </c>
      <c r="S3" s="74" t="s">
        <v>60</v>
      </c>
      <c r="T3" s="74" t="s">
        <v>2</v>
      </c>
      <c r="U3" s="74" t="s">
        <v>119</v>
      </c>
      <c r="V3" s="74" t="s">
        <v>60</v>
      </c>
      <c r="W3" s="74" t="s">
        <v>2</v>
      </c>
      <c r="X3" s="74" t="s">
        <v>119</v>
      </c>
      <c r="Y3" s="74" t="s">
        <v>60</v>
      </c>
      <c r="AB3" s="179"/>
      <c r="AC3" s="74" t="s">
        <v>2</v>
      </c>
      <c r="AD3" s="74" t="s">
        <v>119</v>
      </c>
      <c r="AE3" s="74" t="s">
        <v>60</v>
      </c>
      <c r="AF3" s="74" t="s">
        <v>2</v>
      </c>
      <c r="AG3" s="74" t="s">
        <v>119</v>
      </c>
      <c r="AH3" s="74" t="s">
        <v>60</v>
      </c>
      <c r="AI3" s="74" t="s">
        <v>2</v>
      </c>
      <c r="AJ3" s="74" t="s">
        <v>119</v>
      </c>
      <c r="AK3" s="74" t="s">
        <v>60</v>
      </c>
      <c r="AL3" s="74" t="s">
        <v>2</v>
      </c>
      <c r="AM3" s="74" t="s">
        <v>119</v>
      </c>
      <c r="AN3" s="74" t="s">
        <v>60</v>
      </c>
      <c r="AO3" s="74" t="s">
        <v>2</v>
      </c>
      <c r="AP3" s="74" t="s">
        <v>119</v>
      </c>
      <c r="AQ3" s="74" t="s">
        <v>60</v>
      </c>
      <c r="AR3" s="74" t="s">
        <v>2</v>
      </c>
      <c r="AS3" s="74" t="s">
        <v>119</v>
      </c>
      <c r="AT3" s="74" t="s">
        <v>60</v>
      </c>
      <c r="AW3" s="73" t="s">
        <v>120</v>
      </c>
      <c r="AX3" s="74" t="s">
        <v>2</v>
      </c>
      <c r="AY3" s="74" t="s">
        <v>119</v>
      </c>
      <c r="AZ3" s="74" t="s">
        <v>60</v>
      </c>
      <c r="BA3" s="75" t="s">
        <v>122</v>
      </c>
      <c r="BD3" s="73" t="s">
        <v>123</v>
      </c>
      <c r="BE3" s="74" t="s">
        <v>126</v>
      </c>
      <c r="BF3" s="74" t="s">
        <v>127</v>
      </c>
      <c r="BG3" s="74" t="s">
        <v>128</v>
      </c>
      <c r="BH3" s="74" t="s">
        <v>124</v>
      </c>
      <c r="BI3" s="74" t="s">
        <v>125</v>
      </c>
      <c r="BJ3" s="75" t="s">
        <v>129</v>
      </c>
      <c r="BK3" s="75" t="s">
        <v>122</v>
      </c>
      <c r="BT3" s="178" t="s">
        <v>141</v>
      </c>
      <c r="BU3" s="178"/>
      <c r="BV3" s="178"/>
    </row>
    <row r="4" spans="1:74" ht="16.5" x14ac:dyDescent="0.25">
      <c r="A4" s="79">
        <v>2022</v>
      </c>
      <c r="B4" s="112">
        <v>24763.11180595223</v>
      </c>
      <c r="C4" s="112">
        <v>42.62848488616963</v>
      </c>
      <c r="D4" s="112">
        <v>13.053123599940303</v>
      </c>
      <c r="E4" s="52"/>
      <c r="F4" s="52"/>
      <c r="G4" s="79">
        <v>2022</v>
      </c>
      <c r="H4" s="112">
        <v>9381.3052599994116</v>
      </c>
      <c r="I4" s="112">
        <v>15.691754258460426</v>
      </c>
      <c r="J4" s="112">
        <v>9.8546403350349081</v>
      </c>
      <c r="K4" s="112">
        <v>15381.806545952819</v>
      </c>
      <c r="L4" s="112">
        <v>26.936730627709203</v>
      </c>
      <c r="M4" s="112">
        <v>3.198483264905394</v>
      </c>
      <c r="N4" s="113">
        <v>24763.11180595223</v>
      </c>
      <c r="O4" s="113">
        <v>42.62848488616963</v>
      </c>
      <c r="P4" s="113">
        <v>13.053123599940303</v>
      </c>
      <c r="Q4" s="114">
        <v>0.37884193769801006</v>
      </c>
      <c r="R4" s="114">
        <v>0.3681049021648774</v>
      </c>
      <c r="S4" s="114">
        <v>0.75496414782129062</v>
      </c>
      <c r="T4" s="114">
        <v>0.62115806230199</v>
      </c>
      <c r="U4" s="114">
        <v>0.63189509783512254</v>
      </c>
      <c r="V4" s="114">
        <v>0.24503585217870932</v>
      </c>
      <c r="W4" s="114">
        <v>1</v>
      </c>
      <c r="X4" s="114">
        <v>1</v>
      </c>
      <c r="Y4" s="114">
        <v>1</v>
      </c>
      <c r="Z4" s="80">
        <v>0</v>
      </c>
      <c r="AB4" s="79">
        <v>2022</v>
      </c>
      <c r="AC4" s="115">
        <v>11809.215791485463</v>
      </c>
      <c r="AD4" s="115">
        <v>0</v>
      </c>
      <c r="AE4" s="115">
        <v>0</v>
      </c>
      <c r="AF4" s="115">
        <v>7157.3785598736722</v>
      </c>
      <c r="AG4" s="115">
        <v>0</v>
      </c>
      <c r="AH4" s="115">
        <v>13.053123599940303</v>
      </c>
      <c r="AI4" s="115">
        <v>0</v>
      </c>
      <c r="AJ4" s="115">
        <v>0</v>
      </c>
      <c r="AK4" s="115">
        <v>0</v>
      </c>
      <c r="AL4" s="115">
        <v>0</v>
      </c>
      <c r="AM4" s="115">
        <v>20.261712386169627</v>
      </c>
      <c r="AN4" s="115">
        <v>0</v>
      </c>
      <c r="AO4" s="115">
        <v>5796.5174545930986</v>
      </c>
      <c r="AP4" s="115">
        <v>22.3667725</v>
      </c>
      <c r="AQ4" s="115">
        <v>0</v>
      </c>
      <c r="AR4" s="116">
        <v>24763.111805952234</v>
      </c>
      <c r="AS4" s="116">
        <v>42.62848488616963</v>
      </c>
      <c r="AT4" s="116">
        <v>13.053123599940303</v>
      </c>
      <c r="AU4" s="52"/>
      <c r="AV4" s="52"/>
      <c r="AW4" s="75" t="s">
        <v>66</v>
      </c>
      <c r="AX4" s="119">
        <v>0.27839882835476731</v>
      </c>
      <c r="AY4" s="119">
        <v>0.72160117164523274</v>
      </c>
      <c r="AZ4" s="119">
        <v>0</v>
      </c>
      <c r="BA4" s="119">
        <v>1</v>
      </c>
      <c r="BD4" s="75" t="s">
        <v>66</v>
      </c>
      <c r="BE4" s="119">
        <v>0.10283882932651628</v>
      </c>
      <c r="BF4" s="119">
        <v>0</v>
      </c>
      <c r="BG4" s="119">
        <v>0.52892167901153042</v>
      </c>
      <c r="BH4" s="119">
        <v>0.16946684103255039</v>
      </c>
      <c r="BI4" s="119">
        <v>0.19267949263370224</v>
      </c>
      <c r="BJ4" s="119">
        <v>6.0931579957006366E-3</v>
      </c>
      <c r="BK4" s="119">
        <v>0.99999999999999989</v>
      </c>
      <c r="BL4" s="78"/>
      <c r="BT4" s="81" t="s">
        <v>131</v>
      </c>
    </row>
    <row r="5" spans="1:74" ht="16.5" x14ac:dyDescent="0.25">
      <c r="A5" s="79">
        <v>2023</v>
      </c>
      <c r="B5" s="112">
        <v>43949.271320986911</v>
      </c>
      <c r="C5" s="112">
        <v>132.22521423047266</v>
      </c>
      <c r="D5" s="112">
        <v>0</v>
      </c>
      <c r="E5" s="52"/>
      <c r="F5" s="52"/>
      <c r="G5" s="79">
        <v>2023</v>
      </c>
      <c r="H5" s="112">
        <v>24969.721460317342</v>
      </c>
      <c r="I5" s="112">
        <v>96.345633243718538</v>
      </c>
      <c r="J5" s="112">
        <v>0</v>
      </c>
      <c r="K5" s="112">
        <v>18979.549860669573</v>
      </c>
      <c r="L5" s="112">
        <v>35.879580986754135</v>
      </c>
      <c r="M5" s="112">
        <v>0</v>
      </c>
      <c r="N5" s="113">
        <v>43949.271320986911</v>
      </c>
      <c r="O5" s="113">
        <v>132.22521423047266</v>
      </c>
      <c r="P5" s="113">
        <v>0</v>
      </c>
      <c r="Q5" s="114">
        <v>0.56814870212407043</v>
      </c>
      <c r="R5" s="114">
        <v>0.72864796479576965</v>
      </c>
      <c r="S5" s="114" t="s">
        <v>222</v>
      </c>
      <c r="T5" s="114">
        <v>0.43185129787592968</v>
      </c>
      <c r="U5" s="114">
        <v>0.27135203520423051</v>
      </c>
      <c r="V5" s="114" t="s">
        <v>222</v>
      </c>
      <c r="W5" s="114">
        <v>1</v>
      </c>
      <c r="X5" s="114">
        <v>1.0000000000000002</v>
      </c>
      <c r="Y5" s="114">
        <v>0</v>
      </c>
      <c r="Z5" s="80">
        <v>0</v>
      </c>
      <c r="AB5" s="79">
        <v>2023</v>
      </c>
      <c r="AC5" s="115">
        <v>13597.279645823559</v>
      </c>
      <c r="AD5" s="115">
        <v>0</v>
      </c>
      <c r="AE5" s="115">
        <v>0</v>
      </c>
      <c r="AF5" s="115">
        <v>16645.800235608196</v>
      </c>
      <c r="AG5" s="115">
        <v>0</v>
      </c>
      <c r="AH5" s="115">
        <v>0</v>
      </c>
      <c r="AI5" s="115">
        <v>0</v>
      </c>
      <c r="AJ5" s="115">
        <v>0</v>
      </c>
      <c r="AK5" s="115">
        <v>0</v>
      </c>
      <c r="AL5" s="115">
        <v>0</v>
      </c>
      <c r="AM5" s="115">
        <v>27.613949615088046</v>
      </c>
      <c r="AN5" s="115">
        <v>0</v>
      </c>
      <c r="AO5" s="115">
        <v>13706.191439555205</v>
      </c>
      <c r="AP5" s="115">
        <v>104.61126461538463</v>
      </c>
      <c r="AQ5" s="115">
        <v>0</v>
      </c>
      <c r="AR5" s="116">
        <v>43949.271320986954</v>
      </c>
      <c r="AS5" s="116">
        <v>132.22521423047266</v>
      </c>
      <c r="AT5" s="116">
        <v>0</v>
      </c>
      <c r="AU5" s="52"/>
      <c r="AV5" s="52"/>
      <c r="AW5" s="75" t="s">
        <v>121</v>
      </c>
      <c r="AX5" s="117">
        <v>273.07968696166495</v>
      </c>
      <c r="AY5" s="117">
        <v>707.81412130420858</v>
      </c>
      <c r="AZ5" s="117">
        <v>0</v>
      </c>
      <c r="BA5" s="118">
        <v>980.89380826587353</v>
      </c>
      <c r="BD5" s="75" t="s">
        <v>121</v>
      </c>
      <c r="BE5" s="121">
        <v>100.87397093569075</v>
      </c>
      <c r="BF5" s="121">
        <v>0</v>
      </c>
      <c r="BG5" s="121">
        <v>518.81600000000003</v>
      </c>
      <c r="BH5" s="121">
        <v>166.22897507520574</v>
      </c>
      <c r="BI5" s="121">
        <v>188.99812130420852</v>
      </c>
      <c r="BJ5" s="121">
        <v>5.9767409507684546</v>
      </c>
      <c r="BK5" s="120">
        <v>980.89380826587353</v>
      </c>
      <c r="BL5" s="77"/>
      <c r="BT5" s="81" t="s">
        <v>132</v>
      </c>
    </row>
    <row r="6" spans="1:74" x14ac:dyDescent="0.25">
      <c r="A6" s="79">
        <v>2024</v>
      </c>
      <c r="B6" s="112">
        <v>20661.944107040792</v>
      </c>
      <c r="C6" s="112">
        <v>130.77383679116429</v>
      </c>
      <c r="D6" s="112">
        <v>0</v>
      </c>
      <c r="E6" s="52"/>
      <c r="F6" s="52"/>
      <c r="G6" s="79">
        <v>2024</v>
      </c>
      <c r="H6" s="112">
        <v>9318.7709334929914</v>
      </c>
      <c r="I6" s="112">
        <v>96.002340823718555</v>
      </c>
      <c r="J6" s="112">
        <v>0</v>
      </c>
      <c r="K6" s="112">
        <v>11343.173173547802</v>
      </c>
      <c r="L6" s="112">
        <v>34.77149596744573</v>
      </c>
      <c r="M6" s="112">
        <v>0</v>
      </c>
      <c r="N6" s="113">
        <v>20661.944107040792</v>
      </c>
      <c r="O6" s="113">
        <v>130.77383679116429</v>
      </c>
      <c r="P6" s="113">
        <v>0</v>
      </c>
      <c r="Q6" s="114">
        <v>0.45101133200324139</v>
      </c>
      <c r="R6" s="114">
        <v>0.73410969028175621</v>
      </c>
      <c r="S6" s="114" t="s">
        <v>222</v>
      </c>
      <c r="T6" s="114">
        <v>0.54898866799675872</v>
      </c>
      <c r="U6" s="114">
        <v>0.26589030971824373</v>
      </c>
      <c r="V6" s="114" t="s">
        <v>222</v>
      </c>
      <c r="W6" s="114">
        <v>1</v>
      </c>
      <c r="X6" s="114">
        <v>1</v>
      </c>
      <c r="Y6" s="114">
        <v>0</v>
      </c>
      <c r="Z6" s="80">
        <v>0</v>
      </c>
      <c r="AB6" s="79">
        <v>2024</v>
      </c>
      <c r="AC6" s="115">
        <v>514.44065846964668</v>
      </c>
      <c r="AD6" s="115">
        <v>0</v>
      </c>
      <c r="AE6" s="115">
        <v>0</v>
      </c>
      <c r="AF6" s="115">
        <v>12990.997555639915</v>
      </c>
      <c r="AG6" s="115">
        <v>0</v>
      </c>
      <c r="AH6" s="115">
        <v>0</v>
      </c>
      <c r="AI6" s="115">
        <v>0</v>
      </c>
      <c r="AJ6" s="115">
        <v>0</v>
      </c>
      <c r="AK6" s="115">
        <v>0</v>
      </c>
      <c r="AL6" s="115">
        <v>0</v>
      </c>
      <c r="AM6" s="115">
        <v>26.860978329625794</v>
      </c>
      <c r="AN6" s="115">
        <v>0</v>
      </c>
      <c r="AO6" s="115">
        <v>7156.5058929312272</v>
      </c>
      <c r="AP6" s="115">
        <v>103.91285846153848</v>
      </c>
      <c r="AQ6" s="115">
        <v>0</v>
      </c>
      <c r="AR6" s="116">
        <v>20661.944107040788</v>
      </c>
      <c r="AS6" s="116">
        <v>130.77383679116429</v>
      </c>
      <c r="AT6" s="116">
        <v>0</v>
      </c>
      <c r="AU6" s="52"/>
      <c r="AV6" s="52"/>
      <c r="AW6" s="52"/>
      <c r="BA6" s="52"/>
      <c r="BD6" s="52"/>
      <c r="BT6" s="81" t="s">
        <v>133</v>
      </c>
    </row>
    <row r="7" spans="1:74" x14ac:dyDescent="0.25">
      <c r="A7" s="79">
        <v>2025</v>
      </c>
      <c r="B7" s="112">
        <v>11584.806401637323</v>
      </c>
      <c r="C7" s="112">
        <v>124.28026545930234</v>
      </c>
      <c r="D7" s="112">
        <v>0</v>
      </c>
      <c r="E7" s="52"/>
      <c r="F7" s="52"/>
      <c r="G7" s="79">
        <v>2025</v>
      </c>
      <c r="H7" s="112">
        <v>5121.2131412137633</v>
      </c>
      <c r="I7" s="112">
        <v>96.531588557468552</v>
      </c>
      <c r="J7" s="112">
        <v>0</v>
      </c>
      <c r="K7" s="112">
        <v>6463.5932604235595</v>
      </c>
      <c r="L7" s="112">
        <v>27.748676901833797</v>
      </c>
      <c r="M7" s="112">
        <v>0</v>
      </c>
      <c r="N7" s="113">
        <v>11584.806401637323</v>
      </c>
      <c r="O7" s="113">
        <v>124.28026545930234</v>
      </c>
      <c r="P7" s="113">
        <v>0</v>
      </c>
      <c r="Q7" s="114">
        <v>0.44206290236235313</v>
      </c>
      <c r="R7" s="114">
        <v>0.77672499491948255</v>
      </c>
      <c r="S7" s="114" t="s">
        <v>222</v>
      </c>
      <c r="T7" s="114">
        <v>0.55793709763764687</v>
      </c>
      <c r="U7" s="114">
        <v>0.22327500508051751</v>
      </c>
      <c r="V7" s="114" t="s">
        <v>222</v>
      </c>
      <c r="W7" s="114">
        <v>1</v>
      </c>
      <c r="X7" s="114">
        <v>1</v>
      </c>
      <c r="Y7" s="114">
        <v>0</v>
      </c>
      <c r="Z7" s="80">
        <v>0</v>
      </c>
      <c r="AB7" s="79">
        <v>2025</v>
      </c>
      <c r="AC7" s="115">
        <v>170.6065014019652</v>
      </c>
      <c r="AD7" s="115">
        <v>0</v>
      </c>
      <c r="AE7" s="115">
        <v>0</v>
      </c>
      <c r="AF7" s="115">
        <v>9083.951022502888</v>
      </c>
      <c r="AG7" s="115">
        <v>0</v>
      </c>
      <c r="AH7" s="115">
        <v>0</v>
      </c>
      <c r="AI7" s="115">
        <v>0</v>
      </c>
      <c r="AJ7" s="115">
        <v>0</v>
      </c>
      <c r="AK7" s="115">
        <v>0</v>
      </c>
      <c r="AL7" s="115">
        <v>0</v>
      </c>
      <c r="AM7" s="115">
        <v>24.95693315161002</v>
      </c>
      <c r="AN7" s="115">
        <v>0</v>
      </c>
      <c r="AO7" s="115">
        <v>2330.2488777324716</v>
      </c>
      <c r="AP7" s="115">
        <v>99.323332307692326</v>
      </c>
      <c r="AQ7" s="115">
        <v>0</v>
      </c>
      <c r="AR7" s="116">
        <v>11584.806401637325</v>
      </c>
      <c r="AS7" s="116">
        <v>124.28026545930234</v>
      </c>
      <c r="AT7" s="116">
        <v>0</v>
      </c>
      <c r="AU7" s="52"/>
      <c r="AV7" s="52"/>
      <c r="AW7" s="52"/>
      <c r="AZ7" s="129"/>
      <c r="BA7" s="130"/>
      <c r="BD7" s="52"/>
      <c r="BJ7" s="129"/>
      <c r="BK7" s="130"/>
      <c r="BT7" s="81" t="s">
        <v>134</v>
      </c>
    </row>
    <row r="8" spans="1:74" x14ac:dyDescent="0.25">
      <c r="A8" s="79">
        <v>2026</v>
      </c>
      <c r="B8" s="112">
        <v>7663.6017910212267</v>
      </c>
      <c r="C8" s="112">
        <v>112.82945724636309</v>
      </c>
      <c r="D8" s="112">
        <v>0</v>
      </c>
      <c r="E8" s="52"/>
      <c r="F8" s="52"/>
      <c r="G8" s="79">
        <v>2026</v>
      </c>
      <c r="H8" s="112">
        <v>4858.5712982548876</v>
      </c>
      <c r="I8" s="112">
        <v>91.70974069313398</v>
      </c>
      <c r="J8" s="112">
        <v>0</v>
      </c>
      <c r="K8" s="112">
        <v>2805.0304927663387</v>
      </c>
      <c r="L8" s="112">
        <v>21.119716553229118</v>
      </c>
      <c r="M8" s="112">
        <v>0</v>
      </c>
      <c r="N8" s="113">
        <v>7663.6017910212267</v>
      </c>
      <c r="O8" s="113">
        <v>112.82945724636309</v>
      </c>
      <c r="P8" s="113">
        <v>0</v>
      </c>
      <c r="Q8" s="114">
        <v>0.63398013502570705</v>
      </c>
      <c r="R8" s="114">
        <v>0.8128173522352925</v>
      </c>
      <c r="S8" s="114" t="s">
        <v>222</v>
      </c>
      <c r="T8" s="114">
        <v>0.3660198649742929</v>
      </c>
      <c r="U8" s="114">
        <v>0.18718264776470761</v>
      </c>
      <c r="V8" s="114" t="s">
        <v>222</v>
      </c>
      <c r="W8" s="114">
        <v>1</v>
      </c>
      <c r="X8" s="114">
        <v>1</v>
      </c>
      <c r="Y8" s="114">
        <v>0</v>
      </c>
      <c r="Z8" s="80">
        <v>0</v>
      </c>
      <c r="AB8" s="79">
        <v>2026</v>
      </c>
      <c r="AC8" s="115">
        <v>43.522201889636101</v>
      </c>
      <c r="AD8" s="115">
        <v>0</v>
      </c>
      <c r="AE8" s="115">
        <v>0</v>
      </c>
      <c r="AF8" s="115">
        <v>6101.4389632097191</v>
      </c>
      <c r="AG8" s="115">
        <v>0</v>
      </c>
      <c r="AH8" s="115">
        <v>0</v>
      </c>
      <c r="AI8" s="115">
        <v>0</v>
      </c>
      <c r="AJ8" s="115">
        <v>0</v>
      </c>
      <c r="AK8" s="115">
        <v>0</v>
      </c>
      <c r="AL8" s="115">
        <v>0</v>
      </c>
      <c r="AM8" s="115">
        <v>18.095651092516924</v>
      </c>
      <c r="AN8" s="115">
        <v>0</v>
      </c>
      <c r="AO8" s="115">
        <v>1518.6406259218711</v>
      </c>
      <c r="AP8" s="115">
        <v>94.733806153846174</v>
      </c>
      <c r="AQ8" s="115">
        <v>0</v>
      </c>
      <c r="AR8" s="116">
        <v>7663.6017910212258</v>
      </c>
      <c r="AS8" s="116">
        <v>112.82945724636309</v>
      </c>
      <c r="AT8" s="116">
        <v>0</v>
      </c>
      <c r="AU8" s="52"/>
      <c r="AV8" s="52"/>
      <c r="AW8" s="52"/>
      <c r="BD8" s="52"/>
      <c r="BT8" s="81" t="s">
        <v>135</v>
      </c>
    </row>
    <row r="9" spans="1:74" x14ac:dyDescent="0.25">
      <c r="A9" s="79">
        <v>2027</v>
      </c>
      <c r="B9" s="112">
        <v>3195.9377477388375</v>
      </c>
      <c r="C9" s="112">
        <v>107.21266746856116</v>
      </c>
      <c r="D9" s="112">
        <v>0</v>
      </c>
      <c r="E9" s="52"/>
      <c r="F9" s="52"/>
      <c r="G9" s="79">
        <v>2027</v>
      </c>
      <c r="H9" s="112">
        <v>2307.3063646666665</v>
      </c>
      <c r="I9" s="112">
        <v>91.70974069313398</v>
      </c>
      <c r="J9" s="112">
        <v>0</v>
      </c>
      <c r="K9" s="112">
        <v>888.63138307217105</v>
      </c>
      <c r="L9" s="112">
        <v>15.502926775427177</v>
      </c>
      <c r="M9" s="112">
        <v>0</v>
      </c>
      <c r="N9" s="113">
        <v>3195.9377477388375</v>
      </c>
      <c r="O9" s="113">
        <v>107.21266746856116</v>
      </c>
      <c r="P9" s="113">
        <v>0</v>
      </c>
      <c r="Q9" s="114">
        <v>0.72194972079763198</v>
      </c>
      <c r="R9" s="114">
        <v>0.85540023262667886</v>
      </c>
      <c r="S9" s="114" t="s">
        <v>222</v>
      </c>
      <c r="T9" s="114">
        <v>0.27805027920236802</v>
      </c>
      <c r="U9" s="114">
        <v>0.14459976737332111</v>
      </c>
      <c r="V9" s="114" t="s">
        <v>222</v>
      </c>
      <c r="W9" s="114">
        <v>1</v>
      </c>
      <c r="X9" s="114">
        <v>1</v>
      </c>
      <c r="Y9" s="114">
        <v>0</v>
      </c>
      <c r="Z9" s="80">
        <v>0</v>
      </c>
      <c r="AB9" s="79">
        <v>2027</v>
      </c>
      <c r="AC9" s="115">
        <v>0</v>
      </c>
      <c r="AD9" s="115">
        <v>0</v>
      </c>
      <c r="AE9" s="115">
        <v>0</v>
      </c>
      <c r="AF9" s="115">
        <v>1971.2936307075684</v>
      </c>
      <c r="AG9" s="115">
        <v>0</v>
      </c>
      <c r="AH9" s="115">
        <v>0</v>
      </c>
      <c r="AI9" s="115">
        <v>0</v>
      </c>
      <c r="AJ9" s="115">
        <v>0</v>
      </c>
      <c r="AK9" s="115">
        <v>0</v>
      </c>
      <c r="AL9" s="115">
        <v>0</v>
      </c>
      <c r="AM9" s="115">
        <v>17.068387468561131</v>
      </c>
      <c r="AN9" s="115">
        <v>0</v>
      </c>
      <c r="AO9" s="115">
        <v>1224.6441170312692</v>
      </c>
      <c r="AP9" s="115">
        <v>90.144280000000009</v>
      </c>
      <c r="AQ9" s="115">
        <v>0</v>
      </c>
      <c r="AR9" s="116">
        <v>3195.9377477388375</v>
      </c>
      <c r="AS9" s="116">
        <v>107.21266746856114</v>
      </c>
      <c r="AT9" s="116">
        <v>0</v>
      </c>
      <c r="AU9" s="52"/>
      <c r="AV9" s="52"/>
      <c r="AW9" s="52"/>
      <c r="BD9" s="52"/>
      <c r="BT9" s="81" t="s">
        <v>136</v>
      </c>
    </row>
    <row r="10" spans="1:74" x14ac:dyDescent="0.25">
      <c r="A10" s="79">
        <v>2028</v>
      </c>
      <c r="B10" s="112">
        <v>950.63669271260551</v>
      </c>
      <c r="C10" s="112">
        <v>102.10737856898261</v>
      </c>
      <c r="D10" s="112">
        <v>0</v>
      </c>
      <c r="E10" s="52"/>
      <c r="F10" s="52"/>
      <c r="G10" s="79">
        <v>2028</v>
      </c>
      <c r="H10" s="112">
        <v>512.73071516666664</v>
      </c>
      <c r="I10" s="112">
        <v>91.70974069313398</v>
      </c>
      <c r="J10" s="112">
        <v>0</v>
      </c>
      <c r="K10" s="112">
        <v>437.90597754593881</v>
      </c>
      <c r="L10" s="112">
        <v>10.397637875848634</v>
      </c>
      <c r="M10" s="112">
        <v>0</v>
      </c>
      <c r="N10" s="113">
        <v>950.63669271260551</v>
      </c>
      <c r="O10" s="113">
        <v>102.10737856898261</v>
      </c>
      <c r="P10" s="113">
        <v>0</v>
      </c>
      <c r="Q10" s="114">
        <v>0.5393550649760942</v>
      </c>
      <c r="R10" s="114">
        <v>0.89816957381954432</v>
      </c>
      <c r="S10" s="114" t="s">
        <v>222</v>
      </c>
      <c r="T10" s="114">
        <v>0.46064493502390574</v>
      </c>
      <c r="U10" s="114">
        <v>0.10183042618045576</v>
      </c>
      <c r="V10" s="114" t="s">
        <v>222</v>
      </c>
      <c r="W10" s="114">
        <v>1</v>
      </c>
      <c r="X10" s="114">
        <v>1</v>
      </c>
      <c r="Y10" s="114">
        <v>0</v>
      </c>
      <c r="Z10" s="80">
        <v>0</v>
      </c>
      <c r="AB10" s="79">
        <v>2028</v>
      </c>
      <c r="AC10" s="115">
        <v>0</v>
      </c>
      <c r="AD10" s="115">
        <v>0</v>
      </c>
      <c r="AE10" s="115">
        <v>0</v>
      </c>
      <c r="AF10" s="115">
        <v>0</v>
      </c>
      <c r="AG10" s="115">
        <v>0</v>
      </c>
      <c r="AH10" s="115">
        <v>0</v>
      </c>
      <c r="AI10" s="115">
        <v>0</v>
      </c>
      <c r="AJ10" s="115">
        <v>0</v>
      </c>
      <c r="AK10" s="115">
        <v>0</v>
      </c>
      <c r="AL10" s="115">
        <v>0</v>
      </c>
      <c r="AM10" s="115">
        <v>16.552624722828742</v>
      </c>
      <c r="AN10" s="115">
        <v>0</v>
      </c>
      <c r="AO10" s="115">
        <v>950.63669271260551</v>
      </c>
      <c r="AP10" s="115">
        <v>85.554753846153858</v>
      </c>
      <c r="AQ10" s="115">
        <v>0</v>
      </c>
      <c r="AR10" s="116">
        <v>950.63669271260551</v>
      </c>
      <c r="AS10" s="116">
        <v>102.1073785689826</v>
      </c>
      <c r="AT10" s="116">
        <v>0</v>
      </c>
      <c r="AU10" s="52"/>
      <c r="AV10" s="52"/>
      <c r="AW10" s="52"/>
      <c r="BD10" s="52"/>
      <c r="BT10" s="81" t="s">
        <v>150</v>
      </c>
    </row>
    <row r="11" spans="1:74" x14ac:dyDescent="0.25">
      <c r="A11" s="79">
        <v>2029</v>
      </c>
      <c r="B11" s="112">
        <v>766.455775665342</v>
      </c>
      <c r="C11" s="112">
        <v>57.095164388912423</v>
      </c>
      <c r="D11" s="112">
        <v>0</v>
      </c>
      <c r="E11" s="52"/>
      <c r="F11" s="52"/>
      <c r="G11" s="79">
        <v>2029</v>
      </c>
      <c r="H11" s="112">
        <v>512.73071516666664</v>
      </c>
      <c r="I11" s="112">
        <v>51.8008176162109</v>
      </c>
      <c r="J11" s="112">
        <v>0</v>
      </c>
      <c r="K11" s="112">
        <v>253.72506049867533</v>
      </c>
      <c r="L11" s="112">
        <v>5.2943467727015214</v>
      </c>
      <c r="M11" s="112">
        <v>0</v>
      </c>
      <c r="N11" s="113">
        <v>766.455775665342</v>
      </c>
      <c r="O11" s="113">
        <v>57.095164388912423</v>
      </c>
      <c r="P11" s="113">
        <v>0</v>
      </c>
      <c r="Q11" s="114">
        <v>0.66896320889692207</v>
      </c>
      <c r="R11" s="114">
        <v>0.90727153815271866</v>
      </c>
      <c r="S11" s="114" t="s">
        <v>222</v>
      </c>
      <c r="T11" s="114">
        <v>0.33103679110307788</v>
      </c>
      <c r="U11" s="114">
        <v>9.2728461847281327E-2</v>
      </c>
      <c r="V11" s="114" t="s">
        <v>222</v>
      </c>
      <c r="W11" s="114">
        <v>1</v>
      </c>
      <c r="X11" s="114">
        <v>1</v>
      </c>
      <c r="Y11" s="114">
        <v>0</v>
      </c>
      <c r="Z11" s="80">
        <v>0</v>
      </c>
      <c r="AB11" s="79">
        <v>2029</v>
      </c>
      <c r="AC11" s="115">
        <v>0</v>
      </c>
      <c r="AD11" s="115">
        <v>0</v>
      </c>
      <c r="AE11" s="115">
        <v>0</v>
      </c>
      <c r="AF11" s="115">
        <v>0</v>
      </c>
      <c r="AG11" s="115">
        <v>0</v>
      </c>
      <c r="AH11" s="115">
        <v>0</v>
      </c>
      <c r="AI11" s="115">
        <v>0</v>
      </c>
      <c r="AJ11" s="115">
        <v>0</v>
      </c>
      <c r="AK11" s="115">
        <v>0</v>
      </c>
      <c r="AL11" s="115">
        <v>0</v>
      </c>
      <c r="AM11" s="115">
        <v>16.038859773527786</v>
      </c>
      <c r="AN11" s="115">
        <v>0</v>
      </c>
      <c r="AO11" s="115">
        <v>766.455775665342</v>
      </c>
      <c r="AP11" s="115">
        <v>41.056304615384626</v>
      </c>
      <c r="AQ11" s="115">
        <v>0</v>
      </c>
      <c r="AR11" s="116">
        <v>766.455775665342</v>
      </c>
      <c r="AS11" s="116">
        <v>57.095164388912409</v>
      </c>
      <c r="AT11" s="116">
        <v>0</v>
      </c>
      <c r="AU11" s="52"/>
      <c r="AV11" s="52"/>
      <c r="AW11" s="52"/>
      <c r="BD11" s="52"/>
      <c r="BT11" s="81" t="s">
        <v>137</v>
      </c>
    </row>
    <row r="12" spans="1:74" x14ac:dyDescent="0.25">
      <c r="A12" s="79" t="s">
        <v>174</v>
      </c>
      <c r="B12" s="113">
        <v>59.008803251602878</v>
      </c>
      <c r="C12" s="113">
        <v>7.3353339992718096</v>
      </c>
      <c r="D12" s="113">
        <v>0</v>
      </c>
      <c r="E12" s="52"/>
      <c r="F12" s="52"/>
      <c r="G12" s="79" t="s">
        <v>174</v>
      </c>
      <c r="H12" s="113">
        <v>51.273071516666661</v>
      </c>
      <c r="I12" s="113">
        <v>6.1334896638150784</v>
      </c>
      <c r="J12" s="113">
        <v>0</v>
      </c>
      <c r="K12" s="113">
        <v>7.7357317349362056</v>
      </c>
      <c r="L12" s="113">
        <v>1.2018443354567314</v>
      </c>
      <c r="M12" s="113">
        <v>0</v>
      </c>
      <c r="N12" s="113">
        <v>59.008803251602878</v>
      </c>
      <c r="O12" s="113">
        <v>7.3353339992718096</v>
      </c>
      <c r="P12" s="113">
        <v>0</v>
      </c>
      <c r="Q12" s="114">
        <v>0.8689054631060309</v>
      </c>
      <c r="R12" s="114">
        <v>0.83615683545206798</v>
      </c>
      <c r="S12" s="114" t="s">
        <v>222</v>
      </c>
      <c r="T12" s="114">
        <v>0.13109453689396891</v>
      </c>
      <c r="U12" s="114">
        <v>0.16384316454793202</v>
      </c>
      <c r="V12" s="114" t="s">
        <v>222</v>
      </c>
      <c r="W12" s="114">
        <v>0.99999999999999978</v>
      </c>
      <c r="X12" s="114">
        <v>1</v>
      </c>
      <c r="Y12" s="114">
        <v>0</v>
      </c>
      <c r="Z12" s="80">
        <v>0</v>
      </c>
      <c r="AB12" s="79" t="s">
        <v>174</v>
      </c>
      <c r="AC12" s="113">
        <v>0</v>
      </c>
      <c r="AD12" s="113">
        <v>0</v>
      </c>
      <c r="AE12" s="113">
        <v>0</v>
      </c>
      <c r="AF12" s="113">
        <v>0</v>
      </c>
      <c r="AG12" s="113">
        <v>0</v>
      </c>
      <c r="AH12" s="113">
        <v>0</v>
      </c>
      <c r="AI12" s="113">
        <v>0</v>
      </c>
      <c r="AJ12" s="113">
        <v>0</v>
      </c>
      <c r="AK12" s="113">
        <v>0</v>
      </c>
      <c r="AL12" s="113">
        <v>0</v>
      </c>
      <c r="AM12" s="113">
        <v>7.3353339992718078</v>
      </c>
      <c r="AN12" s="113">
        <v>0</v>
      </c>
      <c r="AO12" s="113">
        <v>59.008803251602878</v>
      </c>
      <c r="AP12" s="113">
        <v>0</v>
      </c>
      <c r="AQ12" s="113">
        <v>0</v>
      </c>
      <c r="AR12" s="113">
        <v>59.008803251602878</v>
      </c>
      <c r="AS12" s="113">
        <v>7.3353339992718078</v>
      </c>
      <c r="AT12" s="113">
        <v>0</v>
      </c>
      <c r="AU12" s="52"/>
      <c r="AV12" s="52"/>
      <c r="AW12" s="52"/>
      <c r="BD12" s="52"/>
      <c r="BT12" s="81" t="s">
        <v>138</v>
      </c>
    </row>
    <row r="13" spans="1:74" x14ac:dyDescent="0.25">
      <c r="E13" s="52"/>
      <c r="F13" s="52"/>
      <c r="AU13" s="52"/>
      <c r="AV13" s="52"/>
      <c r="AW13" s="52"/>
      <c r="BD13" s="52"/>
      <c r="BT13" s="81" t="s">
        <v>140</v>
      </c>
    </row>
    <row r="14" spans="1:74" x14ac:dyDescent="0.25">
      <c r="E14" s="52"/>
      <c r="F14" s="52"/>
      <c r="AU14" s="52"/>
      <c r="AV14" s="52"/>
      <c r="AW14" s="52"/>
      <c r="BD14" s="52"/>
      <c r="BT14" s="81" t="s">
        <v>139</v>
      </c>
    </row>
    <row r="15" spans="1:74" x14ac:dyDescent="0.25">
      <c r="A15" s="143"/>
      <c r="B15" s="144"/>
      <c r="C15" s="144"/>
      <c r="D15" s="144"/>
      <c r="E15" s="52"/>
      <c r="F15" s="52"/>
      <c r="G15" s="143"/>
      <c r="H15" s="144"/>
      <c r="I15" s="144"/>
      <c r="J15" s="144"/>
      <c r="K15" s="144"/>
      <c r="L15" s="144"/>
      <c r="M15" s="144"/>
      <c r="N15" s="145"/>
      <c r="O15" s="145"/>
      <c r="P15" s="145"/>
      <c r="Q15" s="146"/>
      <c r="R15" s="146"/>
      <c r="S15" s="146"/>
      <c r="T15" s="146"/>
      <c r="U15" s="146"/>
      <c r="V15" s="146"/>
      <c r="W15" s="146"/>
      <c r="X15" s="146"/>
      <c r="Y15" s="146"/>
      <c r="Z15" s="80"/>
      <c r="AB15" s="143"/>
      <c r="AC15" s="147"/>
      <c r="AD15" s="147"/>
      <c r="AE15" s="147"/>
      <c r="AF15" s="147"/>
      <c r="AG15" s="147"/>
      <c r="AH15" s="147"/>
      <c r="AI15" s="147"/>
      <c r="AJ15" s="147"/>
      <c r="AK15" s="147"/>
      <c r="AL15" s="147"/>
      <c r="AM15" s="147"/>
      <c r="AN15" s="147"/>
      <c r="AO15" s="147"/>
      <c r="AP15" s="147"/>
      <c r="AQ15" s="147"/>
      <c r="AR15" s="148"/>
      <c r="AS15" s="148"/>
      <c r="AT15" s="148"/>
      <c r="AU15" s="52"/>
      <c r="AV15" s="52"/>
      <c r="AW15" s="52"/>
      <c r="BD15" s="52"/>
    </row>
    <row r="16" spans="1:74" x14ac:dyDescent="0.25">
      <c r="A16" s="143"/>
      <c r="B16" s="144"/>
      <c r="C16" s="144"/>
      <c r="D16" s="144"/>
      <c r="E16" s="52"/>
      <c r="F16" s="52"/>
      <c r="G16" s="143"/>
      <c r="H16" s="144"/>
      <c r="I16" s="144"/>
      <c r="J16" s="144"/>
      <c r="K16" s="144"/>
      <c r="L16" s="144"/>
      <c r="M16" s="144"/>
      <c r="N16" s="145"/>
      <c r="O16" s="145"/>
      <c r="P16" s="145"/>
      <c r="Q16" s="146"/>
      <c r="R16" s="146"/>
      <c r="S16" s="146"/>
      <c r="T16" s="146"/>
      <c r="U16" s="146"/>
      <c r="V16" s="146"/>
      <c r="W16" s="146"/>
      <c r="X16" s="146"/>
      <c r="Y16" s="146"/>
      <c r="Z16" s="80"/>
      <c r="AB16" s="143"/>
      <c r="AC16" s="147"/>
      <c r="AD16" s="147"/>
      <c r="AE16" s="147"/>
      <c r="AF16" s="147"/>
      <c r="AG16" s="147"/>
      <c r="AH16" s="147"/>
      <c r="AI16" s="147"/>
      <c r="AJ16" s="147"/>
      <c r="AK16" s="147"/>
      <c r="AL16" s="147"/>
      <c r="AM16" s="147"/>
      <c r="AN16" s="147"/>
      <c r="AO16" s="147"/>
      <c r="AP16" s="147"/>
      <c r="AQ16" s="147"/>
      <c r="AR16" s="148"/>
      <c r="AS16" s="148"/>
      <c r="AT16" s="148"/>
      <c r="AU16" s="52"/>
      <c r="AV16" s="52"/>
      <c r="AW16" s="52"/>
      <c r="BD16" s="52"/>
    </row>
    <row r="17" spans="1:56" x14ac:dyDescent="0.25">
      <c r="A17" s="143"/>
      <c r="B17" s="144"/>
      <c r="C17" s="144"/>
      <c r="D17" s="144"/>
      <c r="E17" s="52"/>
      <c r="F17" s="52"/>
      <c r="G17" s="143"/>
      <c r="H17" s="144"/>
      <c r="I17" s="144"/>
      <c r="J17" s="144"/>
      <c r="K17" s="144"/>
      <c r="L17" s="144"/>
      <c r="M17" s="144"/>
      <c r="N17" s="145"/>
      <c r="O17" s="145"/>
      <c r="P17" s="145"/>
      <c r="Q17" s="146"/>
      <c r="R17" s="146"/>
      <c r="S17" s="146"/>
      <c r="T17" s="146"/>
      <c r="U17" s="146"/>
      <c r="V17" s="146"/>
      <c r="W17" s="146"/>
      <c r="X17" s="146"/>
      <c r="Y17" s="146"/>
      <c r="Z17" s="80"/>
      <c r="AB17" s="143"/>
      <c r="AC17" s="147"/>
      <c r="AD17" s="147"/>
      <c r="AE17" s="147"/>
      <c r="AF17" s="147"/>
      <c r="AG17" s="147"/>
      <c r="AH17" s="147"/>
      <c r="AI17" s="147"/>
      <c r="AJ17" s="147"/>
      <c r="AK17" s="147"/>
      <c r="AL17" s="147"/>
      <c r="AM17" s="147"/>
      <c r="AN17" s="147"/>
      <c r="AO17" s="147"/>
      <c r="AP17" s="147"/>
      <c r="AQ17" s="147"/>
      <c r="AR17" s="148"/>
      <c r="AS17" s="148"/>
      <c r="AT17" s="148"/>
      <c r="AU17" s="52"/>
      <c r="AV17" s="52"/>
      <c r="AW17" s="52"/>
      <c r="BD17" s="52"/>
    </row>
    <row r="18" spans="1:56" x14ac:dyDescent="0.25">
      <c r="A18" s="143"/>
      <c r="B18" s="144"/>
      <c r="C18" s="144"/>
      <c r="D18" s="144"/>
      <c r="E18" s="52"/>
      <c r="F18" s="52"/>
      <c r="G18" s="143"/>
      <c r="H18" s="144"/>
      <c r="I18" s="144"/>
      <c r="J18" s="144"/>
      <c r="K18" s="144"/>
      <c r="L18" s="144"/>
      <c r="M18" s="144"/>
      <c r="N18" s="145"/>
      <c r="O18" s="145"/>
      <c r="P18" s="145"/>
      <c r="Q18" s="146"/>
      <c r="R18" s="146"/>
      <c r="S18" s="146"/>
      <c r="T18" s="146"/>
      <c r="U18" s="146"/>
      <c r="V18" s="146"/>
      <c r="W18" s="146"/>
      <c r="X18" s="146"/>
      <c r="Y18" s="146"/>
      <c r="Z18" s="80"/>
      <c r="AB18" s="143"/>
      <c r="AC18" s="147"/>
      <c r="AD18" s="147"/>
      <c r="AE18" s="147"/>
      <c r="AF18" s="147"/>
      <c r="AG18" s="147"/>
      <c r="AH18" s="147"/>
      <c r="AI18" s="147"/>
      <c r="AJ18" s="147"/>
      <c r="AK18" s="147"/>
      <c r="AL18" s="147"/>
      <c r="AM18" s="147"/>
      <c r="AN18" s="147"/>
      <c r="AO18" s="147"/>
      <c r="AP18" s="147"/>
      <c r="AQ18" s="147"/>
      <c r="AR18" s="148"/>
      <c r="AS18" s="148"/>
      <c r="AT18" s="148"/>
      <c r="AU18" s="52"/>
      <c r="AV18" s="52"/>
      <c r="AW18" s="52"/>
      <c r="BD18" s="52"/>
    </row>
    <row r="19" spans="1:56" x14ac:dyDescent="0.25">
      <c r="A19" s="143"/>
      <c r="B19" s="144"/>
      <c r="C19" s="144"/>
      <c r="D19" s="144"/>
      <c r="E19" s="52"/>
      <c r="F19" s="52"/>
      <c r="G19" s="143"/>
      <c r="H19" s="144"/>
      <c r="I19" s="144"/>
      <c r="J19" s="144"/>
      <c r="K19" s="144"/>
      <c r="L19" s="144"/>
      <c r="M19" s="144"/>
      <c r="N19" s="145"/>
      <c r="O19" s="145"/>
      <c r="P19" s="145"/>
      <c r="Q19" s="146"/>
      <c r="R19" s="146"/>
      <c r="S19" s="146"/>
      <c r="T19" s="146"/>
      <c r="U19" s="146"/>
      <c r="V19" s="146"/>
      <c r="W19" s="146"/>
      <c r="X19" s="146"/>
      <c r="Y19" s="146"/>
      <c r="Z19" s="80"/>
      <c r="AB19" s="143"/>
      <c r="AC19" s="147"/>
      <c r="AD19" s="147"/>
      <c r="AE19" s="147"/>
      <c r="AF19" s="147"/>
      <c r="AG19" s="147"/>
      <c r="AH19" s="147"/>
      <c r="AI19" s="147"/>
      <c r="AJ19" s="147"/>
      <c r="AK19" s="147"/>
      <c r="AL19" s="147"/>
      <c r="AM19" s="147"/>
      <c r="AN19" s="147"/>
      <c r="AO19" s="147"/>
      <c r="AP19" s="147"/>
      <c r="AQ19" s="147"/>
      <c r="AR19" s="148"/>
      <c r="AS19" s="148"/>
      <c r="AT19" s="148"/>
      <c r="AU19" s="52"/>
      <c r="AV19" s="52"/>
      <c r="AW19" s="52"/>
      <c r="BD19" s="52"/>
    </row>
    <row r="20" spans="1:56" x14ac:dyDescent="0.25">
      <c r="A20" s="143"/>
      <c r="B20" s="144"/>
      <c r="C20" s="144"/>
      <c r="D20" s="144"/>
      <c r="E20" s="52"/>
      <c r="F20" s="52"/>
      <c r="G20" s="143"/>
      <c r="H20" s="144"/>
      <c r="I20" s="144"/>
      <c r="J20" s="144"/>
      <c r="K20" s="144"/>
      <c r="L20" s="144"/>
      <c r="M20" s="144"/>
      <c r="N20" s="145"/>
      <c r="O20" s="145"/>
      <c r="P20" s="145"/>
      <c r="Q20" s="146"/>
      <c r="R20" s="146"/>
      <c r="S20" s="146"/>
      <c r="T20" s="146"/>
      <c r="U20" s="146"/>
      <c r="V20" s="146"/>
      <c r="W20" s="146"/>
      <c r="X20" s="146"/>
      <c r="Y20" s="146"/>
      <c r="Z20" s="80"/>
      <c r="AB20" s="143"/>
      <c r="AC20" s="147"/>
      <c r="AD20" s="147"/>
      <c r="AE20" s="147"/>
      <c r="AF20" s="147"/>
      <c r="AG20" s="147"/>
      <c r="AH20" s="147"/>
      <c r="AI20" s="147"/>
      <c r="AJ20" s="147"/>
      <c r="AK20" s="147"/>
      <c r="AL20" s="147"/>
      <c r="AM20" s="147"/>
      <c r="AN20" s="147"/>
      <c r="AO20" s="147"/>
      <c r="AP20" s="147"/>
      <c r="AQ20" s="147"/>
      <c r="AR20" s="148"/>
      <c r="AS20" s="148"/>
      <c r="AT20" s="148"/>
      <c r="AU20" s="52"/>
      <c r="AV20" s="52"/>
      <c r="AW20" s="52"/>
      <c r="BD20" s="52"/>
    </row>
    <row r="21" spans="1:56" x14ac:dyDescent="0.25">
      <c r="A21" s="143"/>
      <c r="B21" s="144"/>
      <c r="C21" s="144"/>
      <c r="D21" s="144"/>
      <c r="E21" s="52"/>
      <c r="F21" s="52"/>
      <c r="G21" s="143"/>
      <c r="H21" s="144"/>
      <c r="I21" s="144"/>
      <c r="J21" s="144"/>
      <c r="K21" s="144"/>
      <c r="L21" s="144"/>
      <c r="M21" s="144"/>
      <c r="N21" s="145"/>
      <c r="O21" s="145"/>
      <c r="P21" s="145"/>
      <c r="Q21" s="146"/>
      <c r="R21" s="146"/>
      <c r="S21" s="146"/>
      <c r="T21" s="146"/>
      <c r="U21" s="146"/>
      <c r="V21" s="146"/>
      <c r="W21" s="146"/>
      <c r="X21" s="146"/>
      <c r="Y21" s="146"/>
      <c r="Z21" s="80"/>
      <c r="AB21" s="143"/>
      <c r="AC21" s="147"/>
      <c r="AD21" s="147"/>
      <c r="AE21" s="147"/>
      <c r="AF21" s="147"/>
      <c r="AG21" s="147"/>
      <c r="AH21" s="147"/>
      <c r="AI21" s="147"/>
      <c r="AJ21" s="147"/>
      <c r="AK21" s="147"/>
      <c r="AL21" s="147"/>
      <c r="AM21" s="147"/>
      <c r="AN21" s="147"/>
      <c r="AO21" s="147"/>
      <c r="AP21" s="147"/>
      <c r="AQ21" s="147"/>
      <c r="AR21" s="148"/>
      <c r="AS21" s="148"/>
      <c r="AT21" s="148"/>
      <c r="AU21" s="52"/>
      <c r="AV21" s="52"/>
      <c r="AW21" s="52"/>
      <c r="BD21" s="52"/>
    </row>
    <row r="22" spans="1:56" x14ac:dyDescent="0.25">
      <c r="A22" s="143"/>
      <c r="B22" s="144"/>
      <c r="C22" s="144"/>
      <c r="D22" s="144"/>
      <c r="E22" s="52"/>
      <c r="F22" s="52"/>
      <c r="G22" s="143"/>
      <c r="H22" s="144"/>
      <c r="I22" s="144"/>
      <c r="J22" s="144"/>
      <c r="K22" s="144"/>
      <c r="L22" s="144"/>
      <c r="M22" s="144"/>
      <c r="N22" s="145"/>
      <c r="O22" s="145"/>
      <c r="P22" s="145"/>
      <c r="Q22" s="146"/>
      <c r="R22" s="146"/>
      <c r="S22" s="146"/>
      <c r="T22" s="146"/>
      <c r="U22" s="146"/>
      <c r="V22" s="146"/>
      <c r="W22" s="146"/>
      <c r="X22" s="146"/>
      <c r="Y22" s="146"/>
      <c r="Z22" s="80"/>
      <c r="AB22" s="143"/>
      <c r="AC22" s="147"/>
      <c r="AD22" s="147"/>
      <c r="AE22" s="147"/>
      <c r="AF22" s="147"/>
      <c r="AG22" s="147"/>
      <c r="AH22" s="147"/>
      <c r="AI22" s="147"/>
      <c r="AJ22" s="147"/>
      <c r="AK22" s="147"/>
      <c r="AL22" s="147"/>
      <c r="AM22" s="147"/>
      <c r="AN22" s="147"/>
      <c r="AO22" s="147"/>
      <c r="AP22" s="147"/>
      <c r="AQ22" s="147"/>
      <c r="AR22" s="148"/>
      <c r="AS22" s="148"/>
      <c r="AT22" s="148"/>
      <c r="AU22" s="52"/>
      <c r="AV22" s="52"/>
      <c r="AW22" s="52"/>
      <c r="BD22" s="52"/>
    </row>
    <row r="23" spans="1:56" x14ac:dyDescent="0.25">
      <c r="A23" s="143"/>
      <c r="B23" s="144"/>
      <c r="C23" s="144"/>
      <c r="D23" s="144"/>
      <c r="E23" s="52"/>
      <c r="F23" s="52"/>
      <c r="G23" s="143"/>
      <c r="H23" s="144"/>
      <c r="I23" s="144"/>
      <c r="J23" s="144"/>
      <c r="K23" s="144"/>
      <c r="L23" s="144"/>
      <c r="M23" s="144"/>
      <c r="N23" s="145"/>
      <c r="O23" s="145"/>
      <c r="P23" s="145"/>
      <c r="Q23" s="146"/>
      <c r="R23" s="146"/>
      <c r="S23" s="146"/>
      <c r="T23" s="146"/>
      <c r="U23" s="146"/>
      <c r="V23" s="146"/>
      <c r="W23" s="146"/>
      <c r="X23" s="146"/>
      <c r="Y23" s="146"/>
      <c r="Z23" s="80"/>
      <c r="AB23" s="143"/>
      <c r="AC23" s="147"/>
      <c r="AD23" s="147"/>
      <c r="AE23" s="147"/>
      <c r="AF23" s="147"/>
      <c r="AG23" s="147"/>
      <c r="AH23" s="147"/>
      <c r="AI23" s="147"/>
      <c r="AJ23" s="147"/>
      <c r="AK23" s="147"/>
      <c r="AL23" s="147"/>
      <c r="AM23" s="147"/>
      <c r="AN23" s="147"/>
      <c r="AO23" s="147"/>
      <c r="AP23" s="147"/>
      <c r="AQ23" s="147"/>
      <c r="AR23" s="148"/>
      <c r="AS23" s="148"/>
      <c r="AT23" s="148"/>
      <c r="AU23" s="52"/>
      <c r="AV23" s="52"/>
      <c r="AW23" s="52"/>
      <c r="BD23" s="52"/>
    </row>
    <row r="24" spans="1:56" x14ac:dyDescent="0.25">
      <c r="A24" s="143"/>
      <c r="B24" s="144"/>
      <c r="C24" s="144"/>
      <c r="D24" s="144"/>
      <c r="E24" s="52"/>
      <c r="F24" s="52"/>
      <c r="G24" s="143"/>
      <c r="H24" s="144"/>
      <c r="I24" s="144"/>
      <c r="J24" s="144"/>
      <c r="K24" s="144"/>
      <c r="L24" s="144"/>
      <c r="M24" s="144"/>
      <c r="N24" s="145"/>
      <c r="O24" s="145"/>
      <c r="P24" s="145"/>
      <c r="Q24" s="146"/>
      <c r="R24" s="146"/>
      <c r="S24" s="146"/>
      <c r="T24" s="146"/>
      <c r="U24" s="146"/>
      <c r="V24" s="146"/>
      <c r="W24" s="146"/>
      <c r="X24" s="146"/>
      <c r="Y24" s="146"/>
      <c r="Z24" s="80"/>
      <c r="AB24" s="143"/>
      <c r="AC24" s="147"/>
      <c r="AD24" s="147"/>
      <c r="AE24" s="147"/>
      <c r="AF24" s="147"/>
      <c r="AG24" s="147"/>
      <c r="AH24" s="147"/>
      <c r="AI24" s="147"/>
      <c r="AJ24" s="147"/>
      <c r="AK24" s="147"/>
      <c r="AL24" s="147"/>
      <c r="AM24" s="147"/>
      <c r="AN24" s="147"/>
      <c r="AO24" s="147"/>
      <c r="AP24" s="147"/>
      <c r="AQ24" s="147"/>
      <c r="AR24" s="148"/>
      <c r="AS24" s="148"/>
      <c r="AT24" s="148"/>
      <c r="AU24" s="52"/>
      <c r="AV24" s="52"/>
      <c r="AW24" s="52"/>
      <c r="BD24" s="52"/>
    </row>
    <row r="25" spans="1:56" x14ac:dyDescent="0.25">
      <c r="A25" s="143"/>
      <c r="B25" s="144"/>
      <c r="C25" s="144"/>
      <c r="D25" s="144"/>
      <c r="E25" s="52"/>
      <c r="F25" s="52"/>
      <c r="G25" s="143"/>
      <c r="H25" s="144"/>
      <c r="I25" s="144"/>
      <c r="J25" s="144"/>
      <c r="K25" s="144"/>
      <c r="L25" s="144"/>
      <c r="M25" s="144"/>
      <c r="N25" s="145"/>
      <c r="O25" s="145"/>
      <c r="P25" s="145"/>
      <c r="Q25" s="146"/>
      <c r="R25" s="146"/>
      <c r="S25" s="146"/>
      <c r="T25" s="146"/>
      <c r="U25" s="146"/>
      <c r="V25" s="146"/>
      <c r="W25" s="146"/>
      <c r="X25" s="146"/>
      <c r="Y25" s="146"/>
      <c r="Z25" s="80"/>
      <c r="AB25" s="143"/>
      <c r="AC25" s="147"/>
      <c r="AD25" s="147"/>
      <c r="AE25" s="147"/>
      <c r="AF25" s="147"/>
      <c r="AG25" s="147"/>
      <c r="AH25" s="147"/>
      <c r="AI25" s="147"/>
      <c r="AJ25" s="147"/>
      <c r="AK25" s="147"/>
      <c r="AL25" s="147"/>
      <c r="AM25" s="147"/>
      <c r="AN25" s="147"/>
      <c r="AO25" s="147"/>
      <c r="AP25" s="147"/>
      <c r="AQ25" s="147"/>
      <c r="AR25" s="148"/>
      <c r="AS25" s="148"/>
      <c r="AT25" s="148"/>
      <c r="AU25" s="52"/>
      <c r="AV25" s="52"/>
      <c r="AW25" s="52"/>
      <c r="BD25" s="52"/>
    </row>
    <row r="26" spans="1:56" x14ac:dyDescent="0.25">
      <c r="A26" s="143"/>
      <c r="B26" s="144"/>
      <c r="C26" s="144"/>
      <c r="D26" s="144"/>
      <c r="E26" s="52"/>
      <c r="F26" s="52"/>
      <c r="G26" s="143"/>
      <c r="H26" s="144"/>
      <c r="I26" s="144"/>
      <c r="J26" s="144"/>
      <c r="K26" s="144"/>
      <c r="L26" s="144"/>
      <c r="M26" s="144"/>
      <c r="N26" s="145"/>
      <c r="O26" s="145"/>
      <c r="P26" s="145"/>
      <c r="Q26" s="146"/>
      <c r="R26" s="146"/>
      <c r="S26" s="146"/>
      <c r="T26" s="146"/>
      <c r="U26" s="146"/>
      <c r="V26" s="146"/>
      <c r="W26" s="146"/>
      <c r="X26" s="146"/>
      <c r="Y26" s="146"/>
      <c r="Z26" s="80"/>
      <c r="AB26" s="143"/>
      <c r="AC26" s="147"/>
      <c r="AD26" s="147"/>
      <c r="AE26" s="147"/>
      <c r="AF26" s="147"/>
      <c r="AG26" s="147"/>
      <c r="AH26" s="147"/>
      <c r="AI26" s="147"/>
      <c r="AJ26" s="147"/>
      <c r="AK26" s="147"/>
      <c r="AL26" s="147"/>
      <c r="AM26" s="147"/>
      <c r="AN26" s="147"/>
      <c r="AO26" s="147"/>
      <c r="AP26" s="147"/>
      <c r="AQ26" s="147"/>
      <c r="AR26" s="148"/>
      <c r="AS26" s="148"/>
      <c r="AT26" s="148"/>
      <c r="AU26" s="52"/>
      <c r="AV26" s="52"/>
      <c r="AW26" s="52"/>
      <c r="BD26" s="52"/>
    </row>
    <row r="27" spans="1:56" x14ac:dyDescent="0.25">
      <c r="A27" s="143"/>
      <c r="B27" s="144"/>
      <c r="C27" s="144"/>
      <c r="D27" s="144"/>
      <c r="E27" s="52"/>
      <c r="F27" s="52"/>
      <c r="G27" s="143"/>
      <c r="H27" s="144"/>
      <c r="I27" s="144"/>
      <c r="J27" s="144"/>
      <c r="K27" s="144"/>
      <c r="L27" s="144"/>
      <c r="M27" s="144"/>
      <c r="N27" s="145"/>
      <c r="O27" s="145"/>
      <c r="P27" s="145"/>
      <c r="Q27" s="146"/>
      <c r="R27" s="146"/>
      <c r="S27" s="146"/>
      <c r="T27" s="146"/>
      <c r="U27" s="146"/>
      <c r="V27" s="146"/>
      <c r="W27" s="146"/>
      <c r="X27" s="146"/>
      <c r="Y27" s="146"/>
      <c r="Z27" s="80"/>
      <c r="AB27" s="143"/>
      <c r="AC27" s="147"/>
      <c r="AD27" s="147"/>
      <c r="AE27" s="147"/>
      <c r="AF27" s="147"/>
      <c r="AG27" s="147"/>
      <c r="AH27" s="147"/>
      <c r="AI27" s="147"/>
      <c r="AJ27" s="147"/>
      <c r="AK27" s="147"/>
      <c r="AL27" s="147"/>
      <c r="AM27" s="147"/>
      <c r="AN27" s="147"/>
      <c r="AO27" s="147"/>
      <c r="AP27" s="147"/>
      <c r="AQ27" s="147"/>
      <c r="AR27" s="148"/>
      <c r="AS27" s="148"/>
      <c r="AT27" s="148"/>
      <c r="AU27" s="52"/>
      <c r="AV27" s="52"/>
      <c r="AW27" s="52"/>
      <c r="BD27" s="52"/>
    </row>
    <row r="28" spans="1:56" x14ac:dyDescent="0.25">
      <c r="A28" s="143"/>
      <c r="B28" s="144"/>
      <c r="C28" s="144"/>
      <c r="D28" s="144"/>
      <c r="E28" s="52"/>
      <c r="F28" s="52"/>
      <c r="G28" s="143"/>
      <c r="H28" s="144"/>
      <c r="I28" s="144"/>
      <c r="J28" s="144"/>
      <c r="K28" s="144"/>
      <c r="L28" s="144"/>
      <c r="M28" s="144"/>
      <c r="N28" s="145"/>
      <c r="O28" s="145"/>
      <c r="P28" s="145"/>
      <c r="Q28" s="146"/>
      <c r="R28" s="146"/>
      <c r="S28" s="146"/>
      <c r="T28" s="146"/>
      <c r="U28" s="146"/>
      <c r="V28" s="146"/>
      <c r="W28" s="146"/>
      <c r="X28" s="146"/>
      <c r="Y28" s="146"/>
      <c r="Z28" s="80"/>
      <c r="AB28" s="143"/>
      <c r="AC28" s="147"/>
      <c r="AD28" s="147"/>
      <c r="AE28" s="147"/>
      <c r="AF28" s="147"/>
      <c r="AG28" s="147"/>
      <c r="AH28" s="147"/>
      <c r="AI28" s="147"/>
      <c r="AJ28" s="147"/>
      <c r="AK28" s="147"/>
      <c r="AL28" s="147"/>
      <c r="AM28" s="147"/>
      <c r="AN28" s="147"/>
      <c r="AO28" s="147"/>
      <c r="AP28" s="147"/>
      <c r="AQ28" s="147"/>
      <c r="AR28" s="148"/>
      <c r="AS28" s="148"/>
      <c r="AT28" s="148"/>
      <c r="AU28" s="52"/>
      <c r="AV28" s="52"/>
    </row>
    <row r="29" spans="1:56" x14ac:dyDescent="0.25">
      <c r="A29" s="143"/>
      <c r="B29" s="144"/>
      <c r="C29" s="144"/>
      <c r="D29" s="144"/>
      <c r="E29" s="52"/>
      <c r="F29" s="52"/>
      <c r="G29" s="143"/>
      <c r="H29" s="144"/>
      <c r="I29" s="144"/>
      <c r="J29" s="144"/>
      <c r="K29" s="144"/>
      <c r="L29" s="144"/>
      <c r="M29" s="144"/>
      <c r="N29" s="145"/>
      <c r="O29" s="145"/>
      <c r="P29" s="145"/>
      <c r="Q29" s="146"/>
      <c r="R29" s="146"/>
      <c r="S29" s="146"/>
      <c r="T29" s="146"/>
      <c r="U29" s="146"/>
      <c r="V29" s="146"/>
      <c r="W29" s="146"/>
      <c r="X29" s="146"/>
      <c r="Y29" s="146"/>
      <c r="Z29" s="80"/>
      <c r="AB29" s="143"/>
      <c r="AC29" s="147"/>
      <c r="AD29" s="147"/>
      <c r="AE29" s="147"/>
      <c r="AF29" s="147"/>
      <c r="AG29" s="147"/>
      <c r="AH29" s="147"/>
      <c r="AI29" s="147"/>
      <c r="AJ29" s="147"/>
      <c r="AK29" s="147"/>
      <c r="AL29" s="147"/>
      <c r="AM29" s="147"/>
      <c r="AN29" s="147"/>
      <c r="AO29" s="147"/>
      <c r="AP29" s="147"/>
      <c r="AQ29" s="147"/>
      <c r="AR29" s="148"/>
      <c r="AS29" s="148"/>
      <c r="AT29" s="148"/>
      <c r="AU29" s="52"/>
      <c r="AV29" s="52"/>
    </row>
    <row r="30" spans="1:56" x14ac:dyDescent="0.25">
      <c r="A30" s="143"/>
      <c r="B30" s="144"/>
      <c r="C30" s="144"/>
      <c r="D30" s="144"/>
      <c r="G30" s="143"/>
      <c r="H30" s="144"/>
      <c r="I30" s="144"/>
      <c r="J30" s="144"/>
      <c r="K30" s="144"/>
      <c r="L30" s="144"/>
      <c r="M30" s="144"/>
      <c r="N30" s="145"/>
      <c r="O30" s="145"/>
      <c r="P30" s="145"/>
      <c r="Q30" s="146"/>
      <c r="R30" s="146"/>
      <c r="S30" s="146"/>
      <c r="T30" s="146"/>
      <c r="U30" s="146"/>
      <c r="V30" s="146"/>
      <c r="W30" s="146"/>
      <c r="X30" s="146"/>
      <c r="Y30" s="146"/>
      <c r="Z30" s="80"/>
      <c r="AB30" s="143"/>
      <c r="AC30" s="147"/>
      <c r="AD30" s="147"/>
      <c r="AE30" s="147"/>
      <c r="AF30" s="147"/>
      <c r="AG30" s="147"/>
      <c r="AH30" s="147"/>
      <c r="AI30" s="147"/>
      <c r="AJ30" s="147"/>
      <c r="AK30" s="147"/>
      <c r="AL30" s="147"/>
      <c r="AM30" s="147"/>
      <c r="AN30" s="147"/>
      <c r="AO30" s="147"/>
      <c r="AP30" s="147"/>
      <c r="AQ30" s="147"/>
      <c r="AR30" s="148"/>
      <c r="AS30" s="148"/>
      <c r="AT30" s="148"/>
      <c r="AU30" s="52"/>
      <c r="AV30" s="52"/>
    </row>
    <row r="31" spans="1:56" x14ac:dyDescent="0.25">
      <c r="A31" s="143"/>
      <c r="B31" s="144"/>
      <c r="C31" s="144"/>
      <c r="D31" s="144"/>
      <c r="G31" s="143"/>
      <c r="H31" s="144"/>
      <c r="I31" s="144"/>
      <c r="J31" s="144"/>
      <c r="K31" s="144"/>
      <c r="L31" s="144"/>
      <c r="M31" s="144"/>
      <c r="N31" s="145"/>
      <c r="O31" s="145"/>
      <c r="P31" s="145"/>
      <c r="Q31" s="146"/>
      <c r="R31" s="146"/>
      <c r="S31" s="146"/>
      <c r="T31" s="146"/>
      <c r="U31" s="146"/>
      <c r="V31" s="146"/>
      <c r="W31" s="146"/>
      <c r="X31" s="146"/>
      <c r="Y31" s="146"/>
      <c r="Z31" s="80"/>
      <c r="AB31" s="143"/>
      <c r="AC31" s="147"/>
      <c r="AD31" s="147"/>
      <c r="AE31" s="147"/>
      <c r="AF31" s="147"/>
      <c r="AG31" s="147"/>
      <c r="AH31" s="147"/>
      <c r="AI31" s="147"/>
      <c r="AJ31" s="147"/>
      <c r="AK31" s="147"/>
      <c r="AL31" s="147"/>
      <c r="AM31" s="147"/>
      <c r="AN31" s="147"/>
      <c r="AO31" s="147"/>
      <c r="AP31" s="147"/>
      <c r="AQ31" s="147"/>
      <c r="AR31" s="148"/>
      <c r="AS31" s="148"/>
      <c r="AT31" s="148"/>
      <c r="AU31" s="52"/>
      <c r="AV31" s="52"/>
    </row>
    <row r="32" spans="1:56" x14ac:dyDescent="0.25">
      <c r="A32" s="143"/>
      <c r="B32" s="144"/>
      <c r="C32" s="144"/>
      <c r="D32" s="144"/>
      <c r="G32" s="143"/>
      <c r="H32" s="144"/>
      <c r="I32" s="144"/>
      <c r="J32" s="144"/>
      <c r="K32" s="144"/>
      <c r="L32" s="144"/>
      <c r="M32" s="144"/>
      <c r="N32" s="145"/>
      <c r="O32" s="145"/>
      <c r="P32" s="145"/>
      <c r="Q32" s="146"/>
      <c r="R32" s="146"/>
      <c r="S32" s="146"/>
      <c r="T32" s="146"/>
      <c r="U32" s="146"/>
      <c r="V32" s="146"/>
      <c r="W32" s="146"/>
      <c r="X32" s="146"/>
      <c r="Y32" s="146"/>
      <c r="Z32" s="80"/>
      <c r="AB32" s="143"/>
      <c r="AC32" s="147"/>
      <c r="AD32" s="147"/>
      <c r="AE32" s="147"/>
      <c r="AF32" s="147"/>
      <c r="AG32" s="147"/>
      <c r="AH32" s="147"/>
      <c r="AI32" s="147"/>
      <c r="AJ32" s="147"/>
      <c r="AK32" s="147"/>
      <c r="AL32" s="147"/>
      <c r="AM32" s="147"/>
      <c r="AN32" s="147"/>
      <c r="AO32" s="147"/>
      <c r="AP32" s="147"/>
      <c r="AQ32" s="147"/>
      <c r="AR32" s="148"/>
      <c r="AS32" s="148"/>
      <c r="AT32" s="148"/>
      <c r="AU32" s="52"/>
      <c r="AV32" s="52"/>
    </row>
    <row r="33" spans="1:48" x14ac:dyDescent="0.25">
      <c r="A33" s="143"/>
      <c r="B33" s="144"/>
      <c r="C33" s="144"/>
      <c r="D33" s="144"/>
      <c r="G33" s="143"/>
      <c r="H33" s="144"/>
      <c r="I33" s="144"/>
      <c r="J33" s="144"/>
      <c r="K33" s="144"/>
      <c r="L33" s="144"/>
      <c r="M33" s="144"/>
      <c r="N33" s="145"/>
      <c r="O33" s="145"/>
      <c r="P33" s="145"/>
      <c r="Q33" s="146"/>
      <c r="R33" s="146"/>
      <c r="S33" s="146"/>
      <c r="T33" s="146"/>
      <c r="U33" s="146"/>
      <c r="V33" s="146"/>
      <c r="W33" s="146"/>
      <c r="X33" s="146"/>
      <c r="Y33" s="146"/>
      <c r="Z33" s="80"/>
      <c r="AB33" s="143"/>
      <c r="AC33" s="147"/>
      <c r="AD33" s="147"/>
      <c r="AE33" s="147"/>
      <c r="AF33" s="147"/>
      <c r="AG33" s="147"/>
      <c r="AH33" s="147"/>
      <c r="AI33" s="147"/>
      <c r="AJ33" s="147"/>
      <c r="AK33" s="147"/>
      <c r="AL33" s="147"/>
      <c r="AM33" s="147"/>
      <c r="AN33" s="147"/>
      <c r="AO33" s="147"/>
      <c r="AP33" s="147"/>
      <c r="AQ33" s="147"/>
      <c r="AR33" s="148"/>
      <c r="AS33" s="148"/>
      <c r="AT33" s="148"/>
      <c r="AU33" s="52"/>
      <c r="AV33" s="52"/>
    </row>
    <row r="34" spans="1:48" x14ac:dyDescent="0.25">
      <c r="A34" s="143"/>
      <c r="B34" s="144"/>
      <c r="C34" s="144"/>
      <c r="D34" s="144"/>
      <c r="G34" s="143"/>
      <c r="H34" s="144"/>
      <c r="I34" s="144"/>
      <c r="J34" s="144"/>
      <c r="K34" s="144"/>
      <c r="L34" s="144"/>
      <c r="M34" s="144"/>
      <c r="N34" s="145"/>
      <c r="O34" s="145"/>
      <c r="P34" s="145"/>
      <c r="Q34" s="146"/>
      <c r="R34" s="146"/>
      <c r="S34" s="146"/>
      <c r="T34" s="146"/>
      <c r="U34" s="146"/>
      <c r="V34" s="146"/>
      <c r="W34" s="146"/>
      <c r="X34" s="146"/>
      <c r="Y34" s="146"/>
      <c r="Z34" s="80"/>
      <c r="AB34" s="143"/>
      <c r="AC34" s="147"/>
      <c r="AD34" s="147"/>
      <c r="AE34" s="147"/>
      <c r="AF34" s="147"/>
      <c r="AG34" s="147"/>
      <c r="AH34" s="147"/>
      <c r="AI34" s="147"/>
      <c r="AJ34" s="147"/>
      <c r="AK34" s="147"/>
      <c r="AL34" s="147"/>
      <c r="AM34" s="147"/>
      <c r="AN34" s="147"/>
      <c r="AO34" s="147"/>
      <c r="AP34" s="147"/>
      <c r="AQ34" s="147"/>
      <c r="AR34" s="148"/>
      <c r="AS34" s="148"/>
      <c r="AT34" s="148"/>
      <c r="AU34" s="52"/>
      <c r="AV34" s="52"/>
    </row>
    <row r="35" spans="1:48" x14ac:dyDescent="0.25">
      <c r="A35" s="143"/>
      <c r="B35" s="144"/>
      <c r="C35" s="144"/>
      <c r="D35" s="144"/>
      <c r="G35" s="143"/>
      <c r="H35" s="144"/>
      <c r="I35" s="144"/>
      <c r="J35" s="144"/>
      <c r="K35" s="144"/>
      <c r="L35" s="144"/>
      <c r="M35" s="144"/>
      <c r="N35" s="145"/>
      <c r="O35" s="145"/>
      <c r="P35" s="145"/>
      <c r="Q35" s="146"/>
      <c r="R35" s="146"/>
      <c r="S35" s="146"/>
      <c r="T35" s="146"/>
      <c r="U35" s="146"/>
      <c r="V35" s="146"/>
      <c r="W35" s="146"/>
      <c r="X35" s="146"/>
      <c r="Y35" s="146"/>
      <c r="Z35" s="80"/>
      <c r="AB35" s="143"/>
      <c r="AC35" s="147"/>
      <c r="AD35" s="147"/>
      <c r="AE35" s="147"/>
      <c r="AF35" s="147"/>
      <c r="AG35" s="147"/>
      <c r="AH35" s="147"/>
      <c r="AI35" s="147"/>
      <c r="AJ35" s="147"/>
      <c r="AK35" s="147"/>
      <c r="AL35" s="147"/>
      <c r="AM35" s="147"/>
      <c r="AN35" s="147"/>
      <c r="AO35" s="147"/>
      <c r="AP35" s="147"/>
      <c r="AQ35" s="147"/>
      <c r="AR35" s="148"/>
      <c r="AS35" s="148"/>
      <c r="AT35" s="148"/>
      <c r="AU35" s="52"/>
      <c r="AV35" s="52"/>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6" width="19.5703125" customWidth="1"/>
    <col min="8" max="9" width="15.5703125" bestFit="1" customWidth="1"/>
  </cols>
  <sheetData>
    <row r="1" spans="1:18" ht="24.75" customHeight="1" x14ac:dyDescent="0.25">
      <c r="A1" s="12"/>
      <c r="B1" s="85"/>
      <c r="C1" s="75">
        <v>2022</v>
      </c>
      <c r="D1" s="75">
        <v>2022</v>
      </c>
      <c r="E1" s="75">
        <v>2022</v>
      </c>
      <c r="F1" s="75">
        <v>2022</v>
      </c>
      <c r="G1" s="12"/>
      <c r="H1" s="51"/>
      <c r="I1" s="51"/>
      <c r="J1" s="12"/>
      <c r="K1" s="12"/>
      <c r="L1" s="12"/>
      <c r="M1" s="12"/>
      <c r="N1" s="12"/>
    </row>
    <row r="2" spans="1:18" ht="21" customHeight="1" x14ac:dyDescent="0.25">
      <c r="A2" s="12"/>
      <c r="B2" s="12"/>
      <c r="C2" s="42" t="s">
        <v>78</v>
      </c>
      <c r="D2" s="42" t="s">
        <v>146</v>
      </c>
      <c r="E2" s="42" t="s">
        <v>154</v>
      </c>
      <c r="F2" s="42" t="s">
        <v>156</v>
      </c>
      <c r="G2" s="12"/>
      <c r="H2" s="51"/>
      <c r="I2" s="53"/>
      <c r="J2" s="12"/>
      <c r="K2" s="12"/>
      <c r="L2" s="12"/>
      <c r="M2" s="12"/>
      <c r="N2" s="12"/>
    </row>
    <row r="3" spans="1:18" ht="57" customHeight="1" x14ac:dyDescent="0.25">
      <c r="A3" s="179" t="s">
        <v>79</v>
      </c>
      <c r="B3" s="42" t="s">
        <v>80</v>
      </c>
      <c r="C3" s="107">
        <v>16564.347517561982</v>
      </c>
      <c r="D3" s="107">
        <v>17758.308267693308</v>
      </c>
      <c r="E3" s="107">
        <v>23747.241992907842</v>
      </c>
      <c r="F3" s="107">
        <v>31861.795780463824</v>
      </c>
      <c r="G3" s="180" t="s">
        <v>159</v>
      </c>
      <c r="H3" s="180"/>
      <c r="I3" s="180"/>
      <c r="J3" s="180"/>
      <c r="K3" s="180"/>
      <c r="L3" s="180"/>
      <c r="M3" s="180"/>
      <c r="N3" s="180"/>
      <c r="O3" s="52"/>
      <c r="P3" s="52"/>
      <c r="Q3" s="52"/>
      <c r="R3" s="52"/>
    </row>
    <row r="4" spans="1:18" ht="57" customHeight="1" x14ac:dyDescent="0.25">
      <c r="A4" s="179"/>
      <c r="B4" s="42" t="s">
        <v>81</v>
      </c>
      <c r="C4" s="107">
        <v>236433.16892660997</v>
      </c>
      <c r="D4" s="107">
        <v>282727.32977970998</v>
      </c>
      <c r="E4" s="107">
        <v>335081.88004526001</v>
      </c>
      <c r="F4" s="107">
        <v>404249.47</v>
      </c>
      <c r="G4" s="180"/>
      <c r="H4" s="180"/>
      <c r="I4" s="180"/>
      <c r="J4" s="180"/>
      <c r="K4" s="180"/>
      <c r="L4" s="180"/>
      <c r="M4" s="180"/>
      <c r="N4" s="180"/>
      <c r="O4" s="52"/>
      <c r="P4" s="52"/>
      <c r="Q4" s="52"/>
      <c r="R4" s="52"/>
    </row>
    <row r="5" spans="1:18" ht="57" customHeight="1" x14ac:dyDescent="0.25">
      <c r="A5" s="179"/>
      <c r="B5" s="42" t="s">
        <v>82</v>
      </c>
      <c r="C5" s="108">
        <f>+C3/C4</f>
        <v>7.0059322017984871E-2</v>
      </c>
      <c r="D5" s="108">
        <f>+D3/D4</f>
        <v>6.2810723963367399E-2</v>
      </c>
      <c r="E5" s="108">
        <f>+E3/E4</f>
        <v>7.0869967632091191E-2</v>
      </c>
      <c r="F5" s="108">
        <f>+F3/F4</f>
        <v>7.8817161542509451E-2</v>
      </c>
      <c r="G5" s="180"/>
      <c r="H5" s="180"/>
      <c r="I5" s="180"/>
      <c r="J5" s="180"/>
      <c r="K5" s="180"/>
      <c r="L5" s="180"/>
      <c r="M5" s="180"/>
      <c r="N5" s="180"/>
      <c r="O5" s="52"/>
      <c r="P5" s="52"/>
      <c r="Q5" s="52"/>
      <c r="R5" s="52"/>
    </row>
    <row r="6" spans="1:18" ht="57" customHeight="1" x14ac:dyDescent="0.25">
      <c r="A6" s="179" t="s">
        <v>83</v>
      </c>
      <c r="B6" s="42" t="s">
        <v>84</v>
      </c>
      <c r="C6" s="107">
        <v>27446.183778285231</v>
      </c>
      <c r="D6" s="107">
        <v>36310.891292283377</v>
      </c>
      <c r="E6" s="107">
        <v>49483.613829945316</v>
      </c>
      <c r="F6" s="107">
        <v>50952.536618412138</v>
      </c>
      <c r="G6" s="180" t="s">
        <v>185</v>
      </c>
      <c r="H6" s="180"/>
      <c r="I6" s="180"/>
      <c r="J6" s="180"/>
      <c r="K6" s="180"/>
      <c r="L6" s="180"/>
      <c r="M6" s="180"/>
      <c r="N6" s="180"/>
      <c r="O6" s="52"/>
      <c r="P6" s="52"/>
      <c r="Q6" s="52"/>
      <c r="R6" s="52"/>
    </row>
    <row r="7" spans="1:18" ht="57" customHeight="1" x14ac:dyDescent="0.25">
      <c r="A7" s="179"/>
      <c r="B7" s="42" t="s">
        <v>85</v>
      </c>
      <c r="C7" s="107">
        <v>140530.68</v>
      </c>
      <c r="D7" s="107">
        <v>190774.96</v>
      </c>
      <c r="E7" s="107">
        <v>226685.29518607998</v>
      </c>
      <c r="F7" s="107">
        <v>278698.36</v>
      </c>
      <c r="G7" s="180"/>
      <c r="H7" s="180"/>
      <c r="I7" s="180"/>
      <c r="J7" s="180"/>
      <c r="K7" s="180"/>
      <c r="L7" s="180"/>
      <c r="M7" s="180"/>
      <c r="N7" s="180"/>
      <c r="O7" s="52"/>
      <c r="P7" s="52"/>
      <c r="Q7" s="52"/>
      <c r="R7" s="52"/>
    </row>
    <row r="8" spans="1:18" ht="57" customHeight="1" x14ac:dyDescent="0.25">
      <c r="A8" s="179"/>
      <c r="B8" s="42" t="s">
        <v>86</v>
      </c>
      <c r="C8" s="108">
        <f>+C6/C7</f>
        <v>0.19530385662607788</v>
      </c>
      <c r="D8" s="108">
        <f>+D6/D7</f>
        <v>0.19033363336720593</v>
      </c>
      <c r="E8" s="108">
        <f>+E6/E7</f>
        <v>0.21829212075412974</v>
      </c>
      <c r="F8" s="108">
        <f>+F6/F7</f>
        <v>0.18282323806430772</v>
      </c>
      <c r="G8" s="180"/>
      <c r="H8" s="180"/>
      <c r="I8" s="180"/>
      <c r="J8" s="180"/>
      <c r="K8" s="180"/>
      <c r="L8" s="180"/>
      <c r="M8" s="180"/>
      <c r="N8" s="180"/>
      <c r="O8" s="52"/>
      <c r="P8" s="52"/>
      <c r="Q8" s="52"/>
      <c r="R8" s="52"/>
    </row>
    <row r="9" spans="1:18" ht="57" customHeight="1" x14ac:dyDescent="0.25">
      <c r="A9" s="179"/>
      <c r="B9" s="42" t="s">
        <v>87</v>
      </c>
      <c r="C9" s="107">
        <v>8244.4878567370106</v>
      </c>
      <c r="D9" s="107">
        <v>10602.719236961895</v>
      </c>
      <c r="E9" s="107">
        <v>14195.771304895885</v>
      </c>
      <c r="F9" s="107">
        <v>19388.611819803089</v>
      </c>
      <c r="G9" s="180" t="s">
        <v>186</v>
      </c>
      <c r="H9" s="180"/>
      <c r="I9" s="180"/>
      <c r="J9" s="180"/>
      <c r="K9" s="180"/>
      <c r="L9" s="180"/>
      <c r="M9" s="180"/>
      <c r="N9" s="180"/>
      <c r="O9" s="52"/>
      <c r="P9" s="52"/>
      <c r="Q9" s="52"/>
      <c r="R9" s="52"/>
    </row>
    <row r="10" spans="1:18" ht="57" customHeight="1" x14ac:dyDescent="0.25">
      <c r="A10" s="179"/>
      <c r="B10" s="42" t="s">
        <v>88</v>
      </c>
      <c r="C10" s="107">
        <v>284115.49489961</v>
      </c>
      <c r="D10" s="107">
        <v>333263.78533367999</v>
      </c>
      <c r="E10" s="107">
        <v>395229.19681152003</v>
      </c>
      <c r="F10" s="107">
        <v>478709.14</v>
      </c>
      <c r="G10" s="180"/>
      <c r="H10" s="180"/>
      <c r="I10" s="180"/>
      <c r="J10" s="180"/>
      <c r="K10" s="180"/>
      <c r="L10" s="180"/>
      <c r="M10" s="180"/>
      <c r="N10" s="180"/>
      <c r="O10" s="52"/>
      <c r="P10" s="52"/>
      <c r="Q10" s="52"/>
      <c r="R10" s="52"/>
    </row>
    <row r="11" spans="1:18" ht="57" customHeight="1" x14ac:dyDescent="0.25">
      <c r="A11" s="179"/>
      <c r="B11" s="42" t="s">
        <v>89</v>
      </c>
      <c r="C11" s="108">
        <f>+C9/C10</f>
        <v>2.901808597116513E-2</v>
      </c>
      <c r="D11" s="108">
        <f>+D9/D10</f>
        <v>3.1814795677081849E-2</v>
      </c>
      <c r="E11" s="108">
        <f>+E9/E10</f>
        <v>3.5917820392367607E-2</v>
      </c>
      <c r="F11" s="108">
        <f>+F9/F10</f>
        <v>4.0501862612865695E-2</v>
      </c>
      <c r="G11" s="180"/>
      <c r="H11" s="180"/>
      <c r="I11" s="180"/>
      <c r="J11" s="180"/>
      <c r="K11" s="180"/>
      <c r="L11" s="180"/>
      <c r="M11" s="180"/>
      <c r="N11" s="180"/>
      <c r="O11" s="52"/>
      <c r="P11" s="52"/>
      <c r="Q11" s="52"/>
      <c r="R11" s="52"/>
    </row>
    <row r="12" spans="1:18" ht="57" customHeight="1" x14ac:dyDescent="0.25">
      <c r="A12" s="179"/>
      <c r="B12" s="42" t="s">
        <v>90</v>
      </c>
      <c r="C12" s="107">
        <v>99.453981600000006</v>
      </c>
      <c r="D12" s="107">
        <v>95.092674200000005</v>
      </c>
      <c r="E12" s="107">
        <v>90.514057390000005</v>
      </c>
      <c r="F12" s="107">
        <v>85.840834110000003</v>
      </c>
      <c r="G12" s="180" t="s">
        <v>187</v>
      </c>
      <c r="H12" s="180"/>
      <c r="I12" s="180"/>
      <c r="J12" s="180"/>
      <c r="K12" s="180"/>
      <c r="L12" s="180"/>
      <c r="M12" s="180"/>
      <c r="N12" s="180"/>
      <c r="O12" s="52"/>
      <c r="P12" s="52"/>
      <c r="Q12" s="52"/>
      <c r="R12" s="52"/>
    </row>
    <row r="13" spans="1:18" ht="57" customHeight="1" x14ac:dyDescent="0.25">
      <c r="A13" s="179"/>
      <c r="B13" s="42" t="s">
        <v>91</v>
      </c>
      <c r="C13" s="107">
        <v>284115.49489961</v>
      </c>
      <c r="D13" s="107">
        <v>333263.78533367999</v>
      </c>
      <c r="E13" s="107">
        <v>395229.19681152003</v>
      </c>
      <c r="F13" s="107">
        <v>478709.14</v>
      </c>
      <c r="G13" s="180"/>
      <c r="H13" s="180"/>
      <c r="I13" s="180"/>
      <c r="J13" s="180"/>
      <c r="K13" s="180"/>
      <c r="L13" s="180"/>
      <c r="M13" s="180"/>
      <c r="N13" s="180"/>
      <c r="O13" s="52"/>
      <c r="P13" s="52"/>
      <c r="Q13" s="52"/>
      <c r="R13" s="52"/>
    </row>
    <row r="14" spans="1:18" ht="57" customHeight="1" x14ac:dyDescent="0.25">
      <c r="A14" s="179"/>
      <c r="B14" s="42" t="s">
        <v>92</v>
      </c>
      <c r="C14" s="124">
        <f>+C12/C13</f>
        <v>3.5004772138577412E-4</v>
      </c>
      <c r="D14" s="124">
        <f>+D12/D13</f>
        <v>2.8533755656885603E-4</v>
      </c>
      <c r="E14" s="124">
        <f>+E12/E13</f>
        <v>2.2901662660606791E-4</v>
      </c>
      <c r="F14" s="124">
        <f>+F12/F13</f>
        <v>1.7931730760352728E-4</v>
      </c>
      <c r="G14" s="180"/>
      <c r="H14" s="180"/>
      <c r="I14" s="180"/>
      <c r="J14" s="180"/>
      <c r="K14" s="180"/>
      <c r="L14" s="180"/>
      <c r="M14" s="180"/>
      <c r="N14" s="180"/>
      <c r="O14" s="52"/>
      <c r="P14" s="52"/>
      <c r="Q14" s="52"/>
      <c r="R14" s="52"/>
    </row>
    <row r="15" spans="1:18" ht="57" customHeight="1" x14ac:dyDescent="0.25">
      <c r="A15" s="179"/>
      <c r="B15" s="42" t="s">
        <v>93</v>
      </c>
      <c r="C15" s="107">
        <v>13365.751319581184</v>
      </c>
      <c r="D15" s="107">
        <v>14559.607358242509</v>
      </c>
      <c r="E15" s="107">
        <v>20869.622978037842</v>
      </c>
      <c r="F15" s="107">
        <v>28982.325766443821</v>
      </c>
      <c r="G15" s="180" t="s">
        <v>188</v>
      </c>
      <c r="H15" s="180"/>
      <c r="I15" s="180"/>
      <c r="J15" s="180"/>
      <c r="K15" s="180"/>
      <c r="L15" s="180"/>
      <c r="M15" s="180"/>
      <c r="N15" s="180"/>
      <c r="O15" s="52"/>
      <c r="P15" s="52"/>
      <c r="Q15" s="52"/>
      <c r="R15" s="52"/>
    </row>
    <row r="16" spans="1:18" ht="57" customHeight="1" x14ac:dyDescent="0.25">
      <c r="A16" s="179"/>
      <c r="B16" s="42" t="s">
        <v>94</v>
      </c>
      <c r="C16" s="107">
        <v>127526.88116712001</v>
      </c>
      <c r="D16" s="107">
        <v>147113.13107315</v>
      </c>
      <c r="E16" s="107">
        <v>176602.30379193</v>
      </c>
      <c r="F16" s="107">
        <v>212292.74</v>
      </c>
      <c r="G16" s="180"/>
      <c r="H16" s="180"/>
      <c r="I16" s="180"/>
      <c r="J16" s="180"/>
      <c r="K16" s="180"/>
      <c r="L16" s="180"/>
      <c r="M16" s="180"/>
      <c r="N16" s="180"/>
      <c r="O16" s="52"/>
      <c r="P16" s="52"/>
      <c r="Q16" s="52"/>
      <c r="R16" s="52"/>
    </row>
    <row r="17" spans="1:18" ht="57" customHeight="1" x14ac:dyDescent="0.25">
      <c r="A17" s="179"/>
      <c r="B17" s="42" t="s">
        <v>95</v>
      </c>
      <c r="C17" s="108">
        <f>+C15/C16</f>
        <v>0.10480732530473935</v>
      </c>
      <c r="D17" s="108">
        <f>+D15/D16</f>
        <v>9.8968781726241295E-2</v>
      </c>
      <c r="E17" s="108">
        <f>+E15/E16</f>
        <v>0.11817299395270685</v>
      </c>
      <c r="F17" s="108">
        <f>+F15/F16</f>
        <v>0.13652056950437316</v>
      </c>
      <c r="G17" s="180"/>
      <c r="H17" s="180"/>
      <c r="I17" s="180"/>
      <c r="J17" s="180"/>
      <c r="K17" s="180"/>
      <c r="L17" s="180"/>
      <c r="M17" s="180"/>
      <c r="N17" s="180"/>
      <c r="O17" s="52"/>
      <c r="P17" s="52"/>
      <c r="Q17" s="52"/>
      <c r="R17" s="52"/>
    </row>
  </sheetData>
  <mergeCells count="7">
    <mergeCell ref="A3:A5"/>
    <mergeCell ref="G3:N5"/>
    <mergeCell ref="A6:A17"/>
    <mergeCell ref="G6:N8"/>
    <mergeCell ref="G9:N11"/>
    <mergeCell ref="G12:N14"/>
    <mergeCell ref="G15:N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7F25-74CE-4F98-9FC0-5C0D56919074}">
  <sheetPr>
    <pageSetUpPr fitToPage="1"/>
  </sheetPr>
  <dimension ref="B1:U9"/>
  <sheetViews>
    <sheetView showGridLines="0" workbookViewId="0">
      <selection activeCell="B19" sqref="B19"/>
    </sheetView>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2" t="s">
        <v>230</v>
      </c>
      <c r="C2" s="182"/>
      <c r="D2" s="182"/>
      <c r="E2" s="182"/>
      <c r="F2" s="182"/>
      <c r="G2" s="182"/>
      <c r="H2" s="182"/>
      <c r="I2" s="182"/>
      <c r="J2" s="182"/>
      <c r="K2" s="182"/>
      <c r="L2" s="182"/>
      <c r="M2" s="182"/>
      <c r="N2" s="182"/>
      <c r="O2" s="182"/>
      <c r="P2" s="182"/>
      <c r="Q2" s="182"/>
      <c r="R2" s="182"/>
      <c r="S2" s="182"/>
      <c r="T2" s="182"/>
      <c r="U2" s="182"/>
    </row>
    <row r="3" spans="2:21" ht="15.75" x14ac:dyDescent="0.25">
      <c r="B3" s="183" t="s">
        <v>231</v>
      </c>
    </row>
    <row r="4" spans="2:21" ht="9" customHeight="1" thickBot="1" x14ac:dyDescent="0.3">
      <c r="B4" s="184"/>
    </row>
    <row r="5" spans="2:21" x14ac:dyDescent="0.25">
      <c r="B5" s="185" t="s">
        <v>232</v>
      </c>
      <c r="C5" s="186" t="s">
        <v>233</v>
      </c>
      <c r="D5" s="187" t="s">
        <v>234</v>
      </c>
      <c r="E5" s="186" t="s">
        <v>235</v>
      </c>
      <c r="F5" s="186" t="s">
        <v>236</v>
      </c>
      <c r="G5" s="186" t="s">
        <v>237</v>
      </c>
      <c r="H5" s="187" t="s">
        <v>238</v>
      </c>
      <c r="I5" s="187" t="s">
        <v>239</v>
      </c>
      <c r="J5" s="187" t="s">
        <v>240</v>
      </c>
      <c r="K5" s="187"/>
      <c r="L5" s="187"/>
      <c r="M5" s="188"/>
      <c r="N5" s="189"/>
    </row>
    <row r="6" spans="2:21" ht="15" customHeight="1" x14ac:dyDescent="0.25">
      <c r="B6" s="190"/>
      <c r="C6" s="191"/>
      <c r="D6" s="192"/>
      <c r="E6" s="191"/>
      <c r="F6" s="191"/>
      <c r="G6" s="191"/>
      <c r="H6" s="193"/>
      <c r="I6" s="192"/>
      <c r="J6" s="194" t="s">
        <v>241</v>
      </c>
      <c r="K6" s="194" t="s">
        <v>242</v>
      </c>
      <c r="L6" s="194" t="s">
        <v>243</v>
      </c>
      <c r="M6" s="194" t="s">
        <v>244</v>
      </c>
      <c r="N6" s="195" t="s">
        <v>245</v>
      </c>
    </row>
    <row r="7" spans="2:21" x14ac:dyDescent="0.25">
      <c r="B7" s="190"/>
      <c r="C7" s="191"/>
      <c r="D7" s="196"/>
      <c r="E7" s="191"/>
      <c r="F7" s="191"/>
      <c r="G7" s="191"/>
      <c r="H7" s="197"/>
      <c r="I7" s="196"/>
      <c r="J7" s="196"/>
      <c r="K7" s="196"/>
      <c r="L7" s="196"/>
      <c r="M7" s="196"/>
      <c r="N7" s="198"/>
    </row>
    <row r="8" spans="2:21" x14ac:dyDescent="0.25">
      <c r="B8" s="199" t="s">
        <v>246</v>
      </c>
      <c r="C8" s="200"/>
      <c r="D8" s="201"/>
      <c r="E8" s="202"/>
      <c r="F8" s="202"/>
      <c r="G8" s="203"/>
      <c r="H8" s="203"/>
      <c r="I8" s="203"/>
      <c r="J8" s="202"/>
      <c r="K8" s="202"/>
      <c r="L8" s="202"/>
      <c r="M8" s="202"/>
      <c r="N8" s="204"/>
    </row>
    <row r="9" spans="2:21" ht="15.75" thickBot="1" x14ac:dyDescent="0.3">
      <c r="B9" s="205"/>
      <c r="C9" s="206"/>
      <c r="D9" s="207"/>
      <c r="E9" s="208"/>
      <c r="F9" s="209"/>
      <c r="G9" s="209"/>
      <c r="H9" s="209"/>
      <c r="I9" s="209"/>
      <c r="J9" s="208"/>
      <c r="K9" s="208"/>
      <c r="L9" s="208"/>
      <c r="M9" s="210"/>
      <c r="N9" s="211"/>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7"/>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2" customWidth="1"/>
    <col min="2" max="29" width="16.140625" style="16" customWidth="1"/>
    <col min="30" max="37" width="16.42578125" style="16" customWidth="1"/>
    <col min="38" max="16384" width="11.42578125" style="16"/>
  </cols>
  <sheetData>
    <row r="1" spans="1:39" ht="30.75" customHeight="1" x14ac:dyDescent="0.3">
      <c r="A1" s="181" t="s">
        <v>130</v>
      </c>
      <c r="B1" s="181"/>
      <c r="C1" s="181"/>
      <c r="D1" s="181"/>
      <c r="E1" s="181"/>
      <c r="F1" s="181"/>
      <c r="G1" s="181"/>
      <c r="H1" s="181"/>
    </row>
    <row r="2" spans="1:39" ht="20.25" customHeight="1" x14ac:dyDescent="0.3">
      <c r="A2" s="5" t="s">
        <v>103</v>
      </c>
      <c r="B2" s="66"/>
      <c r="C2" s="67"/>
      <c r="D2" s="66"/>
      <c r="E2" s="67"/>
      <c r="F2" s="66"/>
      <c r="G2" s="66"/>
      <c r="H2" s="66"/>
    </row>
    <row r="3" spans="1:39" x14ac:dyDescent="0.3">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row>
    <row r="4" spans="1:39" ht="30" customHeight="1" x14ac:dyDescent="0.3">
      <c r="A4" s="57"/>
      <c r="B4" s="58">
        <v>41729</v>
      </c>
      <c r="C4" s="58">
        <v>41820</v>
      </c>
      <c r="D4" s="58">
        <v>41912</v>
      </c>
      <c r="E4" s="58">
        <v>42004</v>
      </c>
      <c r="F4" s="58">
        <v>42094</v>
      </c>
      <c r="G4" s="58">
        <v>42185</v>
      </c>
      <c r="H4" s="58">
        <v>42277</v>
      </c>
      <c r="I4" s="58">
        <v>42369</v>
      </c>
      <c r="J4" s="58">
        <v>42460</v>
      </c>
      <c r="K4" s="58">
        <v>42551</v>
      </c>
      <c r="L4" s="58">
        <v>42643</v>
      </c>
      <c r="M4" s="58">
        <v>42735</v>
      </c>
      <c r="N4" s="58">
        <v>42825</v>
      </c>
      <c r="O4" s="58">
        <v>42916</v>
      </c>
      <c r="P4" s="58">
        <v>43008</v>
      </c>
      <c r="Q4" s="58">
        <v>43100</v>
      </c>
      <c r="R4" s="58">
        <v>43190</v>
      </c>
      <c r="S4" s="58">
        <v>43281</v>
      </c>
      <c r="T4" s="58">
        <v>43373</v>
      </c>
      <c r="U4" s="58">
        <v>43465</v>
      </c>
      <c r="V4" s="58">
        <v>43555</v>
      </c>
      <c r="W4" s="58">
        <v>43646</v>
      </c>
      <c r="X4" s="58">
        <v>43738</v>
      </c>
      <c r="Y4" s="58">
        <v>43830</v>
      </c>
      <c r="Z4" s="58">
        <v>43921</v>
      </c>
      <c r="AA4" s="58">
        <v>44012</v>
      </c>
      <c r="AB4" s="58">
        <v>44104</v>
      </c>
      <c r="AC4" s="58">
        <v>44196</v>
      </c>
      <c r="AD4" s="58">
        <v>44286</v>
      </c>
      <c r="AE4" s="58">
        <v>44377</v>
      </c>
      <c r="AF4" s="58">
        <v>44469</v>
      </c>
      <c r="AG4" s="58">
        <v>44561</v>
      </c>
      <c r="AH4" s="58">
        <v>44651</v>
      </c>
      <c r="AI4" s="58">
        <v>44742</v>
      </c>
      <c r="AJ4" s="58">
        <v>44834</v>
      </c>
      <c r="AK4" s="58">
        <v>44926</v>
      </c>
    </row>
    <row r="5" spans="1:39" ht="52.5" customHeight="1" x14ac:dyDescent="0.3">
      <c r="A5" s="56" t="s">
        <v>96</v>
      </c>
      <c r="B5" s="59">
        <v>8781.7199999999993</v>
      </c>
      <c r="C5" s="59">
        <v>8719.68</v>
      </c>
      <c r="D5" s="59">
        <v>8671.31</v>
      </c>
      <c r="E5" s="59">
        <v>9251.6200000000008</v>
      </c>
      <c r="F5" s="59">
        <v>8711.33</v>
      </c>
      <c r="G5" s="59">
        <v>8883.2999999999993</v>
      </c>
      <c r="H5" s="59">
        <v>8777.94</v>
      </c>
      <c r="I5" s="59">
        <v>14590.026342765899</v>
      </c>
      <c r="J5" s="59">
        <v>15552.766008292954</v>
      </c>
      <c r="K5" s="59">
        <v>23183.662216917499</v>
      </c>
      <c r="L5" s="59">
        <v>24968.595473778529</v>
      </c>
      <c r="M5" s="59">
        <v>26143.372847835599</v>
      </c>
      <c r="N5" s="59">
        <v>26357.580883104267</v>
      </c>
      <c r="O5" s="59">
        <v>32363.693825003349</v>
      </c>
      <c r="P5" s="59">
        <v>32739.973955860674</v>
      </c>
      <c r="Q5" s="59">
        <v>33066.920518488216</v>
      </c>
      <c r="R5" s="59">
        <v>35523.531142391745</v>
      </c>
      <c r="S5" s="59">
        <v>42512.097230935367</v>
      </c>
      <c r="T5" s="59">
        <v>49897.666266168861</v>
      </c>
      <c r="U5" s="59">
        <v>48061.669901665373</v>
      </c>
      <c r="V5" s="59">
        <v>54971.132794337202</v>
      </c>
      <c r="W5" s="59">
        <v>57477.574093920899</v>
      </c>
      <c r="X5" s="59">
        <v>70107.671098561274</v>
      </c>
      <c r="Y5" s="59">
        <v>73073.385231942695</v>
      </c>
      <c r="Z5" s="59">
        <v>76873.589091758549</v>
      </c>
      <c r="AA5" s="59">
        <v>81321.301084087594</v>
      </c>
      <c r="AB5" s="59">
        <v>87659.723356733972</v>
      </c>
      <c r="AC5" s="59">
        <v>98086.703607309493</v>
      </c>
      <c r="AD5" s="59">
        <v>105498.39985939959</v>
      </c>
      <c r="AE5" s="59">
        <v>104307.6114064088</v>
      </c>
      <c r="AF5" s="59">
        <v>109501.85230045371</v>
      </c>
      <c r="AG5" s="59">
        <v>118375.03408370932</v>
      </c>
      <c r="AH5" s="59">
        <v>125218.25101459341</v>
      </c>
      <c r="AI5" s="59">
        <v>136288.86474127742</v>
      </c>
      <c r="AJ5" s="59">
        <v>152793.80111647217</v>
      </c>
      <c r="AK5" s="59">
        <f>+'Servicios Deuda Anual'!F52*'Servicios Deuda Anual'!C65</f>
        <v>173744.05273852008</v>
      </c>
    </row>
    <row r="6" spans="1:39" ht="52.5" customHeight="1" x14ac:dyDescent="0.3">
      <c r="A6" s="56" t="s">
        <v>97</v>
      </c>
      <c r="B6" s="59">
        <v>814.06924421000008</v>
      </c>
      <c r="C6" s="59">
        <v>1334.7686670200001</v>
      </c>
      <c r="D6" s="59">
        <v>1606.3620389600001</v>
      </c>
      <c r="E6" s="59">
        <v>2059.9873684600002</v>
      </c>
      <c r="F6" s="59">
        <v>1532.2292152100001</v>
      </c>
      <c r="G6" s="59">
        <v>2787.2709622900002</v>
      </c>
      <c r="H6" s="59">
        <v>3436.8373112600002</v>
      </c>
      <c r="I6" s="59">
        <v>4751.3450329800007</v>
      </c>
      <c r="J6" s="59">
        <v>1748.5210195500001</v>
      </c>
      <c r="K6" s="68">
        <v>1979.8916584900003</v>
      </c>
      <c r="L6" s="68">
        <v>2005.6820979800002</v>
      </c>
      <c r="M6" s="68">
        <v>2713.09112757</v>
      </c>
      <c r="N6" s="68">
        <v>1455.4634681099999</v>
      </c>
      <c r="O6" s="68">
        <v>2358.1514273500002</v>
      </c>
      <c r="P6" s="68">
        <v>2403.9927246800003</v>
      </c>
      <c r="Q6" s="68">
        <v>3051.1866099200001</v>
      </c>
      <c r="R6" s="68">
        <v>2887.47474384</v>
      </c>
      <c r="S6" s="68">
        <v>2566.0700995500001</v>
      </c>
      <c r="T6" s="68">
        <v>2260.5505495299999</v>
      </c>
      <c r="U6" s="68">
        <v>5907.5229735200001</v>
      </c>
      <c r="V6" s="68">
        <v>2465.16920291</v>
      </c>
      <c r="W6" s="59">
        <v>4329.9503111499998</v>
      </c>
      <c r="X6" s="59">
        <v>4646.9381585399997</v>
      </c>
      <c r="Y6" s="59">
        <v>9439.5116885000007</v>
      </c>
      <c r="Z6" s="59">
        <v>3694.6763252000001</v>
      </c>
      <c r="AA6" s="59">
        <v>6793.2007236199997</v>
      </c>
      <c r="AB6" s="59">
        <v>7216.9493976200001</v>
      </c>
      <c r="AC6" s="59">
        <v>15771.225058290001</v>
      </c>
      <c r="AD6" s="59">
        <v>4714.8373600100003</v>
      </c>
      <c r="AE6" s="59">
        <v>8017.0700839199999</v>
      </c>
      <c r="AF6" s="59">
        <v>12560.355571530001</v>
      </c>
      <c r="AG6" s="59">
        <v>26355.928719810003</v>
      </c>
      <c r="AH6" s="127">
        <v>7068.6826936500001</v>
      </c>
      <c r="AI6" s="127">
        <v>12519.52704866</v>
      </c>
      <c r="AJ6" s="127">
        <v>14153.615796210001</v>
      </c>
      <c r="AK6" s="127">
        <v>50923.483293849997</v>
      </c>
    </row>
    <row r="7" spans="1:39" ht="52.5" customHeight="1" x14ac:dyDescent="0.3">
      <c r="A7" s="56" t="s">
        <v>98</v>
      </c>
      <c r="B7" s="84">
        <f>+SUM(B5:B6)</f>
        <v>9595.7892442100001</v>
      </c>
      <c r="C7" s="84">
        <f t="shared" ref="C7:AH7" si="0">+SUM(C5:C6)</f>
        <v>10054.44866702</v>
      </c>
      <c r="D7" s="84">
        <f t="shared" si="0"/>
        <v>10277.67203896</v>
      </c>
      <c r="E7" s="84">
        <f t="shared" si="0"/>
        <v>11311.607368460001</v>
      </c>
      <c r="F7" s="84">
        <f t="shared" si="0"/>
        <v>10243.55921521</v>
      </c>
      <c r="G7" s="84">
        <f t="shared" si="0"/>
        <v>11670.570962289999</v>
      </c>
      <c r="H7" s="84">
        <f t="shared" si="0"/>
        <v>12214.777311260001</v>
      </c>
      <c r="I7" s="84">
        <f t="shared" si="0"/>
        <v>19341.371375745901</v>
      </c>
      <c r="J7" s="84">
        <f t="shared" si="0"/>
        <v>17301.287027842955</v>
      </c>
      <c r="K7" s="84">
        <f t="shared" si="0"/>
        <v>25163.553875407499</v>
      </c>
      <c r="L7" s="84">
        <f t="shared" si="0"/>
        <v>26974.277571758528</v>
      </c>
      <c r="M7" s="84">
        <f t="shared" si="0"/>
        <v>28856.463975405597</v>
      </c>
      <c r="N7" s="84">
        <f t="shared" si="0"/>
        <v>27813.044351214266</v>
      </c>
      <c r="O7" s="84">
        <f t="shared" si="0"/>
        <v>34721.845252353349</v>
      </c>
      <c r="P7" s="84">
        <f t="shared" si="0"/>
        <v>35143.966680540674</v>
      </c>
      <c r="Q7" s="84">
        <f t="shared" si="0"/>
        <v>36118.107128408214</v>
      </c>
      <c r="R7" s="84">
        <f t="shared" si="0"/>
        <v>38411.005886231746</v>
      </c>
      <c r="S7" s="84">
        <f t="shared" si="0"/>
        <v>45078.167330485368</v>
      </c>
      <c r="T7" s="84">
        <f t="shared" si="0"/>
        <v>52158.216815698863</v>
      </c>
      <c r="U7" s="84">
        <f t="shared" si="0"/>
        <v>53969.19287518537</v>
      </c>
      <c r="V7" s="84">
        <f t="shared" si="0"/>
        <v>57436.301997247203</v>
      </c>
      <c r="W7" s="84">
        <f t="shared" si="0"/>
        <v>61807.524405070901</v>
      </c>
      <c r="X7" s="84">
        <f t="shared" si="0"/>
        <v>74754.60925710127</v>
      </c>
      <c r="Y7" s="84">
        <f t="shared" si="0"/>
        <v>82512.896920442698</v>
      </c>
      <c r="Z7" s="84">
        <f t="shared" si="0"/>
        <v>80568.265416958544</v>
      </c>
      <c r="AA7" s="84">
        <f t="shared" si="0"/>
        <v>88114.501807707595</v>
      </c>
      <c r="AB7" s="84">
        <f t="shared" si="0"/>
        <v>94876.672754353975</v>
      </c>
      <c r="AC7" s="84">
        <f t="shared" si="0"/>
        <v>113857.92866559949</v>
      </c>
      <c r="AD7" s="84">
        <f t="shared" si="0"/>
        <v>110213.2372194096</v>
      </c>
      <c r="AE7" s="84">
        <f t="shared" si="0"/>
        <v>112324.6814903288</v>
      </c>
      <c r="AF7" s="84">
        <f t="shared" si="0"/>
        <v>122062.20787198372</v>
      </c>
      <c r="AG7" s="84">
        <f t="shared" si="0"/>
        <v>144730.96280351933</v>
      </c>
      <c r="AH7" s="84">
        <f t="shared" si="0"/>
        <v>132286.93370824342</v>
      </c>
      <c r="AI7" s="84">
        <f t="shared" ref="AI7:AJ7" si="1">+SUM(AI5:AI6)</f>
        <v>148808.39178993742</v>
      </c>
      <c r="AJ7" s="84">
        <f t="shared" si="1"/>
        <v>166947.41691268218</v>
      </c>
      <c r="AK7" s="84">
        <f>+SUM(AK5:AK6)</f>
        <v>224667.53603237009</v>
      </c>
    </row>
    <row r="8" spans="1:39" ht="52.5" customHeight="1" x14ac:dyDescent="0.3">
      <c r="A8" s="56" t="s">
        <v>196</v>
      </c>
      <c r="B8" s="89">
        <v>24.813182255065321</v>
      </c>
      <c r="C8" s="89">
        <v>23.096485238746503</v>
      </c>
      <c r="D8" s="89">
        <v>21.621446253509387</v>
      </c>
      <c r="E8" s="89">
        <v>20.670363624174193</v>
      </c>
      <c r="F8" s="89">
        <v>19.543690008971037</v>
      </c>
      <c r="G8" s="89">
        <v>18.557083861456785</v>
      </c>
      <c r="H8" s="89">
        <v>17.539085625640311</v>
      </c>
      <c r="I8" s="89">
        <v>16.103507850304133</v>
      </c>
      <c r="J8" s="89">
        <v>14.545804405985029</v>
      </c>
      <c r="K8" s="89">
        <v>12.898986153326122</v>
      </c>
      <c r="L8" s="89">
        <v>12.858523934559059</v>
      </c>
      <c r="M8" s="89">
        <v>12.022908305138126</v>
      </c>
      <c r="N8" s="89">
        <v>11.293919442448033</v>
      </c>
      <c r="O8" s="89">
        <v>10.69026245801123</v>
      </c>
      <c r="P8" s="89">
        <v>10.127619824947198</v>
      </c>
      <c r="Q8" s="89">
        <v>9.6471540899002104</v>
      </c>
      <c r="R8" s="89">
        <v>8.8650791231670194</v>
      </c>
      <c r="S8" s="89">
        <v>8.0373372933580232</v>
      </c>
      <c r="T8" s="89">
        <v>7.0326381064034997</v>
      </c>
      <c r="U8" s="89">
        <v>6.2760087339814916</v>
      </c>
      <c r="V8" s="89">
        <v>5.6529402382635396</v>
      </c>
      <c r="W8" s="89">
        <v>5.1547232551745923</v>
      </c>
      <c r="X8" s="89">
        <v>4.5752596150996219</v>
      </c>
      <c r="Y8" s="89">
        <v>4.0807799196494754</v>
      </c>
      <c r="Z8" s="89">
        <v>3.7689166545403445</v>
      </c>
      <c r="AA8" s="89">
        <v>3.6082871475878266</v>
      </c>
      <c r="AB8" s="89">
        <v>3.3532236028180189</v>
      </c>
      <c r="AC8" s="89">
        <v>3.0000317242864276</v>
      </c>
      <c r="AD8" s="89">
        <v>2.6800748503530922</v>
      </c>
      <c r="AE8" s="89">
        <v>2.3773823561487331</v>
      </c>
      <c r="AF8" s="89">
        <v>2.1726433748796912</v>
      </c>
      <c r="AG8" s="89">
        <v>1.9757153647292338</v>
      </c>
      <c r="AH8" s="89">
        <v>1.7009124428283364</v>
      </c>
      <c r="AI8" s="89">
        <v>1.4295988914836506</v>
      </c>
      <c r="AJ8" s="89">
        <v>1.1729158179162475</v>
      </c>
      <c r="AK8" s="89">
        <v>1</v>
      </c>
    </row>
    <row r="9" spans="1:39" ht="52.5" customHeight="1" x14ac:dyDescent="0.3">
      <c r="A9" s="56" t="s">
        <v>197</v>
      </c>
      <c r="B9" s="60">
        <f>+B7*B8</f>
        <v>238102.06739777824</v>
      </c>
      <c r="C9" s="60">
        <f t="shared" ref="C9:AH9" si="2">+C7*C8</f>
        <v>232222.42522156189</v>
      </c>
      <c r="D9" s="60">
        <f t="shared" si="2"/>
        <v>222218.13360156986</v>
      </c>
      <c r="E9" s="60">
        <f t="shared" si="2"/>
        <v>233815.03747995637</v>
      </c>
      <c r="F9" s="60">
        <f t="shared" si="2"/>
        <v>200196.94589060286</v>
      </c>
      <c r="G9" s="60">
        <f t="shared" si="2"/>
        <v>216571.76405829794</v>
      </c>
      <c r="H9" s="60">
        <f t="shared" si="2"/>
        <v>214236.02516031769</v>
      </c>
      <c r="I9" s="60">
        <f t="shared" si="2"/>
        <v>311463.9257849718</v>
      </c>
      <c r="J9" s="60">
        <f t="shared" si="2"/>
        <v>251661.13707880967</v>
      </c>
      <c r="K9" s="60">
        <f t="shared" si="2"/>
        <v>324584.3330073572</v>
      </c>
      <c r="L9" s="60">
        <f t="shared" si="2"/>
        <v>346849.39377389668</v>
      </c>
      <c r="M9" s="60">
        <f t="shared" si="2"/>
        <v>346938.62038682308</v>
      </c>
      <c r="N9" s="60">
        <f t="shared" si="2"/>
        <v>314118.28235184826</v>
      </c>
      <c r="O9" s="60">
        <f t="shared" si="2"/>
        <v>371185.63877410843</v>
      </c>
      <c r="P9" s="60">
        <f t="shared" si="2"/>
        <v>355924.73368112749</v>
      </c>
      <c r="Q9" s="60">
        <f t="shared" si="2"/>
        <v>348436.94490327727</v>
      </c>
      <c r="R9" s="60">
        <f t="shared" si="2"/>
        <v>340516.60638187855</v>
      </c>
      <c r="S9" s="60">
        <f t="shared" si="2"/>
        <v>362308.43540154333</v>
      </c>
      <c r="T9" s="60">
        <f t="shared" si="2"/>
        <v>366809.86314013961</v>
      </c>
      <c r="U9" s="60">
        <f t="shared" si="2"/>
        <v>338711.12585059507</v>
      </c>
      <c r="V9" s="60">
        <f t="shared" si="2"/>
        <v>324683.9826972952</v>
      </c>
      <c r="W9" s="60">
        <f t="shared" si="2"/>
        <v>318600.68339559011</v>
      </c>
      <c r="X9" s="60">
        <f t="shared" si="2"/>
        <v>342021.74477656779</v>
      </c>
      <c r="Y9" s="60">
        <f t="shared" si="2"/>
        <v>336716.97286504961</v>
      </c>
      <c r="Z9" s="60">
        <f t="shared" si="2"/>
        <v>303655.07735740195</v>
      </c>
      <c r="AA9" s="60">
        <f t="shared" si="2"/>
        <v>317942.42438885564</v>
      </c>
      <c r="AB9" s="60">
        <f t="shared" si="2"/>
        <v>318142.69843674102</v>
      </c>
      <c r="AC9" s="60">
        <f t="shared" si="2"/>
        <v>341577.39805833955</v>
      </c>
      <c r="AD9" s="60">
        <f t="shared" si="2"/>
        <v>295379.725247739</v>
      </c>
      <c r="AE9" s="60">
        <f t="shared" si="2"/>
        <v>267038.71593513386</v>
      </c>
      <c r="AF9" s="60">
        <f t="shared" si="2"/>
        <v>265197.64725625311</v>
      </c>
      <c r="AG9" s="60">
        <f t="shared" si="2"/>
        <v>285947.18696296838</v>
      </c>
      <c r="AH9" s="60">
        <f t="shared" si="2"/>
        <v>225008.49156795852</v>
      </c>
      <c r="AI9" s="60">
        <f t="shared" ref="AI9:AJ9" si="3">+AI7*AI8</f>
        <v>212736.31194635932</v>
      </c>
      <c r="AJ9" s="60">
        <f t="shared" si="3"/>
        <v>195815.2660571434</v>
      </c>
      <c r="AK9" s="60">
        <f>+AK7*AK8</f>
        <v>224667.53603237009</v>
      </c>
    </row>
    <row r="10" spans="1:39" ht="52.5" customHeight="1" x14ac:dyDescent="0.3">
      <c r="A10" s="56" t="s">
        <v>99</v>
      </c>
      <c r="B10" s="61">
        <v>8.0098000000000003</v>
      </c>
      <c r="C10" s="61">
        <v>8.1326999999999998</v>
      </c>
      <c r="D10" s="61">
        <v>8.4642999999999997</v>
      </c>
      <c r="E10" s="61">
        <v>8.5519999999999996</v>
      </c>
      <c r="F10" s="61">
        <v>8.8196999999999992</v>
      </c>
      <c r="G10" s="61">
        <v>9.0864999999999991</v>
      </c>
      <c r="H10" s="61">
        <v>9.4192</v>
      </c>
      <c r="I10" s="61">
        <v>13.005000000000001</v>
      </c>
      <c r="J10" s="61">
        <v>14.5817</v>
      </c>
      <c r="K10" s="61">
        <v>14.92</v>
      </c>
      <c r="L10" s="61">
        <v>15.263299999999999</v>
      </c>
      <c r="M10" s="61">
        <v>15.850199999999999</v>
      </c>
      <c r="N10" s="61">
        <v>15.3818</v>
      </c>
      <c r="O10" s="61">
        <v>16.598500000000001</v>
      </c>
      <c r="P10" s="61">
        <v>17.318300000000001</v>
      </c>
      <c r="Q10" s="61">
        <v>18.7742</v>
      </c>
      <c r="R10" s="61">
        <v>20.1433</v>
      </c>
      <c r="S10" s="61">
        <v>28.861699999999999</v>
      </c>
      <c r="T10" s="61">
        <v>40.896700000000003</v>
      </c>
      <c r="U10" s="61">
        <v>37.808300000000003</v>
      </c>
      <c r="V10" s="61">
        <v>43.353299999999997</v>
      </c>
      <c r="W10" s="61">
        <v>42.448300000000003</v>
      </c>
      <c r="X10" s="61">
        <v>57.558300000000003</v>
      </c>
      <c r="Y10" s="61">
        <v>59.895000000000003</v>
      </c>
      <c r="Z10" s="61">
        <v>64.469700000000003</v>
      </c>
      <c r="AA10" s="61">
        <v>70.454999999999998</v>
      </c>
      <c r="AB10" s="61">
        <v>76.174999999999997</v>
      </c>
      <c r="AC10" s="61">
        <v>84.144999999999996</v>
      </c>
      <c r="AD10" s="61">
        <v>91.984999999999999</v>
      </c>
      <c r="AE10" s="61">
        <v>95.726699999999994</v>
      </c>
      <c r="AF10" s="61">
        <v>98.734999999999999</v>
      </c>
      <c r="AG10" s="61">
        <v>102.75</v>
      </c>
      <c r="AH10" s="61">
        <v>110.9783</v>
      </c>
      <c r="AI10" s="61">
        <v>125.215</v>
      </c>
      <c r="AJ10" s="61">
        <v>147.315</v>
      </c>
      <c r="AK10" s="61">
        <f>+'Servicios Deuda Anual'!C65</f>
        <v>177.1283</v>
      </c>
    </row>
    <row r="11" spans="1:39" ht="52.5" customHeight="1" x14ac:dyDescent="0.3">
      <c r="A11" s="56" t="s">
        <v>100</v>
      </c>
      <c r="B11" s="60">
        <f>+B7/B10</f>
        <v>1198.0060980561311</v>
      </c>
      <c r="C11" s="60">
        <f t="shared" ref="C11:AH11" si="4">+C7/C10</f>
        <v>1236.2989741438882</v>
      </c>
      <c r="D11" s="60">
        <f t="shared" si="4"/>
        <v>1214.2376852143709</v>
      </c>
      <c r="E11" s="60">
        <f t="shared" si="4"/>
        <v>1322.6856137114128</v>
      </c>
      <c r="F11" s="60">
        <f t="shared" si="4"/>
        <v>1161.440776354071</v>
      </c>
      <c r="G11" s="60">
        <f t="shared" si="4"/>
        <v>1284.3857329323723</v>
      </c>
      <c r="H11" s="60">
        <f t="shared" si="4"/>
        <v>1296.7956207809582</v>
      </c>
      <c r="I11" s="60">
        <f t="shared" si="4"/>
        <v>1487.2257882157555</v>
      </c>
      <c r="J11" s="60">
        <f t="shared" si="4"/>
        <v>1186.5068563914328</v>
      </c>
      <c r="K11" s="60">
        <f t="shared" si="4"/>
        <v>1686.5652731506366</v>
      </c>
      <c r="L11" s="60">
        <f t="shared" si="4"/>
        <v>1767.2638008660335</v>
      </c>
      <c r="M11" s="60">
        <f t="shared" si="4"/>
        <v>1820.5741236959532</v>
      </c>
      <c r="N11" s="60">
        <f t="shared" si="4"/>
        <v>1808.1787795455841</v>
      </c>
      <c r="O11" s="60">
        <f t="shared" si="4"/>
        <v>2091.8664489172725</v>
      </c>
      <c r="P11" s="60">
        <f t="shared" si="4"/>
        <v>2029.2965637817033</v>
      </c>
      <c r="Q11" s="60">
        <f t="shared" si="4"/>
        <v>1923.8160416107323</v>
      </c>
      <c r="R11" s="60">
        <f t="shared" si="4"/>
        <v>1906.8874457626976</v>
      </c>
      <c r="S11" s="60">
        <f t="shared" si="4"/>
        <v>1561.8680580314178</v>
      </c>
      <c r="T11" s="60">
        <f t="shared" si="4"/>
        <v>1275.3649271383476</v>
      </c>
      <c r="U11" s="60">
        <f t="shared" si="4"/>
        <v>1427.4429920198836</v>
      </c>
      <c r="V11" s="60">
        <f t="shared" si="4"/>
        <v>1324.8426762725608</v>
      </c>
      <c r="W11" s="60">
        <f t="shared" si="4"/>
        <v>1456.06595329073</v>
      </c>
      <c r="X11" s="60">
        <f t="shared" si="4"/>
        <v>1298.7633279145018</v>
      </c>
      <c r="Y11" s="60">
        <f t="shared" si="4"/>
        <v>1377.625793813218</v>
      </c>
      <c r="Z11" s="60">
        <f t="shared" si="4"/>
        <v>1249.7074659407217</v>
      </c>
      <c r="AA11" s="60">
        <f t="shared" si="4"/>
        <v>1250.6493763069705</v>
      </c>
      <c r="AB11" s="60">
        <f t="shared" si="4"/>
        <v>1245.5093239823298</v>
      </c>
      <c r="AC11" s="60">
        <f t="shared" si="4"/>
        <v>1353.1157961328599</v>
      </c>
      <c r="AD11" s="60">
        <f t="shared" si="4"/>
        <v>1198.165322817955</v>
      </c>
      <c r="AE11" s="60">
        <f t="shared" si="4"/>
        <v>1173.3892580683216</v>
      </c>
      <c r="AF11" s="60">
        <f t="shared" si="4"/>
        <v>1236.2607775559195</v>
      </c>
      <c r="AG11" s="60">
        <f t="shared" si="4"/>
        <v>1408.5738472361979</v>
      </c>
      <c r="AH11" s="60">
        <f t="shared" si="4"/>
        <v>1192.0072095918158</v>
      </c>
      <c r="AI11" s="60">
        <f t="shared" ref="AI11" si="5">+AI7/AI10</f>
        <v>1188.423046679211</v>
      </c>
      <c r="AJ11" s="60">
        <f>+AJ7/AJ10</f>
        <v>1133.2682816595877</v>
      </c>
      <c r="AK11" s="60">
        <f>+AK7/AK10</f>
        <v>1268.388710513058</v>
      </c>
      <c r="AM11" s="95"/>
    </row>
    <row r="12" spans="1:39" ht="52.5" customHeight="1" x14ac:dyDescent="0.3">
      <c r="A12" s="56" t="s">
        <v>101</v>
      </c>
      <c r="B12" s="59">
        <v>314.46720625</v>
      </c>
      <c r="C12" s="59">
        <v>478.86095885000003</v>
      </c>
      <c r="D12" s="59">
        <v>474.58328738</v>
      </c>
      <c r="E12" s="59">
        <v>778.12609504</v>
      </c>
      <c r="F12" s="59">
        <v>718.73022808000007</v>
      </c>
      <c r="G12" s="59">
        <v>1298.8367923699998</v>
      </c>
      <c r="H12" s="59">
        <v>1625.11270541</v>
      </c>
      <c r="I12" s="59">
        <v>1674.58950392</v>
      </c>
      <c r="J12" s="59">
        <v>618.91159517999995</v>
      </c>
      <c r="K12" s="68">
        <v>722.13102017999995</v>
      </c>
      <c r="L12" s="59">
        <v>633.77258883000002</v>
      </c>
      <c r="M12" s="68">
        <v>935.87173382000003</v>
      </c>
      <c r="N12" s="59">
        <v>698.34998707</v>
      </c>
      <c r="O12" s="68">
        <v>879.25538699000003</v>
      </c>
      <c r="P12" s="59">
        <v>836.87532364999993</v>
      </c>
      <c r="Q12" s="68">
        <v>898.69213680999997</v>
      </c>
      <c r="R12" s="68">
        <v>1153.66550927</v>
      </c>
      <c r="S12" s="68">
        <v>1117.7619162000001</v>
      </c>
      <c r="T12" s="68">
        <v>973.22907361</v>
      </c>
      <c r="U12" s="68">
        <v>2081.8590620999998</v>
      </c>
      <c r="V12" s="68">
        <v>1166.28844142</v>
      </c>
      <c r="W12" s="59">
        <v>1994.24181458</v>
      </c>
      <c r="X12" s="59">
        <v>1582.17197738</v>
      </c>
      <c r="Y12" s="59">
        <v>3973.4916769800002</v>
      </c>
      <c r="Z12" s="59">
        <v>1829.54825347</v>
      </c>
      <c r="AA12" s="59">
        <v>1967.2654723000001</v>
      </c>
      <c r="AB12" s="59">
        <v>2306.01199004</v>
      </c>
      <c r="AC12" s="59">
        <v>4480.3689031499998</v>
      </c>
      <c r="AD12" s="59">
        <v>1986.7844765499999</v>
      </c>
      <c r="AE12" s="59">
        <v>3455.3547898900001</v>
      </c>
      <c r="AF12" s="59">
        <v>3173.6009410000001</v>
      </c>
      <c r="AG12" s="59">
        <v>5889.6617611599995</v>
      </c>
      <c r="AH12" s="127">
        <v>3272.58093147</v>
      </c>
      <c r="AI12" s="59">
        <f>4275.84906046+226.21680951</f>
        <v>4502.0658699699998</v>
      </c>
      <c r="AJ12" s="59">
        <v>5201.9054230400006</v>
      </c>
      <c r="AK12" s="59">
        <v>15849.07698921</v>
      </c>
    </row>
    <row r="13" spans="1:39" ht="52.5" customHeight="1" x14ac:dyDescent="0.3">
      <c r="A13" s="56" t="s">
        <v>198</v>
      </c>
      <c r="B13" s="84">
        <f>SUM(B7,B12)*B8</f>
        <v>245904.9994997007</v>
      </c>
      <c r="C13" s="84">
        <f t="shared" ref="C13:AH13" si="6">SUM(C7,C12)*C8</f>
        <v>243282.43028905292</v>
      </c>
      <c r="D13" s="84">
        <f t="shared" si="6"/>
        <v>232479.31064247034</v>
      </c>
      <c r="E13" s="84">
        <f t="shared" si="6"/>
        <v>249899.18680989189</v>
      </c>
      <c r="F13" s="84">
        <f t="shared" si="6"/>
        <v>214243.58666827544</v>
      </c>
      <c r="G13" s="84">
        <f t="shared" si="6"/>
        <v>240674.38733665354</v>
      </c>
      <c r="H13" s="84">
        <f t="shared" si="6"/>
        <v>242739.01605181966</v>
      </c>
      <c r="I13" s="84">
        <f t="shared" si="6"/>
        <v>338430.69100738439</v>
      </c>
      <c r="J13" s="84">
        <f t="shared" si="6"/>
        <v>260663.70408689417</v>
      </c>
      <c r="K13" s="84">
        <f t="shared" si="6"/>
        <v>333899.09103754628</v>
      </c>
      <c r="L13" s="84">
        <f t="shared" si="6"/>
        <v>354998.77377643471</v>
      </c>
      <c r="M13" s="84">
        <f t="shared" si="6"/>
        <v>358190.5204279116</v>
      </c>
      <c r="N13" s="84">
        <f t="shared" si="6"/>
        <v>322005.39084845141</v>
      </c>
      <c r="O13" s="84">
        <f t="shared" si="6"/>
        <v>380585.10962865176</v>
      </c>
      <c r="P13" s="84">
        <f t="shared" si="6"/>
        <v>364400.28879993432</v>
      </c>
      <c r="Q13" s="84">
        <f t="shared" si="6"/>
        <v>357106.76642646501</v>
      </c>
      <c r="R13" s="84">
        <f t="shared" si="6"/>
        <v>350743.94240322587</v>
      </c>
      <c r="S13" s="84">
        <f t="shared" si="6"/>
        <v>371292.26493571291</v>
      </c>
      <c r="T13" s="84">
        <f t="shared" si="6"/>
        <v>373654.23100946908</v>
      </c>
      <c r="U13" s="84">
        <f t="shared" si="6"/>
        <v>351776.89150725317</v>
      </c>
      <c r="V13" s="84">
        <f t="shared" si="6"/>
        <v>331276.94155722001</v>
      </c>
      <c r="W13" s="84">
        <f t="shared" si="6"/>
        <v>328880.44805364724</v>
      </c>
      <c r="X13" s="84">
        <f t="shared" si="6"/>
        <v>349260.59232881683</v>
      </c>
      <c r="Y13" s="84">
        <f t="shared" si="6"/>
        <v>352931.91791136394</v>
      </c>
      <c r="Z13" s="84">
        <f t="shared" si="6"/>
        <v>310550.49224019021</v>
      </c>
      <c r="AA13" s="84">
        <f t="shared" si="6"/>
        <v>325040.88310844899</v>
      </c>
      <c r="AB13" s="84">
        <f t="shared" si="6"/>
        <v>325875.27227012452</v>
      </c>
      <c r="AC13" s="84">
        <f t="shared" si="6"/>
        <v>355018.64690429589</v>
      </c>
      <c r="AD13" s="84">
        <f t="shared" si="6"/>
        <v>300704.45635641261</v>
      </c>
      <c r="AE13" s="84">
        <f t="shared" si="6"/>
        <v>275253.41544685239</v>
      </c>
      <c r="AF13" s="84">
        <f t="shared" si="6"/>
        <v>272092.75031522871</v>
      </c>
      <c r="AG13" s="84">
        <f t="shared" si="6"/>
        <v>297583.48219755042</v>
      </c>
      <c r="AH13" s="84">
        <f t="shared" si="6"/>
        <v>230574.8651944586</v>
      </c>
      <c r="AI13" s="84">
        <f>SUM(AI7,AI12)*AI8</f>
        <v>219172.46032345478</v>
      </c>
      <c r="AJ13" s="84">
        <f>SUM(AJ7,AJ12)*AJ8</f>
        <v>201916.66321113132</v>
      </c>
      <c r="AK13" s="84">
        <f>SUM(AK7,AK12)*AK8</f>
        <v>240516.61302158009</v>
      </c>
    </row>
    <row r="14" spans="1:39" ht="52.5" customHeight="1" x14ac:dyDescent="0.3">
      <c r="A14" s="56" t="s">
        <v>102</v>
      </c>
      <c r="B14" s="151">
        <v>7.2591190403288736E-2</v>
      </c>
      <c r="C14" s="151">
        <v>7.6060903278814096E-2</v>
      </c>
      <c r="D14" s="151">
        <v>7.7749565866389994E-2</v>
      </c>
      <c r="E14" s="151">
        <v>8.5571183709206716E-2</v>
      </c>
      <c r="F14" s="151">
        <v>6.1635656176719449E-2</v>
      </c>
      <c r="G14" s="151">
        <v>7.0222008200981109E-2</v>
      </c>
      <c r="H14" s="151">
        <v>7.3496506323127722E-2</v>
      </c>
      <c r="I14" s="151">
        <v>0.11637733438701836</v>
      </c>
      <c r="J14" s="151">
        <v>7.7755267567067438E-2</v>
      </c>
      <c r="K14" s="151">
        <v>0.11308978698358528</v>
      </c>
      <c r="L14" s="151">
        <v>0.12122752293775013</v>
      </c>
      <c r="M14" s="151">
        <v>0.12968642586162818</v>
      </c>
      <c r="N14" s="151">
        <v>9.8960236946928334E-2</v>
      </c>
      <c r="O14" s="151">
        <v>0.12354210456136036</v>
      </c>
      <c r="P14" s="151">
        <v>0.12504403423242744</v>
      </c>
      <c r="Q14" s="151">
        <v>0.12851007586106886</v>
      </c>
      <c r="R14" s="151">
        <v>9.8082755534520435E-2</v>
      </c>
      <c r="S14" s="151">
        <v>0.11510739602383153</v>
      </c>
      <c r="T14" s="151">
        <v>0.13318634883457836</v>
      </c>
      <c r="U14" s="151">
        <v>0.13781068808379218</v>
      </c>
      <c r="V14" s="151">
        <v>0.10167224208084931</v>
      </c>
      <c r="W14" s="151">
        <v>0.1094100658505409</v>
      </c>
      <c r="X14" s="151">
        <v>0.13232865739531025</v>
      </c>
      <c r="Y14" s="151">
        <v>0.14606217564092991</v>
      </c>
      <c r="Z14" s="152">
        <v>0.10888293191158835</v>
      </c>
      <c r="AA14" s="152">
        <v>0.11908119469992599</v>
      </c>
      <c r="AB14" s="152">
        <v>0.12821984246586438</v>
      </c>
      <c r="AC14" s="152">
        <v>0.1538718133043176</v>
      </c>
      <c r="AD14" s="152">
        <v>9.4514360083681484E-2</v>
      </c>
      <c r="AE14" s="152">
        <v>9.6325048247399986E-2</v>
      </c>
      <c r="AF14" s="152">
        <v>0.10467555221570191</v>
      </c>
      <c r="AG14" s="152">
        <v>0.12411534838086317</v>
      </c>
      <c r="AH14" s="152">
        <v>5.988407468734766E-2</v>
      </c>
      <c r="AI14" s="152">
        <v>6.7363061477457187E-2</v>
      </c>
      <c r="AJ14" s="152">
        <v>7.5574293719046545E-2</v>
      </c>
      <c r="AK14" s="152">
        <v>0.10170322291434622</v>
      </c>
    </row>
    <row r="15" spans="1:39" ht="21.75" customHeight="1" x14ac:dyDescent="0.3">
      <c r="B15" s="63"/>
      <c r="C15" s="63"/>
      <c r="D15" s="63"/>
      <c r="E15" s="63"/>
      <c r="F15" s="63"/>
      <c r="G15" s="63"/>
      <c r="H15" s="63"/>
      <c r="I15" s="63"/>
      <c r="J15" s="63"/>
      <c r="K15" s="63"/>
      <c r="L15" s="63"/>
      <c r="M15" s="63"/>
      <c r="N15" s="63"/>
      <c r="O15" s="63"/>
      <c r="P15" s="63"/>
      <c r="Q15" s="63"/>
      <c r="R15" s="63"/>
      <c r="S15" s="63"/>
      <c r="T15" s="63"/>
      <c r="U15" s="63"/>
      <c r="V15" s="63"/>
      <c r="W15" s="63"/>
      <c r="X15" s="63"/>
      <c r="Y15" s="63"/>
    </row>
    <row r="16" spans="1:39" x14ac:dyDescent="0.3">
      <c r="A16" s="64"/>
      <c r="B16" s="63"/>
      <c r="C16" s="63"/>
      <c r="D16" s="63"/>
      <c r="E16" s="63"/>
      <c r="F16" s="63"/>
      <c r="G16" s="63"/>
      <c r="H16" s="63"/>
      <c r="I16" s="63"/>
      <c r="J16" s="63"/>
      <c r="K16" s="63"/>
      <c r="L16" s="63"/>
      <c r="M16" s="63"/>
      <c r="N16" s="63"/>
      <c r="O16" s="63"/>
      <c r="P16" s="63"/>
      <c r="Q16" s="63"/>
      <c r="R16" s="63"/>
      <c r="S16" s="63"/>
      <c r="T16" s="63"/>
      <c r="U16" s="63"/>
      <c r="V16" s="63"/>
      <c r="W16" s="63"/>
      <c r="X16" s="63"/>
      <c r="Y16" s="63"/>
    </row>
    <row r="17" spans="1:25" x14ac:dyDescent="0.3">
      <c r="A17" s="65"/>
      <c r="B17" s="63"/>
      <c r="C17" s="63"/>
      <c r="D17" s="63"/>
      <c r="E17" s="63"/>
      <c r="F17" s="63"/>
      <c r="G17" s="63"/>
      <c r="H17" s="63"/>
      <c r="I17" s="63"/>
      <c r="J17" s="63"/>
      <c r="K17" s="63"/>
      <c r="L17" s="63"/>
      <c r="M17" s="63"/>
      <c r="N17" s="63"/>
      <c r="O17" s="63"/>
      <c r="P17" s="63"/>
      <c r="Q17" s="63"/>
      <c r="R17" s="63"/>
      <c r="S17" s="63"/>
      <c r="T17" s="63"/>
      <c r="U17" s="63"/>
      <c r="V17" s="63"/>
      <c r="W17" s="63"/>
      <c r="X17" s="63"/>
      <c r="Y17" s="63"/>
    </row>
    <row r="18" spans="1:25" x14ac:dyDescent="0.3">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25" x14ac:dyDescent="0.3">
      <c r="A19" s="65"/>
      <c r="B19" s="63"/>
      <c r="C19" s="63"/>
      <c r="D19" s="63"/>
      <c r="E19" s="63"/>
      <c r="F19" s="63"/>
      <c r="G19" s="63"/>
      <c r="H19" s="63"/>
      <c r="I19" s="63"/>
      <c r="J19" s="63"/>
      <c r="K19" s="63"/>
      <c r="L19" s="63"/>
      <c r="M19" s="63"/>
      <c r="N19" s="63"/>
      <c r="O19" s="63"/>
      <c r="P19" s="63"/>
      <c r="Q19" s="63"/>
      <c r="R19" s="63"/>
      <c r="S19" s="63"/>
      <c r="T19" s="63"/>
      <c r="U19" s="63"/>
      <c r="V19" s="63"/>
      <c r="W19" s="63"/>
      <c r="X19" s="63"/>
      <c r="Y19" s="63"/>
    </row>
    <row r="20" spans="1:25" x14ac:dyDescent="0.3">
      <c r="B20" s="63"/>
      <c r="C20" s="63"/>
      <c r="D20" s="63"/>
      <c r="E20" s="63"/>
      <c r="F20" s="63"/>
      <c r="G20" s="63"/>
      <c r="H20" s="63"/>
      <c r="I20" s="63"/>
      <c r="J20" s="63"/>
      <c r="K20" s="63"/>
      <c r="L20" s="63"/>
      <c r="M20" s="63"/>
      <c r="N20" s="63"/>
      <c r="O20" s="63"/>
      <c r="P20" s="63"/>
      <c r="Q20" s="63"/>
      <c r="R20" s="63"/>
      <c r="S20" s="63"/>
      <c r="T20" s="63"/>
      <c r="U20" s="63"/>
      <c r="V20" s="63"/>
      <c r="W20" s="63"/>
      <c r="X20" s="63"/>
      <c r="Y20" s="63"/>
    </row>
    <row r="21" spans="1:25" x14ac:dyDescent="0.3">
      <c r="B21" s="63"/>
      <c r="C21" s="63"/>
      <c r="D21" s="63"/>
      <c r="E21" s="63"/>
      <c r="F21" s="63"/>
      <c r="G21" s="63"/>
      <c r="H21" s="63"/>
      <c r="I21" s="63"/>
      <c r="J21" s="63"/>
      <c r="K21" s="63"/>
      <c r="L21" s="63"/>
      <c r="M21" s="63"/>
      <c r="N21" s="63"/>
      <c r="O21" s="63"/>
      <c r="P21" s="63"/>
      <c r="Q21" s="63"/>
      <c r="R21" s="63"/>
      <c r="S21" s="63"/>
      <c r="T21" s="63"/>
      <c r="U21" s="63"/>
      <c r="V21" s="63"/>
      <c r="W21" s="63"/>
      <c r="X21" s="63"/>
      <c r="Y21" s="63"/>
    </row>
    <row r="22" spans="1:25" x14ac:dyDescent="0.3">
      <c r="B22" s="63"/>
      <c r="C22" s="63"/>
      <c r="D22" s="63"/>
      <c r="E22" s="63"/>
      <c r="F22" s="63"/>
      <c r="G22" s="63"/>
      <c r="H22" s="63"/>
      <c r="I22" s="63"/>
      <c r="J22" s="63"/>
      <c r="K22" s="63"/>
      <c r="L22" s="63"/>
      <c r="M22" s="63"/>
      <c r="N22" s="63"/>
      <c r="O22" s="63"/>
      <c r="P22" s="63"/>
      <c r="Q22" s="63"/>
      <c r="R22" s="63"/>
      <c r="S22" s="63"/>
      <c r="T22" s="63"/>
      <c r="U22" s="63"/>
      <c r="V22" s="63"/>
      <c r="W22" s="63"/>
      <c r="X22" s="63"/>
      <c r="Y22" s="63"/>
    </row>
    <row r="23" spans="1:25" x14ac:dyDescent="0.3">
      <c r="B23" s="63"/>
      <c r="C23" s="63"/>
      <c r="D23" s="63"/>
      <c r="E23" s="63"/>
      <c r="F23" s="63"/>
      <c r="G23" s="63"/>
      <c r="H23" s="63"/>
      <c r="I23" s="63"/>
      <c r="J23" s="63"/>
      <c r="K23" s="63"/>
      <c r="L23" s="63"/>
      <c r="M23" s="63"/>
      <c r="N23" s="63"/>
      <c r="O23" s="63"/>
      <c r="P23" s="63"/>
      <c r="Q23" s="63"/>
      <c r="R23" s="63"/>
      <c r="S23" s="63"/>
      <c r="T23" s="63"/>
      <c r="U23" s="63"/>
      <c r="V23" s="63"/>
      <c r="W23" s="63"/>
      <c r="X23" s="63"/>
      <c r="Y23" s="63"/>
    </row>
    <row r="24" spans="1:25" x14ac:dyDescent="0.3">
      <c r="B24" s="63"/>
      <c r="C24" s="63"/>
      <c r="D24" s="63"/>
      <c r="E24" s="63"/>
      <c r="F24" s="63"/>
      <c r="G24" s="63"/>
      <c r="H24" s="63"/>
      <c r="I24" s="63"/>
      <c r="J24" s="63"/>
      <c r="K24" s="63"/>
      <c r="L24" s="63"/>
      <c r="M24" s="63"/>
      <c r="N24" s="63"/>
      <c r="O24" s="63"/>
      <c r="P24" s="63"/>
      <c r="Q24" s="63"/>
      <c r="R24" s="63"/>
      <c r="S24" s="63"/>
      <c r="T24" s="63"/>
      <c r="U24" s="63"/>
      <c r="V24" s="63"/>
      <c r="W24" s="63"/>
      <c r="X24" s="63"/>
      <c r="Y24" s="63"/>
    </row>
    <row r="37" spans="2:37" x14ac:dyDescent="0.3">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row>
    <row r="38" spans="2:37" x14ac:dyDescent="0.3">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row>
    <row r="39" spans="2:37" x14ac:dyDescent="0.3">
      <c r="B39" s="96"/>
      <c r="C39" s="63"/>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row>
    <row r="40" spans="2:37" x14ac:dyDescent="0.3">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row>
    <row r="41" spans="2:37" x14ac:dyDescent="0.3">
      <c r="B41" s="86"/>
    </row>
    <row r="42" spans="2:37" x14ac:dyDescent="0.3">
      <c r="B42" s="8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row>
    <row r="43" spans="2:37" x14ac:dyDescent="0.3">
      <c r="B43" s="86"/>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row>
    <row r="44" spans="2:37" x14ac:dyDescent="0.3">
      <c r="B44" s="86"/>
    </row>
    <row r="45" spans="2:37" x14ac:dyDescent="0.3">
      <c r="B45" s="86"/>
    </row>
    <row r="46" spans="2:37" x14ac:dyDescent="0.3">
      <c r="B46" s="86"/>
    </row>
    <row r="47" spans="2:37" x14ac:dyDescent="0.3">
      <c r="B47" s="86"/>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0D3EE-19C2-429F-8C13-C904D3019C66}">
  <dimension ref="A1:AK6"/>
  <sheetViews>
    <sheetView workbookViewId="0">
      <selection activeCell="J13" sqref="J13"/>
    </sheetView>
  </sheetViews>
  <sheetFormatPr baseColWidth="10" defaultRowHeight="15" x14ac:dyDescent="0.25"/>
  <sheetData>
    <row r="1" spans="1:37" x14ac:dyDescent="0.25">
      <c r="A1" t="s">
        <v>226</v>
      </c>
    </row>
    <row r="2" spans="1:37" x14ac:dyDescent="0.25">
      <c r="B2" s="58">
        <v>41729</v>
      </c>
      <c r="C2" s="58">
        <v>41820</v>
      </c>
      <c r="D2" s="58">
        <v>41912</v>
      </c>
      <c r="E2" s="58">
        <v>42004</v>
      </c>
      <c r="F2" s="58">
        <v>42094</v>
      </c>
      <c r="G2" s="58">
        <v>42185</v>
      </c>
      <c r="H2" s="58">
        <v>42277</v>
      </c>
      <c r="I2" s="58">
        <v>42369</v>
      </c>
      <c r="J2" s="58">
        <v>42460</v>
      </c>
      <c r="K2" s="58">
        <v>42551</v>
      </c>
      <c r="L2" s="58">
        <v>42643</v>
      </c>
      <c r="M2" s="58">
        <v>42735</v>
      </c>
      <c r="N2" s="58">
        <v>42825</v>
      </c>
      <c r="O2" s="58">
        <v>42916</v>
      </c>
      <c r="P2" s="58">
        <v>43008</v>
      </c>
      <c r="Q2" s="58">
        <v>43100</v>
      </c>
      <c r="R2" s="58">
        <v>43190</v>
      </c>
      <c r="S2" s="58">
        <v>43281</v>
      </c>
      <c r="T2" s="58">
        <v>43373</v>
      </c>
      <c r="U2" s="58">
        <v>43465</v>
      </c>
      <c r="V2" s="58">
        <v>43555</v>
      </c>
      <c r="W2" s="58">
        <v>43646</v>
      </c>
      <c r="X2" s="58">
        <v>43738</v>
      </c>
      <c r="Y2" s="58">
        <v>43830</v>
      </c>
      <c r="Z2" s="58">
        <v>43921</v>
      </c>
      <c r="AA2" s="58">
        <v>44012</v>
      </c>
      <c r="AB2" s="58">
        <v>44104</v>
      </c>
      <c r="AC2" s="58">
        <v>44196</v>
      </c>
      <c r="AD2" s="58">
        <v>44286</v>
      </c>
      <c r="AE2" s="58">
        <v>44377</v>
      </c>
      <c r="AF2" s="58">
        <v>44469</v>
      </c>
      <c r="AG2" s="58">
        <v>44561</v>
      </c>
      <c r="AH2" s="58">
        <v>44651</v>
      </c>
      <c r="AI2" s="58">
        <v>44742</v>
      </c>
      <c r="AJ2" s="58">
        <v>44834</v>
      </c>
      <c r="AK2" s="58">
        <v>44926</v>
      </c>
    </row>
    <row r="3" spans="1:37" x14ac:dyDescent="0.25">
      <c r="A3" t="s">
        <v>227</v>
      </c>
      <c r="B3" s="72">
        <f>+'Evolución Deuda Total'!B7</f>
        <v>9595.7892442100001</v>
      </c>
      <c r="C3" s="72">
        <f>+'Evolución Deuda Total'!C7</f>
        <v>10054.44866702</v>
      </c>
      <c r="D3" s="72">
        <f>+'Evolución Deuda Total'!D7</f>
        <v>10277.67203896</v>
      </c>
      <c r="E3" s="72">
        <f>+'Evolución Deuda Total'!E7</f>
        <v>11311.607368460001</v>
      </c>
      <c r="F3" s="72">
        <f>+'Evolución Deuda Total'!F7</f>
        <v>10243.55921521</v>
      </c>
      <c r="G3" s="72">
        <f>+'Evolución Deuda Total'!G7</f>
        <v>11670.570962289999</v>
      </c>
      <c r="H3" s="72">
        <f>+'Evolución Deuda Total'!H7</f>
        <v>12214.777311260001</v>
      </c>
      <c r="I3" s="72">
        <f>+'Evolución Deuda Total'!I7</f>
        <v>19341.371375745901</v>
      </c>
      <c r="J3" s="72">
        <f>+'Evolución Deuda Total'!J7</f>
        <v>17301.287027842955</v>
      </c>
      <c r="K3" s="72">
        <f>+'Evolución Deuda Total'!K7</f>
        <v>25163.553875407499</v>
      </c>
      <c r="L3" s="72">
        <f>+'Evolución Deuda Total'!L7</f>
        <v>26974.277571758528</v>
      </c>
      <c r="M3" s="72">
        <f>+'Evolución Deuda Total'!M7</f>
        <v>28856.463975405597</v>
      </c>
      <c r="N3" s="72">
        <f>+'Evolución Deuda Total'!N7</f>
        <v>27813.044351214266</v>
      </c>
      <c r="O3" s="72">
        <f>+'Evolución Deuda Total'!O7</f>
        <v>34721.845252353349</v>
      </c>
      <c r="P3" s="72">
        <f>+'Evolución Deuda Total'!P7</f>
        <v>35143.966680540674</v>
      </c>
      <c r="Q3" s="72">
        <f>+'Evolución Deuda Total'!Q7</f>
        <v>36118.107128408214</v>
      </c>
      <c r="R3" s="72">
        <f>+'Evolución Deuda Total'!R7</f>
        <v>38411.005886231746</v>
      </c>
      <c r="S3" s="72">
        <f>+'Evolución Deuda Total'!S7</f>
        <v>45078.167330485368</v>
      </c>
      <c r="T3" s="72">
        <f>+'Evolución Deuda Total'!T7</f>
        <v>52158.216815698863</v>
      </c>
      <c r="U3" s="72">
        <f>+'Evolución Deuda Total'!U7</f>
        <v>53969.19287518537</v>
      </c>
      <c r="V3" s="72">
        <f>+'Evolución Deuda Total'!V7</f>
        <v>57436.301997247203</v>
      </c>
      <c r="W3" s="72">
        <f>+'Evolución Deuda Total'!W7</f>
        <v>61807.524405070901</v>
      </c>
      <c r="X3" s="72">
        <f>+'Evolución Deuda Total'!X7</f>
        <v>74754.60925710127</v>
      </c>
      <c r="Y3" s="72">
        <f>+'Evolución Deuda Total'!Y7</f>
        <v>82512.896920442698</v>
      </c>
      <c r="Z3" s="72">
        <f>+'Evolución Deuda Total'!Z7</f>
        <v>80568.265416958544</v>
      </c>
      <c r="AA3" s="72">
        <f>+'Evolución Deuda Total'!AA7</f>
        <v>88114.501807707595</v>
      </c>
      <c r="AB3" s="72">
        <f>+'Evolución Deuda Total'!AB7</f>
        <v>94876.672754353975</v>
      </c>
      <c r="AC3" s="72">
        <f>+'Evolución Deuda Total'!AC7</f>
        <v>113857.92866559949</v>
      </c>
      <c r="AD3" s="72">
        <f>+'Evolución Deuda Total'!AD7</f>
        <v>110213.2372194096</v>
      </c>
      <c r="AE3" s="72">
        <f>+'Evolución Deuda Total'!AE7</f>
        <v>112324.6814903288</v>
      </c>
      <c r="AF3" s="72">
        <f>+'Evolución Deuda Total'!AF7</f>
        <v>122062.20787198372</v>
      </c>
      <c r="AG3" s="72">
        <f>+'Evolución Deuda Total'!AG7</f>
        <v>144730.96280351933</v>
      </c>
      <c r="AH3" s="72">
        <f>+'Evolución Deuda Total'!AH7</f>
        <v>132286.93370824342</v>
      </c>
      <c r="AI3" s="72">
        <f>+'Evolución Deuda Total'!AI7</f>
        <v>148808.39178993742</v>
      </c>
      <c r="AJ3" s="72">
        <f>+'Evolución Deuda Total'!AJ7</f>
        <v>166947.41691268218</v>
      </c>
      <c r="AK3" s="72">
        <f>+'Evolución Deuda Total'!AK7</f>
        <v>224667.53603237009</v>
      </c>
    </row>
    <row r="4" spans="1:37" x14ac:dyDescent="0.25">
      <c r="A4" t="s">
        <v>228</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c r="AK4">
        <v>2209050.3092668322</v>
      </c>
    </row>
    <row r="6" spans="1:37" x14ac:dyDescent="0.25">
      <c r="A6" t="s">
        <v>229</v>
      </c>
      <c r="B6" s="150">
        <f>+B3/B4</f>
        <v>7.2591190403288736E-2</v>
      </c>
      <c r="C6" s="150">
        <f t="shared" ref="C6:AK6" si="0">+C3/C4</f>
        <v>7.6060903278814096E-2</v>
      </c>
      <c r="D6" s="150">
        <f t="shared" si="0"/>
        <v>7.7749565866389994E-2</v>
      </c>
      <c r="E6" s="150">
        <f t="shared" si="0"/>
        <v>8.5571183709206716E-2</v>
      </c>
      <c r="F6" s="150">
        <f t="shared" si="0"/>
        <v>6.1635656176719449E-2</v>
      </c>
      <c r="G6" s="150">
        <f t="shared" si="0"/>
        <v>7.0222008200981109E-2</v>
      </c>
      <c r="H6" s="150">
        <f t="shared" si="0"/>
        <v>7.3496506323127722E-2</v>
      </c>
      <c r="I6" s="150">
        <f t="shared" si="0"/>
        <v>0.11637733438701836</v>
      </c>
      <c r="J6" s="150">
        <f t="shared" si="0"/>
        <v>7.7755267567067438E-2</v>
      </c>
      <c r="K6" s="150">
        <f t="shared" si="0"/>
        <v>0.11308978698358528</v>
      </c>
      <c r="L6" s="150">
        <f t="shared" si="0"/>
        <v>0.12122752293775013</v>
      </c>
      <c r="M6" s="150">
        <f t="shared" si="0"/>
        <v>0.12968642586162818</v>
      </c>
      <c r="N6" s="150">
        <f t="shared" si="0"/>
        <v>9.8960236946928334E-2</v>
      </c>
      <c r="O6" s="150">
        <f t="shared" si="0"/>
        <v>0.12354210456136036</v>
      </c>
      <c r="P6" s="150">
        <f t="shared" si="0"/>
        <v>0.12504403423242744</v>
      </c>
      <c r="Q6" s="150">
        <f t="shared" si="0"/>
        <v>0.12851007586106886</v>
      </c>
      <c r="R6" s="150">
        <f t="shared" si="0"/>
        <v>9.8082755534520435E-2</v>
      </c>
      <c r="S6" s="150">
        <f t="shared" si="0"/>
        <v>0.11510739602383153</v>
      </c>
      <c r="T6" s="150">
        <f t="shared" si="0"/>
        <v>0.13318634883457836</v>
      </c>
      <c r="U6" s="150">
        <f t="shared" si="0"/>
        <v>0.13781068808379218</v>
      </c>
      <c r="V6" s="150">
        <f t="shared" si="0"/>
        <v>0.10167224208084931</v>
      </c>
      <c r="W6" s="150">
        <f t="shared" si="0"/>
        <v>0.1094100658505409</v>
      </c>
      <c r="X6" s="150">
        <f t="shared" si="0"/>
        <v>0.13232865739531025</v>
      </c>
      <c r="Y6" s="150">
        <f t="shared" si="0"/>
        <v>0.14606217564092991</v>
      </c>
      <c r="Z6" s="150">
        <f t="shared" si="0"/>
        <v>0.10888293191158835</v>
      </c>
      <c r="AA6" s="150">
        <f t="shared" si="0"/>
        <v>0.11908119469992599</v>
      </c>
      <c r="AB6" s="150">
        <f t="shared" si="0"/>
        <v>0.12821984246586438</v>
      </c>
      <c r="AC6" s="150">
        <f t="shared" si="0"/>
        <v>0.1538718133043176</v>
      </c>
      <c r="AD6" s="150">
        <f t="shared" si="0"/>
        <v>9.4514360083681484E-2</v>
      </c>
      <c r="AE6" s="150">
        <f t="shared" si="0"/>
        <v>9.6325048247399986E-2</v>
      </c>
      <c r="AF6" s="150">
        <f t="shared" si="0"/>
        <v>0.10467555221570191</v>
      </c>
      <c r="AG6" s="150">
        <f t="shared" si="0"/>
        <v>0.12411534838086317</v>
      </c>
      <c r="AH6" s="150">
        <f t="shared" si="0"/>
        <v>5.988407468734766E-2</v>
      </c>
      <c r="AI6" s="150">
        <f t="shared" si="0"/>
        <v>6.7363061477457187E-2</v>
      </c>
      <c r="AJ6" s="150">
        <f t="shared" si="0"/>
        <v>7.5574293719046545E-2</v>
      </c>
      <c r="AK6" s="150">
        <f t="shared" si="0"/>
        <v>0.10170322291434622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2022</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2023-11-06T13:06:23Z</dcterms:modified>
</cp:coreProperties>
</file>