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0BC2C26B-4C0E-4E7F-9B78-C0DC531BB6CB}" xr6:coauthVersionLast="47" xr6:coauthVersionMax="47" xr10:uidLastSave="{00000000-0000-0000-0000-000000000000}"/>
  <bookViews>
    <workbookView xWindow="-120" yWindow="-120" windowWidth="20640" windowHeight="11160" tabRatio="811"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3"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D6" i="10" s="1"/>
  <c r="E3" i="10"/>
  <c r="F3" i="10"/>
  <c r="F6" i="10" s="1"/>
  <c r="G3" i="10"/>
  <c r="H3" i="10"/>
  <c r="H6" i="10" s="1"/>
  <c r="I3" i="10"/>
  <c r="J3" i="10"/>
  <c r="J6" i="10" s="1"/>
  <c r="K3" i="10"/>
  <c r="L3" i="10"/>
  <c r="L6" i="10" s="1"/>
  <c r="M3" i="10"/>
  <c r="N3" i="10"/>
  <c r="N6" i="10" s="1"/>
  <c r="O3" i="10"/>
  <c r="P3" i="10"/>
  <c r="P6" i="10" s="1"/>
  <c r="Q3" i="10"/>
  <c r="R3" i="10"/>
  <c r="R6" i="10" s="1"/>
  <c r="S3" i="10"/>
  <c r="T3" i="10"/>
  <c r="T6" i="10" s="1"/>
  <c r="U3" i="10"/>
  <c r="V3" i="10"/>
  <c r="W3" i="10"/>
  <c r="X3" i="10"/>
  <c r="Y3" i="10"/>
  <c r="Z3" i="10"/>
  <c r="AA3" i="10"/>
  <c r="AB3" i="10"/>
  <c r="AC3" i="10"/>
  <c r="AD3" i="10"/>
  <c r="AE3" i="10"/>
  <c r="AF3" i="10"/>
  <c r="AG3" i="10"/>
  <c r="AH3" i="10"/>
  <c r="AI3" i="10"/>
  <c r="AJ3" i="10"/>
  <c r="AK3" i="10"/>
  <c r="AL3" i="10"/>
  <c r="B3" i="10"/>
  <c r="B6" i="10" s="1"/>
  <c r="V6" i="10"/>
  <c r="AK6" i="10"/>
  <c r="AJ6" i="10"/>
  <c r="AI6" i="10"/>
  <c r="AH6" i="10"/>
  <c r="AG6" i="10"/>
  <c r="AF6" i="10"/>
  <c r="AE6" i="10"/>
  <c r="AD6" i="10"/>
  <c r="AC6" i="10"/>
  <c r="AB6" i="10"/>
  <c r="AA6" i="10"/>
  <c r="Z6" i="10"/>
  <c r="Y6" i="10"/>
  <c r="X6" i="10"/>
  <c r="W6" i="10"/>
  <c r="U6" i="10"/>
  <c r="S6" i="10"/>
  <c r="Q6" i="10"/>
  <c r="O6" i="10"/>
  <c r="M6" i="10"/>
  <c r="K6" i="10"/>
  <c r="I6" i="10"/>
  <c r="G6" i="10"/>
  <c r="E6" i="10"/>
  <c r="C6" i="10"/>
  <c r="D87" i="4"/>
  <c r="D90" i="4" l="1"/>
  <c r="AI12" i="6"/>
  <c r="D134" i="4" l="1"/>
  <c r="F29" i="4" l="1"/>
  <c r="D74" i="4" l="1"/>
  <c r="D118" i="4" l="1"/>
  <c r="AG7" i="6" l="1"/>
  <c r="AG13" i="6" s="1"/>
  <c r="AF7" i="6"/>
  <c r="AF13" i="6" s="1"/>
  <c r="AE7" i="6"/>
  <c r="AE13" i="6" s="1"/>
  <c r="AD7" i="6"/>
  <c r="AD13" i="6" s="1"/>
  <c r="AC7" i="6"/>
  <c r="AC13" i="6" s="1"/>
  <c r="AB7" i="6"/>
  <c r="AB13" i="6" s="1"/>
  <c r="AA7" i="6"/>
  <c r="AA13" i="6" s="1"/>
  <c r="Z7" i="6"/>
  <c r="Z13" i="6" s="1"/>
  <c r="Y7" i="6"/>
  <c r="Y13" i="6" s="1"/>
  <c r="X7" i="6"/>
  <c r="X13" i="6" s="1"/>
  <c r="W7" i="6"/>
  <c r="W13" i="6" s="1"/>
  <c r="V7" i="6"/>
  <c r="V13" i="6" s="1"/>
  <c r="U7" i="6"/>
  <c r="U13" i="6" s="1"/>
  <c r="T7" i="6"/>
  <c r="T13" i="6" s="1"/>
  <c r="S7" i="6"/>
  <c r="S13" i="6" s="1"/>
  <c r="R7" i="6"/>
  <c r="R13" i="6" s="1"/>
  <c r="Q7" i="6"/>
  <c r="Q13" i="6" s="1"/>
  <c r="P7" i="6"/>
  <c r="P13" i="6" s="1"/>
  <c r="O7" i="6"/>
  <c r="O13" i="6" s="1"/>
  <c r="N7" i="6"/>
  <c r="N13" i="6" s="1"/>
  <c r="M7" i="6"/>
  <c r="M13" i="6" s="1"/>
  <c r="L7" i="6"/>
  <c r="L13" i="6" s="1"/>
  <c r="K7" i="6"/>
  <c r="K13" i="6" s="1"/>
  <c r="J7" i="6"/>
  <c r="J13" i="6" s="1"/>
  <c r="I7" i="6"/>
  <c r="I13" i="6" s="1"/>
  <c r="H7" i="6"/>
  <c r="H13" i="6" s="1"/>
  <c r="G7" i="6"/>
  <c r="G13" i="6" s="1"/>
  <c r="F7" i="6"/>
  <c r="F13" i="6" s="1"/>
  <c r="E7" i="6"/>
  <c r="E13" i="6" s="1"/>
  <c r="D7" i="6"/>
  <c r="D13" i="6" s="1"/>
  <c r="C7" i="6"/>
  <c r="C13" i="6" s="1"/>
  <c r="B7" i="6"/>
  <c r="B13" i="6" s="1"/>
  <c r="B9" i="6" l="1"/>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D139" i="4" l="1"/>
  <c r="D137" i="4"/>
  <c r="D115" i="4"/>
  <c r="D113" i="4"/>
  <c r="D112" i="4"/>
  <c r="D111" i="4"/>
  <c r="D110" i="4"/>
  <c r="D95" i="4"/>
  <c r="D93" i="4"/>
  <c r="D66" i="4"/>
  <c r="D67" i="4"/>
  <c r="D68" i="4"/>
  <c r="D69" i="4"/>
  <c r="D71" i="4"/>
  <c r="D94" i="4" l="1"/>
  <c r="D138" i="4"/>
  <c r="C17" i="5" l="1"/>
  <c r="C14" i="5"/>
  <c r="C11" i="5"/>
  <c r="C8" i="5"/>
  <c r="C5" i="5"/>
  <c r="AL10" i="6" l="1"/>
  <c r="F19" i="4" l="1"/>
  <c r="F39" i="4"/>
  <c r="F40" i="4"/>
  <c r="F37" i="4"/>
  <c r="D136" i="4"/>
  <c r="D92" i="4"/>
  <c r="F34" i="4"/>
  <c r="D133" i="4"/>
  <c r="D89" i="4"/>
  <c r="D122" i="4"/>
  <c r="D78" i="4"/>
  <c r="D126" i="4"/>
  <c r="D82" i="4"/>
  <c r="D129" i="4"/>
  <c r="D85" i="4"/>
  <c r="D72" i="4"/>
  <c r="D116" i="4"/>
  <c r="D125" i="4"/>
  <c r="D81" i="4"/>
  <c r="D127" i="4"/>
  <c r="D83" i="4"/>
  <c r="D130" i="4"/>
  <c r="D86" i="4"/>
  <c r="D109" i="4"/>
  <c r="D65" i="4"/>
  <c r="F41" i="4"/>
  <c r="D140" i="4"/>
  <c r="D96" i="4"/>
  <c r="D121" i="4"/>
  <c r="D77" i="4"/>
  <c r="D131" i="4"/>
  <c r="F42" i="4"/>
  <c r="D141" i="4"/>
  <c r="D97" i="4"/>
  <c r="D123" i="4"/>
  <c r="D79" i="4"/>
  <c r="D124" i="4"/>
  <c r="D80" i="4"/>
  <c r="D114" i="4"/>
  <c r="D70" i="4"/>
  <c r="F25" i="4" l="1"/>
  <c r="F31" i="4" l="1"/>
  <c r="F27" i="4"/>
  <c r="F28" i="4"/>
  <c r="F22" i="4"/>
  <c r="F26" i="4"/>
  <c r="F24" i="4"/>
  <c r="F23" i="4"/>
  <c r="F16" i="4"/>
  <c r="F14" i="4"/>
  <c r="F13" i="4"/>
  <c r="F11" i="4"/>
  <c r="F12" i="4"/>
  <c r="F17" i="4"/>
  <c r="F10" i="4"/>
  <c r="F18" i="4" l="1"/>
  <c r="F8" i="4" l="1"/>
  <c r="AB5" i="7" l="1"/>
  <c r="AB6" i="7" s="1"/>
  <c r="AB7" i="7" s="1"/>
  <c r="AB8" i="7" s="1"/>
  <c r="AB9" i="7" s="1"/>
  <c r="AB10" i="7" s="1"/>
  <c r="AB11" i="7" s="1"/>
  <c r="AB12" i="7" s="1"/>
  <c r="AB13" i="7" s="1"/>
  <c r="G5" i="7"/>
  <c r="A5" i="7"/>
  <c r="G6" i="7" l="1"/>
  <c r="A6" i="7"/>
  <c r="G7" i="7" l="1"/>
  <c r="A7" i="7"/>
  <c r="G8" i="7" l="1"/>
  <c r="A8" i="7"/>
  <c r="G9" i="7" l="1"/>
  <c r="A9" i="7"/>
  <c r="G10" i="7" l="1"/>
  <c r="A10" i="7"/>
  <c r="G11" i="7" l="1"/>
  <c r="A11" i="7"/>
  <c r="G12" i="7" l="1"/>
  <c r="A12" i="7"/>
  <c r="G13" i="7" l="1"/>
  <c r="A13" i="7"/>
  <c r="G32" i="3" l="1"/>
  <c r="G6" i="3"/>
  <c r="H6" i="3" l="1"/>
  <c r="H32" i="3"/>
  <c r="G31" i="2"/>
  <c r="G6" i="2"/>
  <c r="I32" i="3" l="1"/>
  <c r="J32" i="3" s="1"/>
  <c r="I6" i="3"/>
  <c r="J6" i="3" s="1"/>
  <c r="H6" i="2"/>
  <c r="H31" i="2"/>
  <c r="K6" i="3" l="1"/>
  <c r="K32" i="3"/>
  <c r="I31" i="2"/>
  <c r="I6" i="2"/>
  <c r="L32" i="3" l="1"/>
  <c r="L6" i="3"/>
  <c r="J6" i="2"/>
  <c r="J31" i="2"/>
  <c r="M6" i="3" l="1"/>
  <c r="M32" i="3"/>
  <c r="K31" i="2"/>
  <c r="K6" i="2"/>
  <c r="N32" i="3" l="1"/>
  <c r="N6" i="3"/>
  <c r="L6" i="2"/>
  <c r="L31" i="2"/>
  <c r="O6" i="3" l="1"/>
  <c r="O32" i="3"/>
  <c r="M31" i="2"/>
  <c r="M6" i="2"/>
  <c r="P6" i="3" l="1"/>
  <c r="P32" i="3"/>
  <c r="N31" i="2"/>
  <c r="N6" i="2"/>
  <c r="Q6" i="3" l="1"/>
  <c r="Q32" i="3"/>
  <c r="O6" i="2"/>
  <c r="O31" i="2"/>
  <c r="P6" i="2" l="1"/>
  <c r="P31" i="2"/>
  <c r="Q6" i="2" l="1"/>
  <c r="Q31" i="2"/>
  <c r="F32" i="4" l="1"/>
  <c r="F30" i="4" l="1"/>
  <c r="F21" i="4" s="1"/>
  <c r="F15" i="4" l="1"/>
  <c r="F9" i="4" l="1"/>
  <c r="AH7" i="6" l="1"/>
  <c r="AH9" i="6" l="1"/>
  <c r="AH13" i="6"/>
  <c r="AH11" i="6"/>
  <c r="AI7" i="6" l="1"/>
  <c r="AI9" i="6" l="1"/>
  <c r="AI13" i="6"/>
  <c r="AI11" i="6"/>
  <c r="F35" i="4" l="1"/>
  <c r="F33" i="4" l="1"/>
  <c r="F20" i="4" s="1"/>
  <c r="G48" i="3" l="1"/>
  <c r="M48" i="3"/>
  <c r="L48" i="3"/>
  <c r="O48" i="3"/>
  <c r="J48" i="3"/>
  <c r="N48" i="3"/>
  <c r="P48" i="3"/>
  <c r="Q48" i="3"/>
  <c r="F48" i="3"/>
  <c r="I48" i="3"/>
  <c r="H48" i="3"/>
  <c r="K48" i="3"/>
  <c r="G47" i="2"/>
  <c r="J47" i="2"/>
  <c r="N47" i="2"/>
  <c r="M47" i="2"/>
  <c r="L47" i="2"/>
  <c r="I47" i="2"/>
  <c r="F47" i="2"/>
  <c r="O47" i="2"/>
  <c r="Q47" i="2"/>
  <c r="H47" i="2"/>
  <c r="K47" i="2"/>
  <c r="P47" i="2"/>
  <c r="AJ7" i="6" l="1"/>
  <c r="AJ13" i="6" l="1"/>
  <c r="AJ11" i="6"/>
  <c r="AJ9" i="6"/>
  <c r="AK7" i="6" l="1"/>
  <c r="AK9" i="6" l="1"/>
  <c r="AK13" i="6"/>
  <c r="AK11" i="6"/>
  <c r="F38" i="4"/>
  <c r="F36" i="4" l="1"/>
  <c r="F44" i="4" s="1"/>
  <c r="G36" i="4" l="1"/>
  <c r="AL5" i="6" l="1"/>
  <c r="AL7" i="6" s="1"/>
  <c r="AL13" i="6" s="1"/>
  <c r="G18" i="4"/>
  <c r="G9" i="4"/>
  <c r="G20" i="4"/>
  <c r="BK7" i="7"/>
  <c r="BA7" i="7"/>
  <c r="AL9" i="6" l="1"/>
  <c r="AL11" i="6"/>
  <c r="N22" i="2" l="1"/>
  <c r="Q22" i="2"/>
  <c r="P22" i="2"/>
  <c r="F22" i="2"/>
  <c r="G22" i="2"/>
  <c r="J22" i="2"/>
  <c r="H22" i="2"/>
  <c r="I22" i="2"/>
  <c r="K22" i="2"/>
  <c r="O22" i="2"/>
  <c r="M22" i="2"/>
  <c r="L22" i="2"/>
  <c r="P22" i="3" l="1"/>
  <c r="K22" i="3"/>
  <c r="Q22" i="3"/>
  <c r="O22" i="3"/>
  <c r="F22" i="3"/>
  <c r="L22" i="3"/>
  <c r="H22" i="3"/>
  <c r="I22" i="3"/>
  <c r="J22" i="3"/>
  <c r="N22" i="3"/>
  <c r="M22" i="3"/>
  <c r="G2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<sst xmlns="http://schemas.openxmlformats.org/spreadsheetml/2006/main" count="856" uniqueCount="210">
  <si>
    <t>Acreedor/Creditor</t>
  </si>
  <si>
    <t>ID</t>
  </si>
  <si>
    <t>Pesos</t>
  </si>
  <si>
    <t>Refinanciación 2019 FFDP</t>
  </si>
  <si>
    <t>FFDPO23</t>
  </si>
  <si>
    <t>ANSES 3% 2019</t>
  </si>
  <si>
    <t>ANSE23</t>
  </si>
  <si>
    <t>FFFIR Ley 8530</t>
  </si>
  <si>
    <t>FFFIRO24</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</si>
  <si>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</si>
  <si>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</si>
  <si>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</si>
  <si>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</si>
  <si>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</si>
  <si>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</si>
  <si>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</si>
  <si>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</si>
  <si>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</si>
  <si>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</si>
  <si>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</si>
  <si>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</si>
  <si>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</si>
  <si>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</si>
  <si>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</si>
  <si>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</si>
  <si>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</si>
  <si>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</si>
  <si>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</si>
  <si>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</si>
  <si>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</si>
  <si>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</si>
  <si>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</si>
  <si>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</si>
  <si>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</si>
  <si>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</si>
  <si>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</si>
  <si>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</si>
  <si>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</si>
  <si>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</si>
  <si>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</si>
  <si>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</si>
  <si>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</si>
  <si>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</si>
  <si>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</si>
  <si>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</si>
  <si>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</si>
  <si>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</si>
  <si>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</si>
  <si>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</si>
  <si>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</si>
  <si>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</si>
  <si>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</si>
  <si>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</si>
  <si>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</si>
  <si>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</si>
  <si>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</si>
  <si>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</si>
  <si>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</si>
  <si>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</si>
  <si>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</si>
  <si>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</si>
  <si>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</si>
  <si>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</si>
  <si>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</si>
  <si>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</si>
  <si>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</si>
  <si>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</si>
  <si>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</si>
  <si>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</si>
  <si>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</si>
  <si>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</si>
  <si>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</si>
  <si>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</si>
  <si>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</si>
  <si>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</si>
  <si>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</si>
  <si>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</si>
  <si>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</si>
  <si>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</si>
  <si>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</si>
  <si>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</si>
  <si>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</si>
  <si>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</si>
  <si>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</si>
  <si>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</si>
  <si>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</si>
  <si>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</si>
  <si>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</si>
  <si>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</si>
  <si>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</si>
  <si>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</si>
  <si>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</si>
  <si>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</si>
  <si>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</si>
  <si>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</si>
  <si>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</si>
  <si>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</si>
  <si>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</si>
  <si>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</si>
  <si>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</si>
  <si>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</si>
  <si>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</si>
  <si>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</si>
  <si>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</si>
  <si>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</si>
  <si>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</si>
  <si>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</si>
  <si>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</si>
  <si>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</si>
  <si>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</si>
  <si>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</si>
  <si>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</si>
  <si>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</si>
  <si>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</si>
  <si>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</si>
  <si>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</si>
  <si>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</si>
  <si>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</si>
  <si>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</si>
  <si>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</si>
  <si>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</si>
  <si>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</si>
  <si>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</si>
  <si>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</si>
  <si>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</si>
  <si>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Programa para la Emergencia Financiera Provincial</t>
  </si>
  <si>
    <t>GOBD23</t>
  </si>
  <si>
    <t>TOTAL INTERESES EN PESOS</t>
  </si>
  <si>
    <t>TOTAL INTERESES EN USD</t>
  </si>
  <si>
    <t>Vencimientos_en_USD_por_servicio</t>
  </si>
  <si>
    <t>Programa para la Emergencia Financiera Provincial II</t>
  </si>
  <si>
    <t>GOBD23 II</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</si>
  <si>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</si>
  <si>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</si>
  <si>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</si>
  <si>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</si>
  <si>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</si>
  <si>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</si>
  <si>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</si>
  <si>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t>(1) Se incluye Endeudamiento con el Fondo Fiduciario Federal de Infraestructura Regional (FFFIR) ajustable por el Costo de la Construcción (ICC) con un tope máximo de 17% para 2020 y 2021</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</si>
  <si>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</si>
  <si>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</si>
  <si>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</si>
  <si>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r>
      <t xml:space="preserve">BONO MENDOZA 2029 </t>
    </r>
    <r>
      <rPr>
        <vertAlign val="superscript"/>
        <sz val="11"/>
        <rFont val="Arial Narrow"/>
        <family val="2"/>
      </rPr>
      <t>(2)</t>
    </r>
  </si>
  <si>
    <t>Promedio        2030-2044</t>
  </si>
  <si>
    <t>Prom Resto 2030-2044</t>
  </si>
  <si>
    <t>BONO MENDOZA 2024 - Inversión en Infraestructura Pública</t>
  </si>
  <si>
    <t>PMD24</t>
  </si>
  <si>
    <t>BONO MENDOZA 2023</t>
  </si>
  <si>
    <t>PMJ23</t>
  </si>
  <si>
    <t>Bono de Conversión ANSES</t>
  </si>
  <si>
    <t>PMM31</t>
  </si>
  <si>
    <r>
      <rPr>
        <vertAlign val="superscript"/>
        <sz val="9"/>
        <color theme="1"/>
        <rFont val="Arial Narrow"/>
        <family val="2"/>
      </rPr>
      <t>(1)</t>
    </r>
    <r>
      <rPr>
        <sz val="9"/>
        <color theme="1"/>
        <rFont val="Arial Narrow"/>
        <family val="2"/>
      </rPr>
      <t xml:space="preserve"> El endeudamiento en pesos incluye endeudamiento con el Fondo Fiduciario Federal de Infraestructura Regional (FFFIR) ajustable por el Costo de la Construcción (ICC) con un tope máximo de 17% para 2020 y 2021</t>
    </r>
  </si>
  <si>
    <r>
      <rPr>
        <vertAlign val="superscript"/>
        <sz val="9"/>
        <color theme="1"/>
        <rFont val="Arial Narrow"/>
        <family val="2"/>
      </rPr>
      <t xml:space="preserve">(2)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</si>
  <si>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</si>
  <si>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</si>
  <si>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</si>
  <si>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</si>
  <si>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</si>
  <si>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</si>
  <si>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</si>
  <si>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</si>
  <si>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BIDJ37</t>
  </si>
  <si>
    <t>8867 BIRF - GIRSAR</t>
  </si>
  <si>
    <r>
      <rPr>
        <vertAlign val="superscript"/>
        <sz val="9"/>
        <color theme="1"/>
        <rFont val="Arial Narrow"/>
        <family val="2"/>
      </rPr>
      <t>(1)</t>
    </r>
    <r>
      <rPr>
        <sz val="9"/>
        <color theme="1"/>
        <rFont val="Arial Narrow"/>
        <family val="2"/>
      </rPr>
      <t xml:space="preserve"> Se incluye Endeudamiento con el Fondo Fiduciario Federal de Infraestructura Regional (FFFIR) ajustable por el Costo de la Construcción (ICC) con un tope máximo de 17%.</t>
    </r>
  </si>
  <si>
    <t>BIRE50</t>
  </si>
  <si>
    <t xml:space="preserve"> (A) (IPC Marzo 2023) /(IPC Periodo) </t>
  </si>
  <si>
    <t>(3) x (A) = Deuda TOTAL ADMINISTRACIÓN CENTRAL medida en PESOS de Marzo de 2023</t>
  </si>
  <si>
    <t>(3+4) x (A)= Deuda TOTAL medida en PESOS de Marzo de 2023</t>
  </si>
  <si>
    <t>Coparticipación Federal de Impuestos</t>
  </si>
  <si>
    <t>Mensual</t>
  </si>
  <si>
    <t>Automático</t>
  </si>
  <si>
    <t>CER + 0,1%</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</si>
  <si>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</si>
  <si>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</si>
  <si>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</si>
  <si>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</si>
  <si>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</si>
  <si>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</si>
  <si>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</si>
  <si>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</si>
  <si>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</si>
  <si>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CER + 4,25%</t>
  </si>
  <si>
    <t>BADLAR Bancos Privados + 8,5%</t>
  </si>
  <si>
    <t>BADLAR Bcos Priv</t>
  </si>
  <si>
    <t>BADLAR Bancos Privados + 4%</t>
  </si>
  <si>
    <t>BADLAR Bancos Privados</t>
  </si>
  <si>
    <t>-</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</si>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</sst>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0.000%"/>
    <numFmt numFmtId="178" formatCode="_ * #,##0.0_ ;_ * \-#,##0.0_ ;_ * &quot;-&quot;??_ ;_ @_ "/>
    <numFmt numFmtId="179" formatCode="[$USD]\ #,##0.000000"/>
    <numFmt numFmtId="180" formatCode="#,##0.00_ ;[Red]\-#,##0.00\ "/>
    <numFmt numFmtId="181" formatCode="mmmm\-yy"/>
  </numFmts>
  <fonts count="46"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11">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64" fontId="8" fillId="5" borderId="2" xfId="1" applyNumberFormat="1" applyFont="1" applyFill="1" applyBorder="1" applyAlignment="1">
      <alignment vertic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1" fontId="22" fillId="0" borderId="2" xfId="0" applyNumberFormat="1" applyFont="1" applyBorder="1" applyAlignment="1">
      <alignment horizontal="center" vertical="center"/>
    </xf>
    <xf numFmtId="10" fontId="22" fillId="6" borderId="2" xfId="2" applyNumberFormat="1" applyFont="1" applyFill="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0"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6"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66" fontId="4" fillId="0" borderId="0" xfId="1" applyFont="1"/>
    <xf numFmtId="171" fontId="9" fillId="0" borderId="2" xfId="0" applyNumberFormat="1" applyFont="1" applyBorder="1" applyAlignment="1">
      <alignment horizontal="center"/>
    </xf>
    <xf numFmtId="177" fontId="9" fillId="0" borderId="2" xfId="2" applyNumberFormat="1" applyFont="1" applyBorder="1" applyAlignment="1">
      <alignment horizontal="center"/>
    </xf>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72" fontId="13" fillId="4" borderId="2" xfId="1" applyNumberFormat="1" applyFont="1" applyFill="1" applyBorder="1" applyAlignment="1">
      <alignment horizontal="center" vertical="center"/>
    </xf>
    <xf numFmtId="172" fontId="8" fillId="4" borderId="2" xfId="0"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2" fillId="0" borderId="2" xfId="0" applyNumberFormat="1" applyFont="1" applyBorder="1" applyAlignment="1">
      <alignment horizontal="center" vertical="center"/>
    </xf>
    <xf numFmtId="172" fontId="9" fillId="2" borderId="2" xfId="1" applyNumberFormat="1" applyFont="1" applyFill="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6" fillId="2" borderId="2" xfId="0" applyNumberFormat="1" applyFont="1" applyFill="1" applyBorder="1" applyAlignment="1">
      <alignment horizontal="center" vertical="center"/>
    </xf>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10" fontId="9" fillId="0" borderId="2" xfId="2" applyNumberFormat="1" applyFont="1" applyFill="1" applyBorder="1" applyAlignment="1">
      <alignment horizontal="center" vertical="center" wrapText="1"/>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8" fontId="4" fillId="0" borderId="0" xfId="0" applyNumberFormat="1" applyFont="1"/>
    <xf numFmtId="0" fontId="36" fillId="0" borderId="0" xfId="0" applyFont="1"/>
    <xf numFmtId="166" fontId="36" fillId="0" borderId="0" xfId="1" applyFont="1"/>
    <xf numFmtId="179" fontId="4" fillId="0" borderId="0" xfId="0" applyNumberFormat="1" applyFont="1"/>
    <xf numFmtId="165" fontId="5" fillId="0" borderId="2" xfId="1" applyNumberFormat="1" applyFont="1" applyFill="1" applyBorder="1" applyAlignment="1">
      <alignment vertical="center"/>
    </xf>
    <xf numFmtId="166" fontId="9" fillId="0" borderId="0" xfId="1" applyFont="1" applyFill="1" applyBorder="1" applyAlignment="1">
      <alignment horizontal="left" vertical="center" wrapText="1"/>
    </xf>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9" fontId="1" fillId="0" borderId="0" xfId="2" applyFont="1"/>
    <xf numFmtId="168" fontId="0" fillId="0" borderId="0" xfId="2" applyNumberFormat="1" applyFont="1"/>
    <xf numFmtId="10" fontId="22" fillId="0" borderId="2" xfId="2" applyNumberFormat="1" applyFont="1" applyBorder="1" applyAlignment="1">
      <alignment horizontal="center" vertical="center"/>
    </xf>
    <xf numFmtId="10" fontId="22" fillId="0" borderId="2" xfId="2" applyNumberFormat="1" applyFont="1" applyFill="1" applyBorder="1" applyAlignment="1">
      <alignment horizontal="center" vertical="center"/>
    </xf>
    <xf numFmtId="164" fontId="10" fillId="0" borderId="0" xfId="0" applyNumberFormat="1" applyFont="1" applyAlignment="1">
      <alignment horizontal="left" vertical="center"/>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17" fillId="0" borderId="0" xfId="0" applyFont="1" applyAlignment="1">
      <alignment horizontal="left"/>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6" fillId="4" borderId="6"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0" fontId="8" fillId="4" borderId="0" xfId="0" applyFont="1" applyFill="1" applyAlignment="1">
      <alignment horizontal="center" vertical="center"/>
    </xf>
    <xf numFmtId="164" fontId="6" fillId="4" borderId="2"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38" fillId="0" borderId="0" xfId="0" applyNumberFormat="1" applyFont="1" applyAlignment="1">
      <alignment horizontal="left" vertical="center"/>
    </xf>
    <xf numFmtId="164" fontId="39" fillId="0" borderId="0" xfId="0" applyNumberFormat="1" applyFont="1" applyAlignment="1">
      <alignment vertical="center"/>
    </xf>
    <xf numFmtId="0" fontId="40" fillId="0" borderId="0" xfId="0" applyFont="1"/>
    <xf numFmtId="0" fontId="41" fillId="7" borderId="13" xfId="0" applyFont="1" applyFill="1" applyBorder="1" applyAlignment="1">
      <alignment horizontal="center" vertical="center"/>
    </xf>
    <xf numFmtId="0" fontId="42" fillId="7" borderId="14" xfId="0" applyFont="1" applyFill="1" applyBorder="1" applyAlignment="1">
      <alignment horizontal="center" vertical="center" wrapText="1"/>
    </xf>
    <xf numFmtId="0" fontId="42" fillId="7" borderId="15" xfId="0" applyFont="1" applyFill="1" applyBorder="1" applyAlignment="1">
      <alignment horizontal="center" vertical="center" wrapText="1"/>
    </xf>
    <xf numFmtId="0" fontId="43" fillId="7" borderId="15" xfId="0" applyFont="1" applyFill="1" applyBorder="1" applyAlignment="1">
      <alignment horizontal="center" vertical="center" wrapText="1"/>
    </xf>
    <xf numFmtId="0" fontId="43" fillId="7" borderId="16" xfId="0" applyFont="1" applyFill="1" applyBorder="1" applyAlignment="1">
      <alignment horizontal="center" vertical="center" wrapText="1"/>
    </xf>
    <xf numFmtId="0" fontId="41" fillId="7" borderId="17" xfId="0" applyFont="1" applyFill="1" applyBorder="1" applyAlignment="1">
      <alignment horizontal="center" vertical="center"/>
    </xf>
    <xf numFmtId="0" fontId="42" fillId="7" borderId="2"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42" fillId="7" borderId="3"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2" fillId="7" borderId="18" xfId="0" applyFont="1" applyFill="1" applyBorder="1" applyAlignment="1">
      <alignment horizontal="center" vertical="center" wrapText="1"/>
    </xf>
    <xf numFmtId="0" fontId="43" fillId="7" borderId="5" xfId="0" applyFont="1" applyFill="1" applyBorder="1" applyAlignment="1">
      <alignment horizontal="center" vertical="center" wrapText="1"/>
    </xf>
    <xf numFmtId="0" fontId="42" fillId="7" borderId="5" xfId="0" applyFont="1" applyFill="1" applyBorder="1" applyAlignment="1">
      <alignment horizontal="center" vertical="center" wrapText="1"/>
    </xf>
    <xf numFmtId="0" fontId="43" fillId="7" borderId="19" xfId="0" applyFont="1" applyFill="1" applyBorder="1" applyAlignment="1">
      <alignment horizontal="center" vertical="center" wrapText="1"/>
    </xf>
    <xf numFmtId="0" fontId="44" fillId="0" borderId="17" xfId="0" applyFont="1" applyBorder="1"/>
    <xf numFmtId="180" fontId="44" fillId="0" borderId="2" xfId="0" applyNumberFormat="1" applyFont="1" applyBorder="1" applyAlignment="1">
      <alignment horizontal="right"/>
    </xf>
    <xf numFmtId="180" fontId="44" fillId="0" borderId="2" xfId="0" applyNumberFormat="1" applyFont="1" applyBorder="1"/>
    <xf numFmtId="0" fontId="45" fillId="0" borderId="2" xfId="0" applyFont="1" applyBorder="1" applyAlignment="1">
      <alignment horizontal="center"/>
    </xf>
    <xf numFmtId="181" fontId="45" fillId="0" borderId="2" xfId="0" applyNumberFormat="1" applyFont="1" applyBorder="1" applyAlignment="1">
      <alignment horizontal="center"/>
    </xf>
    <xf numFmtId="0" fontId="45" fillId="0" borderId="20" xfId="0" applyFont="1" applyBorder="1" applyAlignment="1">
      <alignment horizontal="center"/>
    </xf>
    <xf numFmtId="0" fontId="45" fillId="0" borderId="21" xfId="0" applyFont="1" applyBorder="1"/>
    <xf numFmtId="180" fontId="45" fillId="0" borderId="22" xfId="0" applyNumberFormat="1" applyFont="1" applyBorder="1"/>
    <xf numFmtId="4" fontId="45" fillId="0" borderId="22" xfId="0" applyNumberFormat="1" applyFont="1" applyBorder="1"/>
    <xf numFmtId="0" fontId="45" fillId="0" borderId="22" xfId="0" applyFont="1" applyBorder="1" applyAlignment="1">
      <alignment horizontal="center"/>
    </xf>
    <xf numFmtId="181" fontId="45" fillId="0" borderId="22" xfId="0" applyNumberFormat="1" applyFont="1" applyBorder="1" applyAlignment="1">
      <alignment horizontal="center"/>
    </xf>
    <xf numFmtId="1" fontId="45" fillId="0" borderId="22" xfId="0" applyNumberFormat="1" applyFont="1" applyBorder="1" applyAlignment="1">
      <alignment horizontal="center"/>
    </xf>
    <xf numFmtId="0" fontId="45"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BC2400"/>
      <color rgb="FF0B1C3A"/>
      <color rgb="FF375818"/>
      <color rgb="FF031434"/>
      <color rgb="FF910050"/>
      <color rgb="FF132C5A"/>
      <color rgb="FF649438"/>
      <color rgb="FF91C300"/>
      <color rgb="FF91C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1"/>
              <c:delete val="1"/>
              <c:extLst>
                <c:ext xmlns:c15="http://schemas.microsoft.com/office/drawing/2012/chart" uri="{CE6537A1-D6FC-4f65-9D91-7224C49458BB}"/>
                <c:ext xmlns:c16="http://schemas.microsoft.com/office/drawing/2014/chart" uri="{C3380CC4-5D6E-409C-BE32-E72D297353CC}">
                  <c16:uniqueId val="{00000005-F207-4623-86FE-0AAFEFA05F3F}"/>
                </c:ext>
              </c:extLst>
            </c:dLbl>
            <c:dLbl>
              <c:idx val="2"/>
              <c:layout>
                <c:manualLayout>
                  <c:x val="-9.4674307802948582E-2"/>
                  <c:y val="-0.2155866425992779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2390147428982376"/>
                  <c:y val="-0.1191181976200027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7.4983495100044387E-2</c:v>
                </c:pt>
                <c:pt idx="1">
                  <c:v>0</c:v>
                </c:pt>
                <c:pt idx="2">
                  <c:v>0.54393730612680602</c:v>
                </c:pt>
                <c:pt idx="3">
                  <c:v>0.16281914554867088</c:v>
                </c:pt>
                <c:pt idx="4">
                  <c:v>0.21248933526434732</c:v>
                </c:pt>
                <c:pt idx="5">
                  <c:v>5.7707179601315392E-3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0"/>
              <c:layout>
                <c:manualLayout>
                  <c:x val="-0.10506391585760518"/>
                  <c:y val="5.565817622676828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C4-4F8D-9C1B-802D74C24EF0}"/>
                </c:ext>
              </c:extLst>
            </c:dLbl>
            <c:dLbl>
              <c:idx val="1"/>
              <c:layout>
                <c:manualLayout>
                  <c:x val="0.14530510607695069"/>
                  <c:y val="-0.1807487632036369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dLbl>
              <c:idx val="2"/>
              <c:delete val="1"/>
              <c:extLst>
                <c:ext xmlns:c15="http://schemas.microsoft.com/office/drawing/2012/chart" uri="{CE6537A1-D6FC-4f65-9D91-7224C49458BB}"/>
                <c:ext xmlns:c16="http://schemas.microsoft.com/office/drawing/2014/chart" uri="{C3380CC4-5D6E-409C-BE32-E72D297353CC}">
                  <c16:uniqueId val="{00000005-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0.24357335860884677</c:v>
                </c:pt>
                <c:pt idx="1">
                  <c:v>0.75642664139115323</c:v>
                </c:pt>
                <c:pt idx="2">
                  <c:v>0</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2030-2044</c:v>
                </c:pt>
              </c:strCache>
            </c:strRef>
          </c:cat>
          <c:val>
            <c:numRef>
              <c:f>'Base Graf'!$B$7:$B$14</c:f>
              <c:numCache>
                <c:formatCode>#,##0.0</c:formatCode>
                <c:ptCount val="8"/>
                <c:pt idx="0">
                  <c:v>45864.086831832537</c:v>
                </c:pt>
                <c:pt idx="1">
                  <c:v>23021.871985377729</c:v>
                </c:pt>
                <c:pt idx="2">
                  <c:v>12593.101087083814</c:v>
                </c:pt>
                <c:pt idx="3">
                  <c:v>7821.3093093246262</c:v>
                </c:pt>
                <c:pt idx="4">
                  <c:v>3441.6631504155703</c:v>
                </c:pt>
                <c:pt idx="5">
                  <c:v>1225.2705682392066</c:v>
                </c:pt>
                <c:pt idx="6">
                  <c:v>1009.3610979510696</c:v>
                </c:pt>
                <c:pt idx="7">
                  <c:v>86.813208299251386</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722797840"/>
        <c:axId val="1722790768"/>
      </c:barChart>
      <c:catAx>
        <c:axId val="17227978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90768"/>
        <c:crosses val="autoZero"/>
        <c:auto val="1"/>
        <c:lblAlgn val="ctr"/>
        <c:lblOffset val="100"/>
        <c:noMultiLvlLbl val="0"/>
      </c:catAx>
      <c:valAx>
        <c:axId val="1722790768"/>
        <c:scaling>
          <c:orientation val="minMax"/>
        </c:scaling>
        <c:delete val="1"/>
        <c:axPos val="l"/>
        <c:numFmt formatCode="#,##0.0" sourceLinked="1"/>
        <c:majorTickMark val="none"/>
        <c:minorTickMark val="none"/>
        <c:tickLblPos val="nextTo"/>
        <c:crossAx val="172279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Graf'!$A$7:$A$14</c:f>
              <c:strCache>
                <c:ptCount val="8"/>
                <c:pt idx="0">
                  <c:v>2023</c:v>
                </c:pt>
                <c:pt idx="1">
                  <c:v>2024</c:v>
                </c:pt>
                <c:pt idx="2">
                  <c:v>2025</c:v>
                </c:pt>
                <c:pt idx="3">
                  <c:v>2026</c:v>
                </c:pt>
                <c:pt idx="4">
                  <c:v>2027</c:v>
                </c:pt>
                <c:pt idx="5">
                  <c:v>2028</c:v>
                </c:pt>
                <c:pt idx="6">
                  <c:v>2029</c:v>
                </c:pt>
                <c:pt idx="7">
                  <c:v>Prom Resto 2030-2044</c:v>
                </c:pt>
              </c:strCache>
            </c:strRef>
          </c:cat>
          <c:val>
            <c:numRef>
              <c:f>'Base Graf'!$C$7:$C$14</c:f>
              <c:numCache>
                <c:formatCode>#,##0.0</c:formatCode>
                <c:ptCount val="8"/>
                <c:pt idx="0">
                  <c:v>131.76342984014383</c:v>
                </c:pt>
                <c:pt idx="1">
                  <c:v>131.10870154984048</c:v>
                </c:pt>
                <c:pt idx="2">
                  <c:v>124.73059543745649</c:v>
                </c:pt>
                <c:pt idx="3">
                  <c:v>113.1052291851444</c:v>
                </c:pt>
                <c:pt idx="4">
                  <c:v>107.45310189035216</c:v>
                </c:pt>
                <c:pt idx="5">
                  <c:v>102.34173346101666</c:v>
                </c:pt>
                <c:pt idx="6">
                  <c:v>57.323832416499442</c:v>
                </c:pt>
                <c:pt idx="7">
                  <c:v>7.5049032082128209</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722786960"/>
        <c:axId val="1722808176"/>
      </c:barChart>
      <c:catAx>
        <c:axId val="17227869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808176"/>
        <c:crosses val="autoZero"/>
        <c:auto val="1"/>
        <c:lblAlgn val="ctr"/>
        <c:lblOffset val="100"/>
        <c:noMultiLvlLbl val="0"/>
      </c:catAx>
      <c:valAx>
        <c:axId val="1722808176"/>
        <c:scaling>
          <c:orientation val="minMax"/>
        </c:scaling>
        <c:delete val="1"/>
        <c:axPos val="l"/>
        <c:numFmt formatCode="#,##0.0" sourceLinked="1"/>
        <c:majorTickMark val="none"/>
        <c:minorTickMark val="none"/>
        <c:tickLblPos val="nextTo"/>
        <c:crossAx val="17227869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9.0404530744336645E-3"/>
          <c:y val="1.5319227169407663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Graf'!$G$7:$G$14</c:f>
              <c:strCache>
                <c:ptCount val="8"/>
                <c:pt idx="0">
                  <c:v>2023</c:v>
                </c:pt>
                <c:pt idx="1">
                  <c:v>2024</c:v>
                </c:pt>
                <c:pt idx="2">
                  <c:v>2025</c:v>
                </c:pt>
                <c:pt idx="3">
                  <c:v>2026</c:v>
                </c:pt>
                <c:pt idx="4">
                  <c:v>2027</c:v>
                </c:pt>
                <c:pt idx="5">
                  <c:v>2028</c:v>
                </c:pt>
                <c:pt idx="6">
                  <c:v>2029</c:v>
                </c:pt>
                <c:pt idx="7">
                  <c:v>Prom Resto 2030-2044</c:v>
                </c:pt>
              </c:strCache>
            </c:strRef>
          </c:cat>
          <c:val>
            <c:numRef>
              <c:f>'Base Graf'!$H$7:$H$14</c:f>
              <c:numCache>
                <c:formatCode>#,##0.0</c:formatCode>
                <c:ptCount val="8"/>
                <c:pt idx="0">
                  <c:v>25871.529978599458</c:v>
                </c:pt>
                <c:pt idx="1">
                  <c:v>9382.13875364464</c:v>
                </c:pt>
                <c:pt idx="2">
                  <c:v>5276.3167619624019</c:v>
                </c:pt>
                <c:pt idx="3">
                  <c:v>5159.7287153594261</c:v>
                </c:pt>
                <c:pt idx="4">
                  <c:v>2607.6846263333332</c:v>
                </c:pt>
                <c:pt idx="5">
                  <c:v>813.10897683333326</c:v>
                </c:pt>
                <c:pt idx="6">
                  <c:v>813.10897683333326</c:v>
                </c:pt>
                <c:pt idx="7">
                  <c:v>81.310897683333323</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Graf'!$G$7:$G$14</c:f>
              <c:strCache>
                <c:ptCount val="8"/>
                <c:pt idx="0">
                  <c:v>2023</c:v>
                </c:pt>
                <c:pt idx="1">
                  <c:v>2024</c:v>
                </c:pt>
                <c:pt idx="2">
                  <c:v>2025</c:v>
                </c:pt>
                <c:pt idx="3">
                  <c:v>2026</c:v>
                </c:pt>
                <c:pt idx="4">
                  <c:v>2027</c:v>
                </c:pt>
                <c:pt idx="5">
                  <c:v>2028</c:v>
                </c:pt>
                <c:pt idx="6">
                  <c:v>2029</c:v>
                </c:pt>
                <c:pt idx="7">
                  <c:v>Prom Resto 2030-2044</c:v>
                </c:pt>
              </c:strCache>
            </c:strRef>
          </c:cat>
          <c:val>
            <c:numRef>
              <c:f>'Base Graf'!$K$7:$K$14</c:f>
              <c:numCache>
                <c:formatCode>#,##0.0</c:formatCode>
                <c:ptCount val="8"/>
                <c:pt idx="0">
                  <c:v>19992.55685323308</c:v>
                </c:pt>
                <c:pt idx="1">
                  <c:v>13639.733231733087</c:v>
                </c:pt>
                <c:pt idx="2">
                  <c:v>7316.7843251214135</c:v>
                </c:pt>
                <c:pt idx="3">
                  <c:v>2661.5805939651996</c:v>
                </c:pt>
                <c:pt idx="4">
                  <c:v>833.97852408223685</c:v>
                </c:pt>
                <c:pt idx="5">
                  <c:v>412.16159140587331</c:v>
                </c:pt>
                <c:pt idx="6">
                  <c:v>196.25212111773635</c:v>
                </c:pt>
                <c:pt idx="7">
                  <c:v>5.502310615918069</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strRef>
              <c:f>'Base Graf'!$G$7:$G$14</c:f>
              <c:strCache>
                <c:ptCount val="8"/>
                <c:pt idx="0">
                  <c:v>2023</c:v>
                </c:pt>
                <c:pt idx="1">
                  <c:v>2024</c:v>
                </c:pt>
                <c:pt idx="2">
                  <c:v>2025</c:v>
                </c:pt>
                <c:pt idx="3">
                  <c:v>2026</c:v>
                </c:pt>
                <c:pt idx="4">
                  <c:v>2027</c:v>
                </c:pt>
                <c:pt idx="5">
                  <c:v>2028</c:v>
                </c:pt>
                <c:pt idx="6">
                  <c:v>2029</c:v>
                </c:pt>
                <c:pt idx="7">
                  <c:v>Prom Resto 2030-2044</c:v>
                </c:pt>
              </c:strCache>
            </c:strRef>
          </c:cat>
          <c:val>
            <c:numRef>
              <c:f>'Base Graf'!$Z$7:$Z$14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722806000"/>
        <c:axId val="1722791856"/>
      </c:barChart>
      <c:catAx>
        <c:axId val="1722806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1856"/>
        <c:crosses val="autoZero"/>
        <c:auto val="1"/>
        <c:lblAlgn val="ctr"/>
        <c:lblOffset val="100"/>
        <c:noMultiLvlLbl val="0"/>
      </c:catAx>
      <c:valAx>
        <c:axId val="1722791856"/>
        <c:scaling>
          <c:orientation val="minMax"/>
        </c:scaling>
        <c:delete val="1"/>
        <c:axPos val="l"/>
        <c:numFmt formatCode="#,##0.0" sourceLinked="1"/>
        <c:majorTickMark val="none"/>
        <c:minorTickMark val="none"/>
        <c:tickLblPos val="nextTo"/>
        <c:crossAx val="172280600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32924455141061637"/>
          <c:w val="0.93809951881014875"/>
          <c:h val="0.42500367696216074"/>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2030-2044</c:v>
                </c:pt>
              </c:strCache>
            </c:strRef>
          </c:cat>
          <c:val>
            <c:numRef>
              <c:f>'Base Graf'!$I$7:$I$14</c:f>
              <c:numCache>
                <c:formatCode>#,##0.0</c:formatCode>
                <c:ptCount val="8"/>
                <c:pt idx="0">
                  <c:v>96.350510716994336</c:v>
                </c:pt>
                <c:pt idx="1">
                  <c:v>96.05457422728847</c:v>
                </c:pt>
                <c:pt idx="2">
                  <c:v>96.628486639788463</c:v>
                </c:pt>
                <c:pt idx="3">
                  <c:v>91.85151561420389</c:v>
                </c:pt>
                <c:pt idx="4">
                  <c:v>91.85151561420389</c:v>
                </c:pt>
                <c:pt idx="5">
                  <c:v>91.85151561420389</c:v>
                </c:pt>
                <c:pt idx="6">
                  <c:v>51.942592537280817</c:v>
                </c:pt>
                <c:pt idx="7">
                  <c:v>6.2709625742520565</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2030-2044</c:v>
                </c:pt>
              </c:strCache>
            </c:strRef>
          </c:cat>
          <c:val>
            <c:numRef>
              <c:f>'Base Graf'!$L$7:$L$14</c:f>
              <c:numCache>
                <c:formatCode>#,##0.0</c:formatCode>
                <c:ptCount val="8"/>
                <c:pt idx="0">
                  <c:v>35.412919123149507</c:v>
                </c:pt>
                <c:pt idx="1">
                  <c:v>35.054127322552006</c:v>
                </c:pt>
                <c:pt idx="2">
                  <c:v>28.102108797668031</c:v>
                </c:pt>
                <c:pt idx="3">
                  <c:v>21.253713570940498</c:v>
                </c:pt>
                <c:pt idx="4">
                  <c:v>15.601586276148264</c:v>
                </c:pt>
                <c:pt idx="5">
                  <c:v>10.490217846812769</c:v>
                </c:pt>
                <c:pt idx="6">
                  <c:v>5.381239879218624</c:v>
                </c:pt>
                <c:pt idx="7">
                  <c:v>1.2339406339607641</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Graf'!$G$7:$G$14</c:f>
              <c:strCache>
                <c:ptCount val="8"/>
                <c:pt idx="0">
                  <c:v>2023</c:v>
                </c:pt>
                <c:pt idx="1">
                  <c:v>2024</c:v>
                </c:pt>
                <c:pt idx="2">
                  <c:v>2025</c:v>
                </c:pt>
                <c:pt idx="3">
                  <c:v>2026</c:v>
                </c:pt>
                <c:pt idx="4">
                  <c:v>2027</c:v>
                </c:pt>
                <c:pt idx="5">
                  <c:v>2028</c:v>
                </c:pt>
                <c:pt idx="6">
                  <c:v>2029</c:v>
                </c:pt>
                <c:pt idx="7">
                  <c:v>Prom Resto 2030-2044</c:v>
                </c:pt>
              </c:strCache>
            </c:strRef>
          </c:cat>
          <c:val>
            <c:numRef>
              <c:f>'Base Graf'!$Z$7:$Z$14</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1722794576"/>
        <c:axId val="1722792400"/>
      </c:barChart>
      <c:catAx>
        <c:axId val="17227945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792400"/>
        <c:crosses val="autoZero"/>
        <c:auto val="1"/>
        <c:lblAlgn val="ctr"/>
        <c:lblOffset val="100"/>
        <c:noMultiLvlLbl val="0"/>
      </c:catAx>
      <c:valAx>
        <c:axId val="1722792400"/>
        <c:scaling>
          <c:orientation val="minMax"/>
        </c:scaling>
        <c:delete val="1"/>
        <c:axPos val="l"/>
        <c:numFmt formatCode="#,##0.0" sourceLinked="1"/>
        <c:majorTickMark val="none"/>
        <c:minorTickMark val="none"/>
        <c:tickLblPos val="nextTo"/>
        <c:crossAx val="172279457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3875284128894237"/>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Graf'!$AC$7:$AC$14</c:f>
              <c:numCache>
                <c:formatCode>#,##0.0</c:formatCode>
                <c:ptCount val="8"/>
                <c:pt idx="0">
                  <c:v>14507.469699117617</c:v>
                </c:pt>
                <c:pt idx="1">
                  <c:v>584.35807062442689</c:v>
                </c:pt>
                <c:pt idx="2">
                  <c:v>175.59943716737959</c:v>
                </c:pt>
                <c:pt idx="3">
                  <c:v>43.382870640709946</c:v>
                </c:pt>
                <c:pt idx="4">
                  <c:v>0</c:v>
                </c:pt>
                <c:pt idx="5">
                  <c:v>0</c:v>
                </c:pt>
                <c:pt idx="6">
                  <c:v>0</c:v>
                </c:pt>
                <c:pt idx="7">
                  <c:v>0</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Graf'!$AO$7:$AO$14</c:f>
              <c:numCache>
                <c:formatCode>#,##0.0</c:formatCode>
                <c:ptCount val="8"/>
                <c:pt idx="0">
                  <c:v>14658.107001445478</c:v>
                </c:pt>
                <c:pt idx="1">
                  <c:v>8688.6222098731159</c:v>
                </c:pt>
                <c:pt idx="2">
                  <c:v>3315.728844306982</c:v>
                </c:pt>
                <c:pt idx="3">
                  <c:v>2041.4860964082127</c:v>
                </c:pt>
                <c:pt idx="4">
                  <c:v>1522.01362407123</c:v>
                </c:pt>
                <c:pt idx="5">
                  <c:v>1225.2705682392066</c:v>
                </c:pt>
                <c:pt idx="6">
                  <c:v>1009.3610979510696</c:v>
                </c:pt>
                <c:pt idx="7">
                  <c:v>86.813208299251386</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chemeClr val="accent4"/>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Graf'!$AF$7:$AF$14</c:f>
              <c:numCache>
                <c:formatCode>#,##0.0</c:formatCode>
                <c:ptCount val="8"/>
                <c:pt idx="0">
                  <c:v>16698.510131269406</c:v>
                </c:pt>
                <c:pt idx="1">
                  <c:v>13748.891704880185</c:v>
                </c:pt>
                <c:pt idx="2">
                  <c:v>9101.7728056094529</c:v>
                </c:pt>
                <c:pt idx="3">
                  <c:v>5736.4403422757041</c:v>
                </c:pt>
                <c:pt idx="4">
                  <c:v>1919.6495263443401</c:v>
                </c:pt>
                <c:pt idx="5">
                  <c:v>0</c:v>
                </c:pt>
                <c:pt idx="6">
                  <c:v>0</c:v>
                </c:pt>
                <c:pt idx="7">
                  <c:v>0</c:v>
                </c:pt>
              </c:numCache>
            </c:numRef>
          </c:val>
          <c:extLst>
            <c:ext xmlns:c16="http://schemas.microsoft.com/office/drawing/2014/chart" uri="{C3380CC4-5D6E-409C-BE32-E72D297353CC}">
              <c16:uniqueId val="{00000004-E4F1-45B2-9D23-8998C5758ED0}"/>
            </c:ext>
          </c:extLst>
        </c:ser>
        <c:ser>
          <c:idx val="2"/>
          <c:order val="3"/>
          <c:spPr>
            <a:solidFill>
              <a:schemeClr val="accent3"/>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Graf'!$Z$6:$Z$14</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1722796208"/>
        <c:axId val="1722778256"/>
      </c:barChart>
      <c:catAx>
        <c:axId val="17227962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78256"/>
        <c:crosses val="autoZero"/>
        <c:auto val="1"/>
        <c:lblAlgn val="ctr"/>
        <c:lblOffset val="100"/>
        <c:noMultiLvlLbl val="0"/>
      </c:catAx>
      <c:valAx>
        <c:axId val="1722778256"/>
        <c:scaling>
          <c:orientation val="minMax"/>
          <c:max val="48000"/>
          <c:min val="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796208"/>
        <c:crosses val="autoZero"/>
        <c:crossBetween val="between"/>
        <c:majorUnit val="8000"/>
      </c:valAx>
      <c:spPr>
        <a:noFill/>
        <a:ln>
          <a:noFill/>
        </a:ln>
        <a:effectLst/>
      </c:spPr>
    </c:plotArea>
    <c:legend>
      <c:legendPos val="b"/>
      <c:legendEntry>
        <c:idx val="3"/>
        <c:delete val="1"/>
      </c:legendEntry>
      <c:layout>
        <c:manualLayout>
          <c:xMode val="edge"/>
          <c:yMode val="edge"/>
          <c:x val="2.8705861201006832E-2"/>
          <c:y val="0.89721587110576284"/>
          <c:w val="0.7644866954332973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Graf'!$AP$7:$AP$14</c:f>
              <c:numCache>
                <c:formatCode>#,##0.0</c:formatCode>
                <c:ptCount val="8"/>
                <c:pt idx="0">
                  <c:v>104.61126461538463</c:v>
                </c:pt>
                <c:pt idx="1">
                  <c:v>103.91285846153848</c:v>
                </c:pt>
                <c:pt idx="2">
                  <c:v>99.323332307692326</c:v>
                </c:pt>
                <c:pt idx="3">
                  <c:v>94.733806153846174</c:v>
                </c:pt>
                <c:pt idx="4">
                  <c:v>90.144280000000009</c:v>
                </c:pt>
                <c:pt idx="5">
                  <c:v>85.554753846153858</c:v>
                </c:pt>
                <c:pt idx="6">
                  <c:v>41.056304615384626</c:v>
                </c:pt>
                <c:pt idx="7">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Graf'!$AM$7:$AM$14</c:f>
              <c:numCache>
                <c:formatCode>#,##0.0</c:formatCode>
                <c:ptCount val="8"/>
                <c:pt idx="0">
                  <c:v>27.152165224759226</c:v>
                </c:pt>
                <c:pt idx="1">
                  <c:v>27.195843088301991</c:v>
                </c:pt>
                <c:pt idx="2">
                  <c:v>25.407263129764175</c:v>
                </c:pt>
                <c:pt idx="3">
                  <c:v>18.371423031298217</c:v>
                </c:pt>
                <c:pt idx="4">
                  <c:v>17.308821890352142</c:v>
                </c:pt>
                <c:pt idx="5">
                  <c:v>16.786979614862798</c:v>
                </c:pt>
                <c:pt idx="6">
                  <c:v>16.267527801114809</c:v>
                </c:pt>
                <c:pt idx="7">
                  <c:v>7.5049032082128182</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Graf'!$AJ$6:$AJ$14</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Graf'!$AB$7:$AB$14</c:f>
              <c:strCache>
                <c:ptCount val="8"/>
                <c:pt idx="0">
                  <c:v>2023</c:v>
                </c:pt>
                <c:pt idx="1">
                  <c:v>2024</c:v>
                </c:pt>
                <c:pt idx="2">
                  <c:v>2025</c:v>
                </c:pt>
                <c:pt idx="3">
                  <c:v>2026</c:v>
                </c:pt>
                <c:pt idx="4">
                  <c:v>2027</c:v>
                </c:pt>
                <c:pt idx="5">
                  <c:v>2028</c:v>
                </c:pt>
                <c:pt idx="6">
                  <c:v>2029</c:v>
                </c:pt>
                <c:pt idx="7">
                  <c:v>Prom Resto 2030-2044</c:v>
                </c:pt>
              </c:strCache>
            </c:strRef>
          </c:cat>
          <c:val>
            <c:numRef>
              <c:f>'Base Graf'!$Z$5:$Z$10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722806544"/>
        <c:axId val="1722800016"/>
      </c:barChart>
      <c:catAx>
        <c:axId val="17228065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Narrow" panose="020B0606020202030204" pitchFamily="34" charset="0"/>
                <a:ea typeface="+mn-ea"/>
                <a:cs typeface="+mn-cs"/>
              </a:defRPr>
            </a:pPr>
            <a:endParaRPr lang="es-AR"/>
          </a:p>
        </c:txPr>
        <c:crossAx val="1722800016"/>
        <c:crosses val="autoZero"/>
        <c:auto val="1"/>
        <c:lblAlgn val="ctr"/>
        <c:lblOffset val="100"/>
        <c:noMultiLvlLbl val="0"/>
      </c:catAx>
      <c:valAx>
        <c:axId val="1722800016"/>
        <c:scaling>
          <c:orientation val="minMax"/>
          <c:max val="15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72280654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
          <c:h val="7.3067589249899714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Mar-23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en $ Mar-23</c:v>
          </c:tx>
          <c:spPr>
            <a:ln w="19050" cap="rnd">
              <a:solidFill>
                <a:srgbClr val="000099"/>
              </a:solidFill>
              <a:round/>
            </a:ln>
            <a:effectLst/>
          </c:spPr>
          <c:marker>
            <c:symbol val="none"/>
          </c:marker>
          <c:cat>
            <c:numRef>
              <c:f>'Evolución Deuda Total'!$B$4:$AL$4</c:f>
              <c:numCache>
                <c:formatCode>mmm\-yy</c:formatCode>
                <c:ptCount val="37"/>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numCache>
            </c:numRef>
          </c:cat>
          <c:val>
            <c:numRef>
              <c:f>'Evolución Deuda Total'!$B$9:$AL$9</c:f>
              <c:numCache>
                <c:formatCode>#,##0.00</c:formatCode>
                <c:ptCount val="37"/>
                <c:pt idx="0">
                  <c:v>283474.7486446416</c:v>
                </c:pt>
                <c:pt idx="1">
                  <c:v>276474.68305831938</c:v>
                </c:pt>
                <c:pt idx="2">
                  <c:v>264563.97567413223</c:v>
                </c:pt>
                <c:pt idx="3">
                  <c:v>278370.78318281984</c:v>
                </c:pt>
                <c:pt idx="4">
                  <c:v>238346.43493856999</c:v>
                </c:pt>
                <c:pt idx="5">
                  <c:v>257841.63510595998</c:v>
                </c:pt>
                <c:pt idx="6">
                  <c:v>255060.79828148038</c:v>
                </c:pt>
                <c:pt idx="7">
                  <c:v>370816.42775602388</c:v>
                </c:pt>
                <c:pt idx="8">
                  <c:v>299617.63186986058</c:v>
                </c:pt>
                <c:pt idx="9">
                  <c:v>386437.05709422909</c:v>
                </c:pt>
                <c:pt idx="10">
                  <c:v>412944.94328493642</c:v>
                </c:pt>
                <c:pt idx="11">
                  <c:v>413051.17290296609</c:v>
                </c:pt>
                <c:pt idx="12">
                  <c:v>373976.59796719434</c:v>
                </c:pt>
                <c:pt idx="13">
                  <c:v>441918.69815311377</c:v>
                </c:pt>
                <c:pt idx="14">
                  <c:v>423749.67810804519</c:v>
                </c:pt>
                <c:pt idx="15">
                  <c:v>414835.01783271373</c:v>
                </c:pt>
                <c:pt idx="16">
                  <c:v>405405.38122320431</c:v>
                </c:pt>
                <c:pt idx="17">
                  <c:v>431349.8567221773</c:v>
                </c:pt>
                <c:pt idx="18">
                  <c:v>436709.07560963376</c:v>
                </c:pt>
                <c:pt idx="19">
                  <c:v>403255.84869128664</c:v>
                </c:pt>
                <c:pt idx="20">
                  <c:v>386555.69600869302</c:v>
                </c:pt>
                <c:pt idx="21">
                  <c:v>379313.16443671787</c:v>
                </c:pt>
                <c:pt idx="22">
                  <c:v>407197.33848242933</c:v>
                </c:pt>
                <c:pt idx="23">
                  <c:v>400881.69032082584</c:v>
                </c:pt>
                <c:pt idx="24">
                  <c:v>361519.52676981216</c:v>
                </c:pt>
                <c:pt idx="25">
                  <c:v>378529.46772834205</c:v>
                </c:pt>
                <c:pt idx="26">
                  <c:v>378767.90595781564</c:v>
                </c:pt>
                <c:pt idx="27">
                  <c:v>406668.3171444902</c:v>
                </c:pt>
                <c:pt idx="28">
                  <c:v>351667.22525529581</c:v>
                </c:pt>
                <c:pt idx="29">
                  <c:v>317925.55900674331</c:v>
                </c:pt>
                <c:pt idx="30">
                  <c:v>315733.65665710368</c:v>
                </c:pt>
                <c:pt idx="31">
                  <c:v>340437.22440490726</c:v>
                </c:pt>
                <c:pt idx="32">
                  <c:v>267886.06368367956</c:v>
                </c:pt>
                <c:pt idx="33">
                  <c:v>253275.30002431627</c:v>
                </c:pt>
                <c:pt idx="34">
                  <c:v>233129.78309255245</c:v>
                </c:pt>
                <c:pt idx="35">
                  <c:v>268376.30886009109</c:v>
                </c:pt>
                <c:pt idx="36">
                  <c:v>200144.47512748229</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722802192"/>
        <c:axId val="1722802736"/>
      </c:lineChart>
      <c:lineChart>
        <c:grouping val="standard"/>
        <c:varyColors val="0"/>
        <c:ser>
          <c:idx val="1"/>
          <c:order val="1"/>
          <c:tx>
            <c:v>Deuda Total Adm Central en USD (Eje Der)</c:v>
          </c:tx>
          <c:spPr>
            <a:ln w="19050" cap="rnd">
              <a:solidFill>
                <a:srgbClr val="00B050"/>
              </a:solidFill>
              <a:round/>
            </a:ln>
            <a:effectLst/>
          </c:spPr>
          <c:marker>
            <c:symbol val="none"/>
          </c:marker>
          <c:cat>
            <c:numRef>
              <c:f>'Evolución Deuda Total'!$B$4:$AL$4</c:f>
              <c:numCache>
                <c:formatCode>mmm\-yy</c:formatCode>
                <c:ptCount val="37"/>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numCache>
            </c:numRef>
          </c:cat>
          <c:val>
            <c:numRef>
              <c:f>'Evolución Deuda Total'!$B$11:$AL$11</c:f>
              <c:numCache>
                <c:formatCode>#,##0.00</c:formatCode>
                <c:ptCount val="37"/>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722808720"/>
        <c:axId val="1722803280"/>
      </c:lineChart>
      <c:dateAx>
        <c:axId val="1722802192"/>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2736"/>
        <c:crosses val="autoZero"/>
        <c:auto val="1"/>
        <c:lblOffset val="100"/>
        <c:baseTimeUnit val="months"/>
        <c:majorUnit val="3"/>
        <c:majorTimeUnit val="months"/>
      </c:dateAx>
      <c:valAx>
        <c:axId val="1722802736"/>
        <c:scaling>
          <c:orientation val="minMax"/>
          <c:max val="4600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Mar-23</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2192"/>
        <c:crosses val="autoZero"/>
        <c:crossBetween val="between"/>
        <c:majorUnit val="40000"/>
      </c:valAx>
      <c:valAx>
        <c:axId val="1722803280"/>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722808720"/>
        <c:crosses val="max"/>
        <c:crossBetween val="between"/>
      </c:valAx>
      <c:dateAx>
        <c:axId val="1722808720"/>
        <c:scaling>
          <c:orientation val="minMax"/>
        </c:scaling>
        <c:delete val="1"/>
        <c:axPos val="b"/>
        <c:numFmt formatCode="mmm\-yy" sourceLinked="1"/>
        <c:majorTickMark val="out"/>
        <c:minorTickMark val="none"/>
        <c:tickLblPos val="nextTo"/>
        <c:crossAx val="1722803280"/>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7" noThreeD="1" sel="1" val="0"/>
</file>

<file path=xl/ctrlProps/ctrlProp3.xml><?xml version="1.0" encoding="utf-8"?>
<formControlPr xmlns="http://schemas.microsoft.com/office/spreadsheetml/2009/9/main" objectType="Drop" dropStyle="combo" dx="16" fmlaLink="$K$44" fmlaRange="'Base Graf'!$BT$8:$BT$9" noThreeD="1" sel="1" val="0"/>
</file>

<file path=xl/ctrlProps/ctrlProp4.xml><?xml version="1.0" encoding="utf-8"?>
<formControlPr xmlns="http://schemas.microsoft.com/office/spreadsheetml/2009/9/main" objectType="Drop" dropStyle="combo" dx="16" fmlaLink="$K$64" fmlaRange="'Base Graf'!$BT$10:$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27291"/>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27292"/>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27293"/>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27294"/>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477230</xdr:colOff>
      <xdr:row>96</xdr:row>
      <xdr:rowOff>152400</xdr:rowOff>
    </xdr:from>
    <xdr:to>
      <xdr:col>65</xdr:col>
      <xdr:colOff>1134436</xdr:colOff>
      <xdr:row>98</xdr:row>
      <xdr:rowOff>43757</xdr:rowOff>
    </xdr:to>
    <xdr:sp macro="" textlink="">
      <xdr:nvSpPr>
        <xdr:cNvPr id="9" name="CuadroTexto 81">
          <a:extLst>
            <a:ext uri="{FF2B5EF4-FFF2-40B4-BE49-F238E27FC236}">
              <a16:creationId xmlns:a16="http://schemas.microsoft.com/office/drawing/2014/main" id="{00000000-0008-0000-0400-000009000000}"/>
            </a:ext>
          </a:extLst>
        </xdr:cNvPr>
        <xdr:cNvSpPr txBox="1"/>
      </xdr:nvSpPr>
      <xdr:spPr>
        <a:xfrm>
          <a:off x="61122905" y="18859500"/>
          <a:ext cx="657206" cy="27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45.864,1</a:t>
          </a:r>
        </a:p>
      </xdr:txBody>
    </xdr:sp>
    <xdr:clientData/>
  </xdr:twoCellAnchor>
  <xdr:twoCellAnchor>
    <xdr:from>
      <xdr:col>65</xdr:col>
      <xdr:colOff>1124743</xdr:colOff>
      <xdr:row>100</xdr:row>
      <xdr:rowOff>82047</xdr:rowOff>
    </xdr:from>
    <xdr:to>
      <xdr:col>65</xdr:col>
      <xdr:colOff>1762893</xdr:colOff>
      <xdr:row>101</xdr:row>
      <xdr:rowOff>167762</xdr:rowOff>
    </xdr:to>
    <xdr:sp macro="" textlink="">
      <xdr:nvSpPr>
        <xdr:cNvPr id="10" name="CuadroTexto 82">
          <a:extLst>
            <a:ext uri="{FF2B5EF4-FFF2-40B4-BE49-F238E27FC236}">
              <a16:creationId xmlns:a16="http://schemas.microsoft.com/office/drawing/2014/main" id="{00000000-0008-0000-0400-00000A000000}"/>
            </a:ext>
          </a:extLst>
        </xdr:cNvPr>
        <xdr:cNvSpPr txBox="1"/>
      </xdr:nvSpPr>
      <xdr:spPr>
        <a:xfrm>
          <a:off x="61770418" y="1955114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23.021,9</a:t>
          </a:r>
        </a:p>
      </xdr:txBody>
    </xdr:sp>
    <xdr:clientData/>
  </xdr:twoCellAnchor>
  <xdr:twoCellAnchor>
    <xdr:from>
      <xdr:col>65</xdr:col>
      <xdr:colOff>1781935</xdr:colOff>
      <xdr:row>102</xdr:row>
      <xdr:rowOff>6808</xdr:rowOff>
    </xdr:from>
    <xdr:to>
      <xdr:col>65</xdr:col>
      <xdr:colOff>2391552</xdr:colOff>
      <xdr:row>103</xdr:row>
      <xdr:rowOff>92522</xdr:rowOff>
    </xdr:to>
    <xdr:sp macro="" textlink="">
      <xdr:nvSpPr>
        <xdr:cNvPr id="16" name="CuadroTexto 83">
          <a:extLst>
            <a:ext uri="{FF2B5EF4-FFF2-40B4-BE49-F238E27FC236}">
              <a16:creationId xmlns:a16="http://schemas.microsoft.com/office/drawing/2014/main" id="{00000000-0008-0000-0400-000010000000}"/>
            </a:ext>
          </a:extLst>
        </xdr:cNvPr>
        <xdr:cNvSpPr txBox="1"/>
      </xdr:nvSpPr>
      <xdr:spPr>
        <a:xfrm>
          <a:off x="62427610" y="19856908"/>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12.593,1</a:t>
          </a:r>
        </a:p>
      </xdr:txBody>
    </xdr:sp>
    <xdr:clientData/>
  </xdr:twoCellAnchor>
  <xdr:twoCellAnchor>
    <xdr:from>
      <xdr:col>65</xdr:col>
      <xdr:colOff>2458037</xdr:colOff>
      <xdr:row>102</xdr:row>
      <xdr:rowOff>15939</xdr:rowOff>
    </xdr:from>
    <xdr:to>
      <xdr:col>65</xdr:col>
      <xdr:colOff>3000958</xdr:colOff>
      <xdr:row>103</xdr:row>
      <xdr:rowOff>111196</xdr:rowOff>
    </xdr:to>
    <xdr:sp macro="" textlink="">
      <xdr:nvSpPr>
        <xdr:cNvPr id="17" name="CuadroTexto 84">
          <a:extLst>
            <a:ext uri="{FF2B5EF4-FFF2-40B4-BE49-F238E27FC236}">
              <a16:creationId xmlns:a16="http://schemas.microsoft.com/office/drawing/2014/main" id="{00000000-0008-0000-0400-000011000000}"/>
            </a:ext>
          </a:extLst>
        </xdr:cNvPr>
        <xdr:cNvSpPr txBox="1"/>
      </xdr:nvSpPr>
      <xdr:spPr>
        <a:xfrm>
          <a:off x="63103712" y="19866039"/>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7.821,3</a:t>
          </a:r>
        </a:p>
      </xdr:txBody>
    </xdr:sp>
    <xdr:clientData/>
  </xdr:twoCellAnchor>
  <xdr:twoCellAnchor>
    <xdr:from>
      <xdr:col>65</xdr:col>
      <xdr:colOff>3115249</xdr:colOff>
      <xdr:row>101</xdr:row>
      <xdr:rowOff>158057</xdr:rowOff>
    </xdr:from>
    <xdr:to>
      <xdr:col>65</xdr:col>
      <xdr:colOff>3658183</xdr:colOff>
      <xdr:row>103</xdr:row>
      <xdr:rowOff>62815</xdr:rowOff>
    </xdr:to>
    <xdr:sp macro="" textlink="">
      <xdr:nvSpPr>
        <xdr:cNvPr id="18" name="CuadroTexto 84">
          <a:extLst>
            <a:ext uri="{FF2B5EF4-FFF2-40B4-BE49-F238E27FC236}">
              <a16:creationId xmlns:a16="http://schemas.microsoft.com/office/drawing/2014/main" id="{00000000-0008-0000-0400-000012000000}"/>
            </a:ext>
          </a:extLst>
        </xdr:cNvPr>
        <xdr:cNvSpPr txBox="1"/>
      </xdr:nvSpPr>
      <xdr:spPr>
        <a:xfrm>
          <a:off x="63760924" y="19817657"/>
          <a:ext cx="54293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3.441,7</a:t>
          </a:r>
        </a:p>
      </xdr:txBody>
    </xdr:sp>
    <xdr:clientData/>
  </xdr:twoCellAnchor>
  <xdr:twoCellAnchor>
    <xdr:from>
      <xdr:col>65</xdr:col>
      <xdr:colOff>533213</xdr:colOff>
      <xdr:row>98</xdr:row>
      <xdr:rowOff>158241</xdr:rowOff>
    </xdr:from>
    <xdr:to>
      <xdr:col>65</xdr:col>
      <xdr:colOff>1190419</xdr:colOff>
      <xdr:row>100</xdr:row>
      <xdr:rowOff>53486</xdr:rowOff>
    </xdr:to>
    <xdr:sp macro="" textlink="">
      <xdr:nvSpPr>
        <xdr:cNvPr id="20" name="CuadroTexto 81">
          <a:extLst>
            <a:ext uri="{FF2B5EF4-FFF2-40B4-BE49-F238E27FC236}">
              <a16:creationId xmlns:a16="http://schemas.microsoft.com/office/drawing/2014/main" id="{00000000-0008-0000-0400-000014000000}"/>
            </a:ext>
          </a:extLst>
        </xdr:cNvPr>
        <xdr:cNvSpPr txBox="1"/>
      </xdr:nvSpPr>
      <xdr:spPr>
        <a:xfrm>
          <a:off x="61178888" y="19246341"/>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43,6%</a:t>
          </a:r>
        </a:p>
      </xdr:txBody>
    </xdr:sp>
    <xdr:clientData/>
  </xdr:twoCellAnchor>
  <xdr:twoCellAnchor>
    <xdr:from>
      <xdr:col>65</xdr:col>
      <xdr:colOff>1191029</xdr:colOff>
      <xdr:row>102</xdr:row>
      <xdr:rowOff>24517</xdr:rowOff>
    </xdr:from>
    <xdr:to>
      <xdr:col>65</xdr:col>
      <xdr:colOff>1829179</xdr:colOff>
      <xdr:row>103</xdr:row>
      <xdr:rowOff>110232</xdr:rowOff>
    </xdr:to>
    <xdr:sp macro="" textlink="">
      <xdr:nvSpPr>
        <xdr:cNvPr id="21" name="CuadroTexto 82">
          <a:extLst>
            <a:ext uri="{FF2B5EF4-FFF2-40B4-BE49-F238E27FC236}">
              <a16:creationId xmlns:a16="http://schemas.microsoft.com/office/drawing/2014/main" id="{00000000-0008-0000-0400-000015000000}"/>
            </a:ext>
          </a:extLst>
        </xdr:cNvPr>
        <xdr:cNvSpPr txBox="1"/>
      </xdr:nvSpPr>
      <xdr:spPr>
        <a:xfrm>
          <a:off x="61836704" y="1987461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59,2%</a:t>
          </a:r>
        </a:p>
      </xdr:txBody>
    </xdr:sp>
    <xdr:clientData/>
  </xdr:twoCellAnchor>
  <xdr:twoCellAnchor>
    <xdr:from>
      <xdr:col>65</xdr:col>
      <xdr:colOff>1848416</xdr:colOff>
      <xdr:row>103</xdr:row>
      <xdr:rowOff>53858</xdr:rowOff>
    </xdr:from>
    <xdr:to>
      <xdr:col>65</xdr:col>
      <xdr:colOff>2419923</xdr:colOff>
      <xdr:row>104</xdr:row>
      <xdr:rowOff>139572</xdr:rowOff>
    </xdr:to>
    <xdr:sp macro="" textlink="">
      <xdr:nvSpPr>
        <xdr:cNvPr id="22" name="CuadroTexto 83">
          <a:extLst>
            <a:ext uri="{FF2B5EF4-FFF2-40B4-BE49-F238E27FC236}">
              <a16:creationId xmlns:a16="http://schemas.microsoft.com/office/drawing/2014/main" id="{00000000-0008-0000-0400-000016000000}"/>
            </a:ext>
          </a:extLst>
        </xdr:cNvPr>
        <xdr:cNvSpPr txBox="1"/>
      </xdr:nvSpPr>
      <xdr:spPr>
        <a:xfrm>
          <a:off x="62494091" y="2009445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58,1%</a:t>
          </a:r>
        </a:p>
      </xdr:txBody>
    </xdr:sp>
    <xdr:clientData/>
  </xdr:twoCellAnchor>
  <xdr:twoCellAnchor>
    <xdr:from>
      <xdr:col>65</xdr:col>
      <xdr:colOff>2495359</xdr:colOff>
      <xdr:row>102</xdr:row>
      <xdr:rowOff>187397</xdr:rowOff>
    </xdr:from>
    <xdr:to>
      <xdr:col>65</xdr:col>
      <xdr:colOff>3057321</xdr:colOff>
      <xdr:row>104</xdr:row>
      <xdr:rowOff>92154</xdr:rowOff>
    </xdr:to>
    <xdr:sp macro="" textlink="">
      <xdr:nvSpPr>
        <xdr:cNvPr id="23" name="CuadroTexto 84">
          <a:extLst>
            <a:ext uri="{FF2B5EF4-FFF2-40B4-BE49-F238E27FC236}">
              <a16:creationId xmlns:a16="http://schemas.microsoft.com/office/drawing/2014/main" id="{00000000-0008-0000-0400-000017000000}"/>
            </a:ext>
          </a:extLst>
        </xdr:cNvPr>
        <xdr:cNvSpPr txBox="1"/>
      </xdr:nvSpPr>
      <xdr:spPr>
        <a:xfrm>
          <a:off x="63141034" y="20037497"/>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34,0%</a:t>
          </a:r>
        </a:p>
      </xdr:txBody>
    </xdr:sp>
    <xdr:clientData/>
  </xdr:twoCellAnchor>
  <xdr:twoCellAnchor>
    <xdr:from>
      <xdr:col>65</xdr:col>
      <xdr:colOff>3153544</xdr:colOff>
      <xdr:row>102</xdr:row>
      <xdr:rowOff>139591</xdr:rowOff>
    </xdr:from>
    <xdr:to>
      <xdr:col>65</xdr:col>
      <xdr:colOff>3715506</xdr:colOff>
      <xdr:row>104</xdr:row>
      <xdr:rowOff>44348</xdr:rowOff>
    </xdr:to>
    <xdr:sp macro="" textlink="">
      <xdr:nvSpPr>
        <xdr:cNvPr id="24" name="CuadroTexto 84">
          <a:extLst>
            <a:ext uri="{FF2B5EF4-FFF2-40B4-BE49-F238E27FC236}">
              <a16:creationId xmlns:a16="http://schemas.microsoft.com/office/drawing/2014/main" id="{00000000-0008-0000-0400-000018000000}"/>
            </a:ext>
          </a:extLst>
        </xdr:cNvPr>
        <xdr:cNvSpPr txBox="1"/>
      </xdr:nvSpPr>
      <xdr:spPr>
        <a:xfrm>
          <a:off x="63799219" y="19989691"/>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24,2%</a:t>
          </a:r>
        </a:p>
      </xdr:txBody>
    </xdr:sp>
    <xdr:clientData/>
  </xdr:twoCellAnchor>
  <xdr:twoCellAnchor>
    <xdr:from>
      <xdr:col>65</xdr:col>
      <xdr:colOff>524465</xdr:colOff>
      <xdr:row>102</xdr:row>
      <xdr:rowOff>111199</xdr:rowOff>
    </xdr:from>
    <xdr:to>
      <xdr:col>65</xdr:col>
      <xdr:colOff>1181671</xdr:colOff>
      <xdr:row>104</xdr:row>
      <xdr:rowOff>6444</xdr:rowOff>
    </xdr:to>
    <xdr:sp macro="" textlink="">
      <xdr:nvSpPr>
        <xdr:cNvPr id="26" name="CuadroTexto 81">
          <a:extLst>
            <a:ext uri="{FF2B5EF4-FFF2-40B4-BE49-F238E27FC236}">
              <a16:creationId xmlns:a16="http://schemas.microsoft.com/office/drawing/2014/main" id="{00000000-0008-0000-0400-00001A000000}"/>
            </a:ext>
          </a:extLst>
        </xdr:cNvPr>
        <xdr:cNvSpPr txBox="1"/>
      </xdr:nvSpPr>
      <xdr:spPr>
        <a:xfrm>
          <a:off x="61170140" y="1996129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56,4%</a:t>
          </a:r>
        </a:p>
      </xdr:txBody>
    </xdr:sp>
    <xdr:clientData/>
  </xdr:twoCellAnchor>
  <xdr:twoCellAnchor>
    <xdr:from>
      <xdr:col>65</xdr:col>
      <xdr:colOff>1181116</xdr:colOff>
      <xdr:row>103</xdr:row>
      <xdr:rowOff>148536</xdr:rowOff>
    </xdr:from>
    <xdr:to>
      <xdr:col>65</xdr:col>
      <xdr:colOff>1819266</xdr:colOff>
      <xdr:row>105</xdr:row>
      <xdr:rowOff>43751</xdr:rowOff>
    </xdr:to>
    <xdr:sp macro="" textlink="">
      <xdr:nvSpPr>
        <xdr:cNvPr id="27" name="CuadroTexto 82">
          <a:extLst>
            <a:ext uri="{FF2B5EF4-FFF2-40B4-BE49-F238E27FC236}">
              <a16:creationId xmlns:a16="http://schemas.microsoft.com/office/drawing/2014/main" id="{00000000-0008-0000-0400-00001B000000}"/>
            </a:ext>
          </a:extLst>
        </xdr:cNvPr>
        <xdr:cNvSpPr txBox="1"/>
      </xdr:nvSpPr>
      <xdr:spPr>
        <a:xfrm>
          <a:off x="61826791" y="20189136"/>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40,8%</a:t>
          </a:r>
        </a:p>
      </xdr:txBody>
    </xdr:sp>
    <xdr:clientData/>
  </xdr:twoCellAnchor>
  <xdr:twoCellAnchor>
    <xdr:from>
      <xdr:col>65</xdr:col>
      <xdr:colOff>1837919</xdr:colOff>
      <xdr:row>104</xdr:row>
      <xdr:rowOff>34808</xdr:rowOff>
    </xdr:from>
    <xdr:to>
      <xdr:col>65</xdr:col>
      <xdr:colOff>2409426</xdr:colOff>
      <xdr:row>105</xdr:row>
      <xdr:rowOff>120522</xdr:rowOff>
    </xdr:to>
    <xdr:sp macro="" textlink="">
      <xdr:nvSpPr>
        <xdr:cNvPr id="28" name="CuadroTexto 83">
          <a:extLst>
            <a:ext uri="{FF2B5EF4-FFF2-40B4-BE49-F238E27FC236}">
              <a16:creationId xmlns:a16="http://schemas.microsoft.com/office/drawing/2014/main" id="{00000000-0008-0000-0400-00001C000000}"/>
            </a:ext>
          </a:extLst>
        </xdr:cNvPr>
        <xdr:cNvSpPr txBox="1"/>
      </xdr:nvSpPr>
      <xdr:spPr>
        <a:xfrm>
          <a:off x="62483594" y="20265908"/>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41,9%</a:t>
          </a:r>
        </a:p>
      </xdr:txBody>
    </xdr:sp>
    <xdr:clientData/>
  </xdr:twoCellAnchor>
  <xdr:twoCellAnchor>
    <xdr:from>
      <xdr:col>65</xdr:col>
      <xdr:colOff>2495554</xdr:colOff>
      <xdr:row>104</xdr:row>
      <xdr:rowOff>34996</xdr:rowOff>
    </xdr:from>
    <xdr:to>
      <xdr:col>65</xdr:col>
      <xdr:colOff>3057516</xdr:colOff>
      <xdr:row>105</xdr:row>
      <xdr:rowOff>130253</xdr:rowOff>
    </xdr:to>
    <xdr:sp macro="" textlink="">
      <xdr:nvSpPr>
        <xdr:cNvPr id="29" name="CuadroTexto 84">
          <a:extLst>
            <a:ext uri="{FF2B5EF4-FFF2-40B4-BE49-F238E27FC236}">
              <a16:creationId xmlns:a16="http://schemas.microsoft.com/office/drawing/2014/main" id="{00000000-0008-0000-0400-00001D000000}"/>
            </a:ext>
          </a:extLst>
        </xdr:cNvPr>
        <xdr:cNvSpPr txBox="1"/>
      </xdr:nvSpPr>
      <xdr:spPr>
        <a:xfrm>
          <a:off x="63141229" y="20266096"/>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66,0%</a:t>
          </a:r>
        </a:p>
      </xdr:txBody>
    </xdr:sp>
    <xdr:clientData/>
  </xdr:twoCellAnchor>
  <xdr:twoCellAnchor>
    <xdr:from>
      <xdr:col>65</xdr:col>
      <xdr:colOff>3134687</xdr:colOff>
      <xdr:row>103</xdr:row>
      <xdr:rowOff>92549</xdr:rowOff>
    </xdr:from>
    <xdr:to>
      <xdr:col>65</xdr:col>
      <xdr:colOff>3696649</xdr:colOff>
      <xdr:row>104</xdr:row>
      <xdr:rowOff>187806</xdr:rowOff>
    </xdr:to>
    <xdr:sp macro="" textlink="">
      <xdr:nvSpPr>
        <xdr:cNvPr id="30" name="CuadroTexto 84">
          <a:extLst>
            <a:ext uri="{FF2B5EF4-FFF2-40B4-BE49-F238E27FC236}">
              <a16:creationId xmlns:a16="http://schemas.microsoft.com/office/drawing/2014/main" id="{00000000-0008-0000-0400-00001E000000}"/>
            </a:ext>
          </a:extLst>
        </xdr:cNvPr>
        <xdr:cNvSpPr txBox="1"/>
      </xdr:nvSpPr>
      <xdr:spPr>
        <a:xfrm>
          <a:off x="63780362" y="20133149"/>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75,8%</a:t>
          </a:r>
        </a:p>
      </xdr:txBody>
    </xdr:sp>
    <xdr:clientData/>
  </xdr:twoCellAnchor>
  <xdr:twoCellAnchor>
    <xdr:from>
      <xdr:col>65</xdr:col>
      <xdr:colOff>3753035</xdr:colOff>
      <xdr:row>101</xdr:row>
      <xdr:rowOff>170298</xdr:rowOff>
    </xdr:from>
    <xdr:to>
      <xdr:col>65</xdr:col>
      <xdr:colOff>4305300</xdr:colOff>
      <xdr:row>103</xdr:row>
      <xdr:rowOff>71168</xdr:rowOff>
    </xdr:to>
    <xdr:sp macro="" textlink="">
      <xdr:nvSpPr>
        <xdr:cNvPr id="31" name="CuadroTexto 84">
          <a:extLst>
            <a:ext uri="{FF2B5EF4-FFF2-40B4-BE49-F238E27FC236}">
              <a16:creationId xmlns:a16="http://schemas.microsoft.com/office/drawing/2014/main" id="{00000000-0008-0000-0400-00001F000000}"/>
            </a:ext>
          </a:extLst>
        </xdr:cNvPr>
        <xdr:cNvSpPr txBox="1"/>
      </xdr:nvSpPr>
      <xdr:spPr>
        <a:xfrm>
          <a:off x="64398710" y="19829898"/>
          <a:ext cx="552265"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1.225,3</a:t>
          </a:r>
        </a:p>
      </xdr:txBody>
    </xdr:sp>
    <xdr:clientData/>
  </xdr:twoCellAnchor>
  <xdr:twoCellAnchor>
    <xdr:from>
      <xdr:col>65</xdr:col>
      <xdr:colOff>3819516</xdr:colOff>
      <xdr:row>102</xdr:row>
      <xdr:rowOff>151249</xdr:rowOff>
    </xdr:from>
    <xdr:to>
      <xdr:col>65</xdr:col>
      <xdr:colOff>4381478</xdr:colOff>
      <xdr:row>104</xdr:row>
      <xdr:rowOff>52118</xdr:rowOff>
    </xdr:to>
    <xdr:sp macro="" textlink="">
      <xdr:nvSpPr>
        <xdr:cNvPr id="32" name="CuadroTexto 84">
          <a:extLst>
            <a:ext uri="{FF2B5EF4-FFF2-40B4-BE49-F238E27FC236}">
              <a16:creationId xmlns:a16="http://schemas.microsoft.com/office/drawing/2014/main" id="{00000000-0008-0000-0400-000020000000}"/>
            </a:ext>
          </a:extLst>
        </xdr:cNvPr>
        <xdr:cNvSpPr txBox="1"/>
      </xdr:nvSpPr>
      <xdr:spPr>
        <a:xfrm>
          <a:off x="64465191" y="20001349"/>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33,6%</a:t>
          </a:r>
        </a:p>
      </xdr:txBody>
    </xdr:sp>
    <xdr:clientData/>
  </xdr:twoCellAnchor>
  <xdr:twoCellAnchor>
    <xdr:from>
      <xdr:col>65</xdr:col>
      <xdr:colOff>3819709</xdr:colOff>
      <xdr:row>103</xdr:row>
      <xdr:rowOff>147944</xdr:rowOff>
    </xdr:from>
    <xdr:to>
      <xdr:col>65</xdr:col>
      <xdr:colOff>4381671</xdr:colOff>
      <xdr:row>105</xdr:row>
      <xdr:rowOff>52701</xdr:rowOff>
    </xdr:to>
    <xdr:sp macro="" textlink="">
      <xdr:nvSpPr>
        <xdr:cNvPr id="33" name="CuadroTexto 84">
          <a:extLst>
            <a:ext uri="{FF2B5EF4-FFF2-40B4-BE49-F238E27FC236}">
              <a16:creationId xmlns:a16="http://schemas.microsoft.com/office/drawing/2014/main" id="{00000000-0008-0000-0400-000021000000}"/>
            </a:ext>
          </a:extLst>
        </xdr:cNvPr>
        <xdr:cNvSpPr txBox="1"/>
      </xdr:nvSpPr>
      <xdr:spPr>
        <a:xfrm>
          <a:off x="64465384" y="20188544"/>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66,4%</a:t>
          </a:r>
        </a:p>
      </xdr:txBody>
    </xdr:sp>
    <xdr:clientData/>
  </xdr:twoCellAnchor>
  <xdr:twoCellAnchor>
    <xdr:from>
      <xdr:col>65</xdr:col>
      <xdr:colOff>4400541</xdr:colOff>
      <xdr:row>101</xdr:row>
      <xdr:rowOff>179628</xdr:rowOff>
    </xdr:from>
    <xdr:to>
      <xdr:col>65</xdr:col>
      <xdr:colOff>4962525</xdr:colOff>
      <xdr:row>103</xdr:row>
      <xdr:rowOff>84386</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5046216" y="19839228"/>
          <a:ext cx="56198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1.009,4</a:t>
          </a:r>
        </a:p>
      </xdr:txBody>
    </xdr:sp>
    <xdr:clientData/>
  </xdr:twoCellAnchor>
  <xdr:twoCellAnchor>
    <xdr:from>
      <xdr:col>65</xdr:col>
      <xdr:colOff>4447971</xdr:colOff>
      <xdr:row>102</xdr:row>
      <xdr:rowOff>160385</xdr:rowOff>
    </xdr:from>
    <xdr:to>
      <xdr:col>65</xdr:col>
      <xdr:colOff>5009933</xdr:colOff>
      <xdr:row>104</xdr:row>
      <xdr:rowOff>65142</xdr:rowOff>
    </xdr:to>
    <xdr:sp macro="" textlink="">
      <xdr:nvSpPr>
        <xdr:cNvPr id="35" name="CuadroTexto 84">
          <a:extLst>
            <a:ext uri="{FF2B5EF4-FFF2-40B4-BE49-F238E27FC236}">
              <a16:creationId xmlns:a16="http://schemas.microsoft.com/office/drawing/2014/main" id="{00000000-0008-0000-0400-000023000000}"/>
            </a:ext>
          </a:extLst>
        </xdr:cNvPr>
        <xdr:cNvSpPr txBox="1"/>
      </xdr:nvSpPr>
      <xdr:spPr>
        <a:xfrm>
          <a:off x="65093646" y="2001048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19,4%</a:t>
          </a:r>
        </a:p>
      </xdr:txBody>
    </xdr:sp>
    <xdr:clientData/>
  </xdr:twoCellAnchor>
  <xdr:twoCellAnchor>
    <xdr:from>
      <xdr:col>65</xdr:col>
      <xdr:colOff>4448360</xdr:colOff>
      <xdr:row>103</xdr:row>
      <xdr:rowOff>147750</xdr:rowOff>
    </xdr:from>
    <xdr:to>
      <xdr:col>65</xdr:col>
      <xdr:colOff>5010322</xdr:colOff>
      <xdr:row>105</xdr:row>
      <xdr:rowOff>52507</xdr:rowOff>
    </xdr:to>
    <xdr:sp macro="" textlink="">
      <xdr:nvSpPr>
        <xdr:cNvPr id="36" name="CuadroTexto 84">
          <a:extLst>
            <a:ext uri="{FF2B5EF4-FFF2-40B4-BE49-F238E27FC236}">
              <a16:creationId xmlns:a16="http://schemas.microsoft.com/office/drawing/2014/main" id="{00000000-0008-0000-0400-000024000000}"/>
            </a:ext>
          </a:extLst>
        </xdr:cNvPr>
        <xdr:cNvSpPr txBox="1"/>
      </xdr:nvSpPr>
      <xdr:spPr>
        <a:xfrm>
          <a:off x="65094035" y="2018835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80,6%</a:t>
          </a:r>
        </a:p>
      </xdr:txBody>
    </xdr:sp>
    <xdr:clientData/>
  </xdr:twoCellAnchor>
  <xdr:twoCellAnchor>
    <xdr:from>
      <xdr:col>65</xdr:col>
      <xdr:colOff>5133188</xdr:colOff>
      <xdr:row>102</xdr:row>
      <xdr:rowOff>27423</xdr:rowOff>
    </xdr:from>
    <xdr:to>
      <xdr:col>65</xdr:col>
      <xdr:colOff>5590385</xdr:colOff>
      <xdr:row>103</xdr:row>
      <xdr:rowOff>118793</xdr:rowOff>
    </xdr:to>
    <xdr:sp macro="" textlink="">
      <xdr:nvSpPr>
        <xdr:cNvPr id="37" name="CuadroTexto 84">
          <a:extLst>
            <a:ext uri="{FF2B5EF4-FFF2-40B4-BE49-F238E27FC236}">
              <a16:creationId xmlns:a16="http://schemas.microsoft.com/office/drawing/2014/main" id="{00000000-0008-0000-0400-000025000000}"/>
            </a:ext>
          </a:extLst>
        </xdr:cNvPr>
        <xdr:cNvSpPr txBox="1"/>
      </xdr:nvSpPr>
      <xdr:spPr>
        <a:xfrm>
          <a:off x="65778863" y="19877523"/>
          <a:ext cx="457197"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86,8</a:t>
          </a:r>
        </a:p>
      </xdr:txBody>
    </xdr:sp>
    <xdr:clientData/>
  </xdr:twoCellAnchor>
  <xdr:twoCellAnchor>
    <xdr:from>
      <xdr:col>65</xdr:col>
      <xdr:colOff>5133188</xdr:colOff>
      <xdr:row>102</xdr:row>
      <xdr:rowOff>179630</xdr:rowOff>
    </xdr:from>
    <xdr:to>
      <xdr:col>65</xdr:col>
      <xdr:colOff>5695150</xdr:colOff>
      <xdr:row>104</xdr:row>
      <xdr:rowOff>80499</xdr:rowOff>
    </xdr:to>
    <xdr:sp macro="" textlink="">
      <xdr:nvSpPr>
        <xdr:cNvPr id="38" name="CuadroTexto 84">
          <a:extLst>
            <a:ext uri="{FF2B5EF4-FFF2-40B4-BE49-F238E27FC236}">
              <a16:creationId xmlns:a16="http://schemas.microsoft.com/office/drawing/2014/main" id="{00000000-0008-0000-0400-000026000000}"/>
            </a:ext>
          </a:extLst>
        </xdr:cNvPr>
        <xdr:cNvSpPr txBox="1"/>
      </xdr:nvSpPr>
      <xdr:spPr>
        <a:xfrm>
          <a:off x="65778863" y="20029730"/>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6,3%</a:t>
          </a:r>
        </a:p>
      </xdr:txBody>
    </xdr:sp>
    <xdr:clientData/>
  </xdr:twoCellAnchor>
  <xdr:twoCellAnchor>
    <xdr:from>
      <xdr:col>65</xdr:col>
      <xdr:colOff>5095671</xdr:colOff>
      <xdr:row>103</xdr:row>
      <xdr:rowOff>160968</xdr:rowOff>
    </xdr:from>
    <xdr:to>
      <xdr:col>65</xdr:col>
      <xdr:colOff>5657633</xdr:colOff>
      <xdr:row>105</xdr:row>
      <xdr:rowOff>61837</xdr:rowOff>
    </xdr:to>
    <xdr:sp macro="" textlink="">
      <xdr:nvSpPr>
        <xdr:cNvPr id="39" name="CuadroTexto 84">
          <a:extLst>
            <a:ext uri="{FF2B5EF4-FFF2-40B4-BE49-F238E27FC236}">
              <a16:creationId xmlns:a16="http://schemas.microsoft.com/office/drawing/2014/main" id="{00000000-0008-0000-0400-000027000000}"/>
            </a:ext>
          </a:extLst>
        </xdr:cNvPr>
        <xdr:cNvSpPr txBox="1"/>
      </xdr:nvSpPr>
      <xdr:spPr>
        <a:xfrm>
          <a:off x="65741346" y="20201568"/>
          <a:ext cx="561962"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93,7%</a:t>
          </a:r>
        </a:p>
      </xdr:txBody>
    </xdr:sp>
    <xdr:clientData/>
  </xdr:twoCellAnchor>
  <xdr:twoCellAnchor>
    <xdr:from>
      <xdr:col>65</xdr:col>
      <xdr:colOff>533020</xdr:colOff>
      <xdr:row>115</xdr:row>
      <xdr:rowOff>66675</xdr:rowOff>
    </xdr:from>
    <xdr:to>
      <xdr:col>65</xdr:col>
      <xdr:colOff>1190226</xdr:colOff>
      <xdr:row>116</xdr:row>
      <xdr:rowOff>152420</xdr:rowOff>
    </xdr:to>
    <xdr:sp macro="" textlink="">
      <xdr:nvSpPr>
        <xdr:cNvPr id="41" name="CuadroTexto 81">
          <a:extLst>
            <a:ext uri="{FF2B5EF4-FFF2-40B4-BE49-F238E27FC236}">
              <a16:creationId xmlns:a16="http://schemas.microsoft.com/office/drawing/2014/main" id="{00000000-0008-0000-0400-000029000000}"/>
            </a:ext>
          </a:extLst>
        </xdr:cNvPr>
        <xdr:cNvSpPr txBox="1"/>
      </xdr:nvSpPr>
      <xdr:spPr>
        <a:xfrm>
          <a:off x="61178695" y="223932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131,8</a:t>
          </a:r>
        </a:p>
      </xdr:txBody>
    </xdr:sp>
    <xdr:clientData/>
  </xdr:twoCellAnchor>
  <xdr:twoCellAnchor>
    <xdr:from>
      <xdr:col>65</xdr:col>
      <xdr:colOff>1171591</xdr:colOff>
      <xdr:row>115</xdr:row>
      <xdr:rowOff>67467</xdr:rowOff>
    </xdr:from>
    <xdr:to>
      <xdr:col>65</xdr:col>
      <xdr:colOff>1809741</xdr:colOff>
      <xdr:row>116</xdr:row>
      <xdr:rowOff>153182</xdr:rowOff>
    </xdr:to>
    <xdr:sp macro="" textlink="">
      <xdr:nvSpPr>
        <xdr:cNvPr id="42" name="CuadroTexto 82">
          <a:extLst>
            <a:ext uri="{FF2B5EF4-FFF2-40B4-BE49-F238E27FC236}">
              <a16:creationId xmlns:a16="http://schemas.microsoft.com/office/drawing/2014/main" id="{00000000-0008-0000-0400-00002A000000}"/>
            </a:ext>
          </a:extLst>
        </xdr:cNvPr>
        <xdr:cNvSpPr txBox="1"/>
      </xdr:nvSpPr>
      <xdr:spPr>
        <a:xfrm>
          <a:off x="61817266" y="2239406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131,1</a:t>
          </a:r>
        </a:p>
      </xdr:txBody>
    </xdr:sp>
    <xdr:clientData/>
  </xdr:twoCellAnchor>
  <xdr:twoCellAnchor>
    <xdr:from>
      <xdr:col>65</xdr:col>
      <xdr:colOff>1838698</xdr:colOff>
      <xdr:row>115</xdr:row>
      <xdr:rowOff>133355</xdr:rowOff>
    </xdr:from>
    <xdr:to>
      <xdr:col>65</xdr:col>
      <xdr:colOff>2400689</xdr:colOff>
      <xdr:row>117</xdr:row>
      <xdr:rowOff>28569</xdr:rowOff>
    </xdr:to>
    <xdr:sp macro="" textlink="">
      <xdr:nvSpPr>
        <xdr:cNvPr id="43" name="CuadroTexto 83">
          <a:extLst>
            <a:ext uri="{FF2B5EF4-FFF2-40B4-BE49-F238E27FC236}">
              <a16:creationId xmlns:a16="http://schemas.microsoft.com/office/drawing/2014/main" id="{00000000-0008-0000-0400-00002B000000}"/>
            </a:ext>
          </a:extLst>
        </xdr:cNvPr>
        <xdr:cNvSpPr txBox="1"/>
      </xdr:nvSpPr>
      <xdr:spPr>
        <a:xfrm>
          <a:off x="62484373" y="22459955"/>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124,7</a:t>
          </a:r>
        </a:p>
      </xdr:txBody>
    </xdr:sp>
    <xdr:clientData/>
  </xdr:twoCellAnchor>
  <xdr:twoCellAnchor>
    <xdr:from>
      <xdr:col>65</xdr:col>
      <xdr:colOff>2466979</xdr:colOff>
      <xdr:row>116</xdr:row>
      <xdr:rowOff>48402</xdr:rowOff>
    </xdr:from>
    <xdr:to>
      <xdr:col>65</xdr:col>
      <xdr:colOff>3009900</xdr:colOff>
      <xdr:row>117</xdr:row>
      <xdr:rowOff>143659</xdr:rowOff>
    </xdr:to>
    <xdr:sp macro="" textlink="">
      <xdr:nvSpPr>
        <xdr:cNvPr id="44" name="CuadroTexto 84">
          <a:extLst>
            <a:ext uri="{FF2B5EF4-FFF2-40B4-BE49-F238E27FC236}">
              <a16:creationId xmlns:a16="http://schemas.microsoft.com/office/drawing/2014/main" id="{00000000-0008-0000-0400-00002C000000}"/>
            </a:ext>
          </a:extLst>
        </xdr:cNvPr>
        <xdr:cNvSpPr txBox="1"/>
      </xdr:nvSpPr>
      <xdr:spPr>
        <a:xfrm>
          <a:off x="63112654" y="22565502"/>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113,1</a:t>
          </a:r>
        </a:p>
      </xdr:txBody>
    </xdr:sp>
    <xdr:clientData/>
  </xdr:twoCellAnchor>
  <xdr:twoCellAnchor>
    <xdr:from>
      <xdr:col>65</xdr:col>
      <xdr:colOff>3133717</xdr:colOff>
      <xdr:row>116</xdr:row>
      <xdr:rowOff>76414</xdr:rowOff>
    </xdr:from>
    <xdr:to>
      <xdr:col>65</xdr:col>
      <xdr:colOff>3676651</xdr:colOff>
      <xdr:row>117</xdr:row>
      <xdr:rowOff>175558</xdr:rowOff>
    </xdr:to>
    <xdr:sp macro="" textlink="">
      <xdr:nvSpPr>
        <xdr:cNvPr id="45" name="CuadroTexto 84">
          <a:extLst>
            <a:ext uri="{FF2B5EF4-FFF2-40B4-BE49-F238E27FC236}">
              <a16:creationId xmlns:a16="http://schemas.microsoft.com/office/drawing/2014/main" id="{00000000-0008-0000-0400-00002D000000}"/>
            </a:ext>
          </a:extLst>
        </xdr:cNvPr>
        <xdr:cNvSpPr txBox="1"/>
      </xdr:nvSpPr>
      <xdr:spPr>
        <a:xfrm>
          <a:off x="63779392" y="22593514"/>
          <a:ext cx="542934"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107,5</a:t>
          </a:r>
        </a:p>
      </xdr:txBody>
    </xdr:sp>
    <xdr:clientData/>
  </xdr:twoCellAnchor>
  <xdr:twoCellAnchor>
    <xdr:from>
      <xdr:col>65</xdr:col>
      <xdr:colOff>495308</xdr:colOff>
      <xdr:row>116</xdr:row>
      <xdr:rowOff>114893</xdr:rowOff>
    </xdr:from>
    <xdr:to>
      <xdr:col>65</xdr:col>
      <xdr:colOff>1152514</xdr:colOff>
      <xdr:row>118</xdr:row>
      <xdr:rowOff>10138</xdr:rowOff>
    </xdr:to>
    <xdr:sp macro="" textlink="">
      <xdr:nvSpPr>
        <xdr:cNvPr id="47" name="CuadroTexto 81">
          <a:extLst>
            <a:ext uri="{FF2B5EF4-FFF2-40B4-BE49-F238E27FC236}">
              <a16:creationId xmlns:a16="http://schemas.microsoft.com/office/drawing/2014/main" id="{00000000-0008-0000-0400-00002F000000}"/>
            </a:ext>
          </a:extLst>
        </xdr:cNvPr>
        <xdr:cNvSpPr txBox="1"/>
      </xdr:nvSpPr>
      <xdr:spPr>
        <a:xfrm>
          <a:off x="61140983" y="22631993"/>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26,9%</a:t>
          </a:r>
        </a:p>
      </xdr:txBody>
    </xdr:sp>
    <xdr:clientData/>
  </xdr:twoCellAnchor>
  <xdr:twoCellAnchor>
    <xdr:from>
      <xdr:col>65</xdr:col>
      <xdr:colOff>1142628</xdr:colOff>
      <xdr:row>116</xdr:row>
      <xdr:rowOff>124044</xdr:rowOff>
    </xdr:from>
    <xdr:to>
      <xdr:col>65</xdr:col>
      <xdr:colOff>1780778</xdr:colOff>
      <xdr:row>118</xdr:row>
      <xdr:rowOff>23146</xdr:rowOff>
    </xdr:to>
    <xdr:sp macro="" textlink="">
      <xdr:nvSpPr>
        <xdr:cNvPr id="48" name="CuadroTexto 82">
          <a:extLst>
            <a:ext uri="{FF2B5EF4-FFF2-40B4-BE49-F238E27FC236}">
              <a16:creationId xmlns:a16="http://schemas.microsoft.com/office/drawing/2014/main" id="{00000000-0008-0000-0400-000030000000}"/>
            </a:ext>
          </a:extLst>
        </xdr:cNvPr>
        <xdr:cNvSpPr txBox="1"/>
      </xdr:nvSpPr>
      <xdr:spPr>
        <a:xfrm>
          <a:off x="61788303" y="22641144"/>
          <a:ext cx="638150"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26,7%</a:t>
          </a:r>
        </a:p>
      </xdr:txBody>
    </xdr:sp>
    <xdr:clientData/>
  </xdr:twoCellAnchor>
  <xdr:twoCellAnchor>
    <xdr:from>
      <xdr:col>65</xdr:col>
      <xdr:colOff>1818869</xdr:colOff>
      <xdr:row>116</xdr:row>
      <xdr:rowOff>162910</xdr:rowOff>
    </xdr:from>
    <xdr:to>
      <xdr:col>65</xdr:col>
      <xdr:colOff>2390376</xdr:colOff>
      <xdr:row>118</xdr:row>
      <xdr:rowOff>58124</xdr:rowOff>
    </xdr:to>
    <xdr:sp macro="" textlink="">
      <xdr:nvSpPr>
        <xdr:cNvPr id="49" name="CuadroTexto 83">
          <a:extLst>
            <a:ext uri="{FF2B5EF4-FFF2-40B4-BE49-F238E27FC236}">
              <a16:creationId xmlns:a16="http://schemas.microsoft.com/office/drawing/2014/main" id="{00000000-0008-0000-0400-000031000000}"/>
            </a:ext>
          </a:extLst>
        </xdr:cNvPr>
        <xdr:cNvSpPr txBox="1"/>
      </xdr:nvSpPr>
      <xdr:spPr>
        <a:xfrm>
          <a:off x="62464544" y="22680010"/>
          <a:ext cx="57150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22,5%</a:t>
          </a:r>
        </a:p>
      </xdr:txBody>
    </xdr:sp>
    <xdr:clientData/>
  </xdr:twoCellAnchor>
  <xdr:twoCellAnchor>
    <xdr:from>
      <xdr:col>65</xdr:col>
      <xdr:colOff>2457067</xdr:colOff>
      <xdr:row>117</xdr:row>
      <xdr:rowOff>38497</xdr:rowOff>
    </xdr:from>
    <xdr:to>
      <xdr:col>65</xdr:col>
      <xdr:colOff>3019029</xdr:colOff>
      <xdr:row>118</xdr:row>
      <xdr:rowOff>133754</xdr:rowOff>
    </xdr:to>
    <xdr:sp macro="" textlink="">
      <xdr:nvSpPr>
        <xdr:cNvPr id="50" name="CuadroTexto 84">
          <a:extLst>
            <a:ext uri="{FF2B5EF4-FFF2-40B4-BE49-F238E27FC236}">
              <a16:creationId xmlns:a16="http://schemas.microsoft.com/office/drawing/2014/main" id="{00000000-0008-0000-0400-000032000000}"/>
            </a:ext>
          </a:extLst>
        </xdr:cNvPr>
        <xdr:cNvSpPr txBox="1"/>
      </xdr:nvSpPr>
      <xdr:spPr>
        <a:xfrm>
          <a:off x="63102742" y="22746097"/>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18,8%</a:t>
          </a:r>
        </a:p>
      </xdr:txBody>
    </xdr:sp>
    <xdr:clientData/>
  </xdr:twoCellAnchor>
  <xdr:twoCellAnchor>
    <xdr:from>
      <xdr:col>65</xdr:col>
      <xdr:colOff>3114667</xdr:colOff>
      <xdr:row>117</xdr:row>
      <xdr:rowOff>67279</xdr:rowOff>
    </xdr:from>
    <xdr:to>
      <xdr:col>65</xdr:col>
      <xdr:colOff>3676629</xdr:colOff>
      <xdr:row>118</xdr:row>
      <xdr:rowOff>162536</xdr:rowOff>
    </xdr:to>
    <xdr:sp macro="" textlink="">
      <xdr:nvSpPr>
        <xdr:cNvPr id="51" name="CuadroTexto 84">
          <a:extLst>
            <a:ext uri="{FF2B5EF4-FFF2-40B4-BE49-F238E27FC236}">
              <a16:creationId xmlns:a16="http://schemas.microsoft.com/office/drawing/2014/main" id="{00000000-0008-0000-0400-000033000000}"/>
            </a:ext>
          </a:extLst>
        </xdr:cNvPr>
        <xdr:cNvSpPr txBox="1"/>
      </xdr:nvSpPr>
      <xdr:spPr>
        <a:xfrm>
          <a:off x="63760342" y="22774879"/>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14,5%</a:t>
          </a:r>
        </a:p>
      </xdr:txBody>
    </xdr:sp>
    <xdr:clientData/>
  </xdr:twoCellAnchor>
  <xdr:twoCellAnchor>
    <xdr:from>
      <xdr:col>65</xdr:col>
      <xdr:colOff>475287</xdr:colOff>
      <xdr:row>119</xdr:row>
      <xdr:rowOff>56381</xdr:rowOff>
    </xdr:from>
    <xdr:to>
      <xdr:col>65</xdr:col>
      <xdr:colOff>1132493</xdr:colOff>
      <xdr:row>120</xdr:row>
      <xdr:rowOff>146014</xdr:rowOff>
    </xdr:to>
    <xdr:sp macro="" textlink="">
      <xdr:nvSpPr>
        <xdr:cNvPr id="53" name="CuadroTexto 81">
          <a:extLst>
            <a:ext uri="{FF2B5EF4-FFF2-40B4-BE49-F238E27FC236}">
              <a16:creationId xmlns:a16="http://schemas.microsoft.com/office/drawing/2014/main" id="{00000000-0008-0000-0400-000035000000}"/>
            </a:ext>
          </a:extLst>
        </xdr:cNvPr>
        <xdr:cNvSpPr txBox="1"/>
      </xdr:nvSpPr>
      <xdr:spPr>
        <a:xfrm>
          <a:off x="61120962" y="23144981"/>
          <a:ext cx="657206" cy="280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73,1%</a:t>
          </a:r>
        </a:p>
      </xdr:txBody>
    </xdr:sp>
    <xdr:clientData/>
  </xdr:twoCellAnchor>
  <xdr:twoCellAnchor>
    <xdr:from>
      <xdr:col>65</xdr:col>
      <xdr:colOff>1152347</xdr:colOff>
      <xdr:row>119</xdr:row>
      <xdr:rowOff>66505</xdr:rowOff>
    </xdr:from>
    <xdr:to>
      <xdr:col>65</xdr:col>
      <xdr:colOff>1790497</xdr:colOff>
      <xdr:row>120</xdr:row>
      <xdr:rowOff>152220</xdr:rowOff>
    </xdr:to>
    <xdr:sp macro="" textlink="">
      <xdr:nvSpPr>
        <xdr:cNvPr id="54" name="CuadroTexto 82">
          <a:extLst>
            <a:ext uri="{FF2B5EF4-FFF2-40B4-BE49-F238E27FC236}">
              <a16:creationId xmlns:a16="http://schemas.microsoft.com/office/drawing/2014/main" id="{00000000-0008-0000-0400-000036000000}"/>
            </a:ext>
          </a:extLst>
        </xdr:cNvPr>
        <xdr:cNvSpPr txBox="1"/>
      </xdr:nvSpPr>
      <xdr:spPr>
        <a:xfrm>
          <a:off x="61798022" y="23155105"/>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73,3%</a:t>
          </a:r>
        </a:p>
      </xdr:txBody>
    </xdr:sp>
    <xdr:clientData/>
  </xdr:twoCellAnchor>
  <xdr:twoCellAnchor>
    <xdr:from>
      <xdr:col>65</xdr:col>
      <xdr:colOff>1809734</xdr:colOff>
      <xdr:row>119</xdr:row>
      <xdr:rowOff>66105</xdr:rowOff>
    </xdr:from>
    <xdr:to>
      <xdr:col>65</xdr:col>
      <xdr:colOff>2381241</xdr:colOff>
      <xdr:row>120</xdr:row>
      <xdr:rowOff>155707</xdr:rowOff>
    </xdr:to>
    <xdr:sp macro="" textlink="">
      <xdr:nvSpPr>
        <xdr:cNvPr id="55" name="CuadroTexto 83">
          <a:extLst>
            <a:ext uri="{FF2B5EF4-FFF2-40B4-BE49-F238E27FC236}">
              <a16:creationId xmlns:a16="http://schemas.microsoft.com/office/drawing/2014/main" id="{00000000-0008-0000-0400-000037000000}"/>
            </a:ext>
          </a:extLst>
        </xdr:cNvPr>
        <xdr:cNvSpPr txBox="1"/>
      </xdr:nvSpPr>
      <xdr:spPr>
        <a:xfrm>
          <a:off x="62455409" y="23154705"/>
          <a:ext cx="571507" cy="280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77,5%</a:t>
          </a:r>
        </a:p>
      </xdr:txBody>
    </xdr:sp>
    <xdr:clientData/>
  </xdr:twoCellAnchor>
  <xdr:twoCellAnchor>
    <xdr:from>
      <xdr:col>65</xdr:col>
      <xdr:colOff>2438210</xdr:colOff>
      <xdr:row>119</xdr:row>
      <xdr:rowOff>66100</xdr:rowOff>
    </xdr:from>
    <xdr:to>
      <xdr:col>65</xdr:col>
      <xdr:colOff>3000172</xdr:colOff>
      <xdr:row>120</xdr:row>
      <xdr:rowOff>161357</xdr:rowOff>
    </xdr:to>
    <xdr:sp macro="" textlink="">
      <xdr:nvSpPr>
        <xdr:cNvPr id="56" name="CuadroTexto 84">
          <a:extLst>
            <a:ext uri="{FF2B5EF4-FFF2-40B4-BE49-F238E27FC236}">
              <a16:creationId xmlns:a16="http://schemas.microsoft.com/office/drawing/2014/main" id="{00000000-0008-0000-0400-000038000000}"/>
            </a:ext>
          </a:extLst>
        </xdr:cNvPr>
        <xdr:cNvSpPr txBox="1"/>
      </xdr:nvSpPr>
      <xdr:spPr>
        <a:xfrm>
          <a:off x="63083885" y="2315470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81,2%</a:t>
          </a:r>
        </a:p>
      </xdr:txBody>
    </xdr:sp>
    <xdr:clientData/>
  </xdr:twoCellAnchor>
  <xdr:twoCellAnchor>
    <xdr:from>
      <xdr:col>65</xdr:col>
      <xdr:colOff>3114665</xdr:colOff>
      <xdr:row>119</xdr:row>
      <xdr:rowOff>75637</xdr:rowOff>
    </xdr:from>
    <xdr:to>
      <xdr:col>65</xdr:col>
      <xdr:colOff>3676627</xdr:colOff>
      <xdr:row>120</xdr:row>
      <xdr:rowOff>170894</xdr:rowOff>
    </xdr:to>
    <xdr:sp macro="" textlink="">
      <xdr:nvSpPr>
        <xdr:cNvPr id="57" name="CuadroTexto 84">
          <a:extLst>
            <a:ext uri="{FF2B5EF4-FFF2-40B4-BE49-F238E27FC236}">
              <a16:creationId xmlns:a16="http://schemas.microsoft.com/office/drawing/2014/main" id="{00000000-0008-0000-0400-000039000000}"/>
            </a:ext>
          </a:extLst>
        </xdr:cNvPr>
        <xdr:cNvSpPr txBox="1"/>
      </xdr:nvSpPr>
      <xdr:spPr>
        <a:xfrm>
          <a:off x="63760340" y="23164237"/>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85,5%</a:t>
          </a:r>
        </a:p>
      </xdr:txBody>
    </xdr:sp>
    <xdr:clientData/>
  </xdr:twoCellAnchor>
  <xdr:twoCellAnchor>
    <xdr:from>
      <xdr:col>65</xdr:col>
      <xdr:colOff>3772086</xdr:colOff>
      <xdr:row>116</xdr:row>
      <xdr:rowOff>142696</xdr:rowOff>
    </xdr:from>
    <xdr:to>
      <xdr:col>65</xdr:col>
      <xdr:colOff>4267395</xdr:colOff>
      <xdr:row>118</xdr:row>
      <xdr:rowOff>47453</xdr:rowOff>
    </xdr:to>
    <xdr:sp macro="" textlink="">
      <xdr:nvSpPr>
        <xdr:cNvPr id="58" name="CuadroTexto 84">
          <a:extLst>
            <a:ext uri="{FF2B5EF4-FFF2-40B4-BE49-F238E27FC236}">
              <a16:creationId xmlns:a16="http://schemas.microsoft.com/office/drawing/2014/main" id="{00000000-0008-0000-0400-00003A000000}"/>
            </a:ext>
          </a:extLst>
        </xdr:cNvPr>
        <xdr:cNvSpPr txBox="1"/>
      </xdr:nvSpPr>
      <xdr:spPr>
        <a:xfrm>
          <a:off x="64417761" y="22659796"/>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102,3</a:t>
          </a:r>
        </a:p>
      </xdr:txBody>
    </xdr:sp>
    <xdr:clientData/>
  </xdr:twoCellAnchor>
  <xdr:twoCellAnchor>
    <xdr:from>
      <xdr:col>65</xdr:col>
      <xdr:colOff>3790164</xdr:colOff>
      <xdr:row>117</xdr:row>
      <xdr:rowOff>105568</xdr:rowOff>
    </xdr:from>
    <xdr:to>
      <xdr:col>65</xdr:col>
      <xdr:colOff>4352126</xdr:colOff>
      <xdr:row>119</xdr:row>
      <xdr:rowOff>10325</xdr:rowOff>
    </xdr:to>
    <xdr:sp macro="" textlink="">
      <xdr:nvSpPr>
        <xdr:cNvPr id="59" name="CuadroTexto 84">
          <a:extLst>
            <a:ext uri="{FF2B5EF4-FFF2-40B4-BE49-F238E27FC236}">
              <a16:creationId xmlns:a16="http://schemas.microsoft.com/office/drawing/2014/main" id="{00000000-0008-0000-0400-00003B000000}"/>
            </a:ext>
          </a:extLst>
        </xdr:cNvPr>
        <xdr:cNvSpPr txBox="1"/>
      </xdr:nvSpPr>
      <xdr:spPr>
        <a:xfrm>
          <a:off x="64435839" y="2281316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10,3%</a:t>
          </a:r>
        </a:p>
      </xdr:txBody>
    </xdr:sp>
    <xdr:clientData/>
  </xdr:twoCellAnchor>
  <xdr:twoCellAnchor>
    <xdr:from>
      <xdr:col>65</xdr:col>
      <xdr:colOff>3753230</xdr:colOff>
      <xdr:row>119</xdr:row>
      <xdr:rowOff>104790</xdr:rowOff>
    </xdr:from>
    <xdr:to>
      <xdr:col>65</xdr:col>
      <xdr:colOff>4315192</xdr:colOff>
      <xdr:row>121</xdr:row>
      <xdr:rowOff>9547</xdr:rowOff>
    </xdr:to>
    <xdr:sp macro="" textlink="">
      <xdr:nvSpPr>
        <xdr:cNvPr id="60" name="CuadroTexto 84">
          <a:extLst>
            <a:ext uri="{FF2B5EF4-FFF2-40B4-BE49-F238E27FC236}">
              <a16:creationId xmlns:a16="http://schemas.microsoft.com/office/drawing/2014/main" id="{00000000-0008-0000-0400-00003C000000}"/>
            </a:ext>
          </a:extLst>
        </xdr:cNvPr>
        <xdr:cNvSpPr txBox="1"/>
      </xdr:nvSpPr>
      <xdr:spPr>
        <a:xfrm>
          <a:off x="64398905" y="23193390"/>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89,7%</a:t>
          </a:r>
        </a:p>
      </xdr:txBody>
    </xdr:sp>
    <xdr:clientData/>
  </xdr:twoCellAnchor>
  <xdr:twoCellAnchor>
    <xdr:from>
      <xdr:col>65</xdr:col>
      <xdr:colOff>4457303</xdr:colOff>
      <xdr:row>118</xdr:row>
      <xdr:rowOff>22370</xdr:rowOff>
    </xdr:from>
    <xdr:to>
      <xdr:col>65</xdr:col>
      <xdr:colOff>4914500</xdr:colOff>
      <xdr:row>119</xdr:row>
      <xdr:rowOff>113739</xdr:rowOff>
    </xdr:to>
    <xdr:sp macro="" textlink="">
      <xdr:nvSpPr>
        <xdr:cNvPr id="61" name="CuadroTexto 84">
          <a:extLst>
            <a:ext uri="{FF2B5EF4-FFF2-40B4-BE49-F238E27FC236}">
              <a16:creationId xmlns:a16="http://schemas.microsoft.com/office/drawing/2014/main" id="{00000000-0008-0000-0400-00003D000000}"/>
            </a:ext>
          </a:extLst>
        </xdr:cNvPr>
        <xdr:cNvSpPr txBox="1"/>
      </xdr:nvSpPr>
      <xdr:spPr>
        <a:xfrm>
          <a:off x="65102978" y="22920470"/>
          <a:ext cx="457197"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57,3</a:t>
          </a:r>
        </a:p>
      </xdr:txBody>
    </xdr:sp>
    <xdr:clientData/>
  </xdr:twoCellAnchor>
  <xdr:twoCellAnchor>
    <xdr:from>
      <xdr:col>65</xdr:col>
      <xdr:colOff>4447973</xdr:colOff>
      <xdr:row>118</xdr:row>
      <xdr:rowOff>171271</xdr:rowOff>
    </xdr:from>
    <xdr:to>
      <xdr:col>65</xdr:col>
      <xdr:colOff>5009935</xdr:colOff>
      <xdr:row>120</xdr:row>
      <xdr:rowOff>76028</xdr:rowOff>
    </xdr:to>
    <xdr:sp macro="" textlink="">
      <xdr:nvSpPr>
        <xdr:cNvPr id="62" name="CuadroTexto 84">
          <a:extLst>
            <a:ext uri="{FF2B5EF4-FFF2-40B4-BE49-F238E27FC236}">
              <a16:creationId xmlns:a16="http://schemas.microsoft.com/office/drawing/2014/main" id="{00000000-0008-0000-0400-00003E000000}"/>
            </a:ext>
          </a:extLst>
        </xdr:cNvPr>
        <xdr:cNvSpPr txBox="1"/>
      </xdr:nvSpPr>
      <xdr:spPr>
        <a:xfrm>
          <a:off x="65093648" y="23069371"/>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9,4%</a:t>
          </a:r>
        </a:p>
      </xdr:txBody>
    </xdr:sp>
    <xdr:clientData/>
  </xdr:twoCellAnchor>
  <xdr:twoCellAnchor>
    <xdr:from>
      <xdr:col>65</xdr:col>
      <xdr:colOff>4419008</xdr:colOff>
      <xdr:row>120</xdr:row>
      <xdr:rowOff>152998</xdr:rowOff>
    </xdr:from>
    <xdr:to>
      <xdr:col>65</xdr:col>
      <xdr:colOff>4980970</xdr:colOff>
      <xdr:row>122</xdr:row>
      <xdr:rowOff>57755</xdr:rowOff>
    </xdr:to>
    <xdr:sp macro="" textlink="">
      <xdr:nvSpPr>
        <xdr:cNvPr id="63" name="CuadroTexto 84">
          <a:extLst>
            <a:ext uri="{FF2B5EF4-FFF2-40B4-BE49-F238E27FC236}">
              <a16:creationId xmlns:a16="http://schemas.microsoft.com/office/drawing/2014/main" id="{00000000-0008-0000-0400-00003F000000}"/>
            </a:ext>
          </a:extLst>
        </xdr:cNvPr>
        <xdr:cNvSpPr txBox="1"/>
      </xdr:nvSpPr>
      <xdr:spPr>
        <a:xfrm>
          <a:off x="65064683" y="23432098"/>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90,6%</a:t>
          </a:r>
        </a:p>
      </xdr:txBody>
    </xdr:sp>
    <xdr:clientData/>
  </xdr:twoCellAnchor>
  <xdr:twoCellAnchor>
    <xdr:from>
      <xdr:col>65</xdr:col>
      <xdr:colOff>5133578</xdr:colOff>
      <xdr:row>119</xdr:row>
      <xdr:rowOff>84962</xdr:rowOff>
    </xdr:from>
    <xdr:to>
      <xdr:col>65</xdr:col>
      <xdr:colOff>5590775</xdr:colOff>
      <xdr:row>120</xdr:row>
      <xdr:rowOff>184107</xdr:rowOff>
    </xdr:to>
    <xdr:sp macro="" textlink="">
      <xdr:nvSpPr>
        <xdr:cNvPr id="64" name="CuadroTexto 84">
          <a:extLst>
            <a:ext uri="{FF2B5EF4-FFF2-40B4-BE49-F238E27FC236}">
              <a16:creationId xmlns:a16="http://schemas.microsoft.com/office/drawing/2014/main" id="{00000000-0008-0000-0400-000040000000}"/>
            </a:ext>
          </a:extLst>
        </xdr:cNvPr>
        <xdr:cNvSpPr txBox="1"/>
      </xdr:nvSpPr>
      <xdr:spPr>
        <a:xfrm>
          <a:off x="65779253" y="23173562"/>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7,5</a:t>
          </a:r>
        </a:p>
      </xdr:txBody>
    </xdr:sp>
    <xdr:clientData/>
  </xdr:twoCellAnchor>
  <xdr:twoCellAnchor>
    <xdr:from>
      <xdr:col>65</xdr:col>
      <xdr:colOff>5057766</xdr:colOff>
      <xdr:row>120</xdr:row>
      <xdr:rowOff>56971</xdr:rowOff>
    </xdr:from>
    <xdr:to>
      <xdr:col>65</xdr:col>
      <xdr:colOff>5619728</xdr:colOff>
      <xdr:row>121</xdr:row>
      <xdr:rowOff>156115</xdr:rowOff>
    </xdr:to>
    <xdr:sp macro="" textlink="">
      <xdr:nvSpPr>
        <xdr:cNvPr id="65" name="CuadroTexto 84">
          <a:extLst>
            <a:ext uri="{FF2B5EF4-FFF2-40B4-BE49-F238E27FC236}">
              <a16:creationId xmlns:a16="http://schemas.microsoft.com/office/drawing/2014/main" id="{00000000-0008-0000-0400-000041000000}"/>
            </a:ext>
          </a:extLst>
        </xdr:cNvPr>
        <xdr:cNvSpPr txBox="1"/>
      </xdr:nvSpPr>
      <xdr:spPr>
        <a:xfrm>
          <a:off x="65703441" y="23336071"/>
          <a:ext cx="561962"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16,4%</a:t>
          </a:r>
        </a:p>
      </xdr:txBody>
    </xdr:sp>
    <xdr:clientData/>
  </xdr:twoCellAnchor>
  <xdr:twoCellAnchor>
    <xdr:from>
      <xdr:col>65</xdr:col>
      <xdr:colOff>5076428</xdr:colOff>
      <xdr:row>121</xdr:row>
      <xdr:rowOff>19065</xdr:rowOff>
    </xdr:from>
    <xdr:to>
      <xdr:col>65</xdr:col>
      <xdr:colOff>5638390</xdr:colOff>
      <xdr:row>122</xdr:row>
      <xdr:rowOff>114322</xdr:rowOff>
    </xdr:to>
    <xdr:sp macro="" textlink="">
      <xdr:nvSpPr>
        <xdr:cNvPr id="66" name="CuadroTexto 84">
          <a:extLst>
            <a:ext uri="{FF2B5EF4-FFF2-40B4-BE49-F238E27FC236}">
              <a16:creationId xmlns:a16="http://schemas.microsoft.com/office/drawing/2014/main" id="{00000000-0008-0000-0400-000042000000}"/>
            </a:ext>
          </a:extLst>
        </xdr:cNvPr>
        <xdr:cNvSpPr txBox="1"/>
      </xdr:nvSpPr>
      <xdr:spPr>
        <a:xfrm>
          <a:off x="65722103" y="23488665"/>
          <a:ext cx="561962"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83,6%</a:t>
          </a:r>
        </a:p>
      </xdr:txBody>
    </xdr:sp>
    <xdr:clientData/>
  </xdr:twoCellAnchor>
  <xdr:twoCellAnchor>
    <xdr:from>
      <xdr:col>65</xdr:col>
      <xdr:colOff>762000</xdr:colOff>
      <xdr:row>171</xdr:row>
      <xdr:rowOff>28575</xdr:rowOff>
    </xdr:from>
    <xdr:to>
      <xdr:col>65</xdr:col>
      <xdr:colOff>1419206</xdr:colOff>
      <xdr:row>172</xdr:row>
      <xdr:rowOff>114320</xdr:rowOff>
    </xdr:to>
    <xdr:sp macro="" textlink="">
      <xdr:nvSpPr>
        <xdr:cNvPr id="71" name="CuadroTexto 81">
          <a:extLst>
            <a:ext uri="{FF2B5EF4-FFF2-40B4-BE49-F238E27FC236}">
              <a16:creationId xmlns:a16="http://schemas.microsoft.com/office/drawing/2014/main" id="{00000000-0008-0000-0400-000047000000}"/>
            </a:ext>
          </a:extLst>
        </xdr:cNvPr>
        <xdr:cNvSpPr txBox="1"/>
      </xdr:nvSpPr>
      <xdr:spPr>
        <a:xfrm>
          <a:off x="61407675" y="33023175"/>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131,8</a:t>
          </a:r>
        </a:p>
      </xdr:txBody>
    </xdr:sp>
    <xdr:clientData/>
  </xdr:twoCellAnchor>
  <xdr:twoCellAnchor>
    <xdr:from>
      <xdr:col>65</xdr:col>
      <xdr:colOff>1324371</xdr:colOff>
      <xdr:row>171</xdr:row>
      <xdr:rowOff>48417</xdr:rowOff>
    </xdr:from>
    <xdr:to>
      <xdr:col>65</xdr:col>
      <xdr:colOff>1962521</xdr:colOff>
      <xdr:row>172</xdr:row>
      <xdr:rowOff>134132</xdr:rowOff>
    </xdr:to>
    <xdr:sp macro="" textlink="">
      <xdr:nvSpPr>
        <xdr:cNvPr id="72" name="CuadroTexto 82">
          <a:extLst>
            <a:ext uri="{FF2B5EF4-FFF2-40B4-BE49-F238E27FC236}">
              <a16:creationId xmlns:a16="http://schemas.microsoft.com/office/drawing/2014/main" id="{00000000-0008-0000-0400-000048000000}"/>
            </a:ext>
          </a:extLst>
        </xdr:cNvPr>
        <xdr:cNvSpPr txBox="1"/>
      </xdr:nvSpPr>
      <xdr:spPr>
        <a:xfrm>
          <a:off x="61970046" y="33043017"/>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131,1</a:t>
          </a:r>
        </a:p>
      </xdr:txBody>
    </xdr:sp>
    <xdr:clientData/>
  </xdr:twoCellAnchor>
  <xdr:twoCellAnchor>
    <xdr:from>
      <xdr:col>65</xdr:col>
      <xdr:colOff>1886703</xdr:colOff>
      <xdr:row>171</xdr:row>
      <xdr:rowOff>95255</xdr:rowOff>
    </xdr:from>
    <xdr:to>
      <xdr:col>65</xdr:col>
      <xdr:colOff>2448694</xdr:colOff>
      <xdr:row>172</xdr:row>
      <xdr:rowOff>180969</xdr:rowOff>
    </xdr:to>
    <xdr:sp macro="" textlink="">
      <xdr:nvSpPr>
        <xdr:cNvPr id="73" name="CuadroTexto 83">
          <a:extLst>
            <a:ext uri="{FF2B5EF4-FFF2-40B4-BE49-F238E27FC236}">
              <a16:creationId xmlns:a16="http://schemas.microsoft.com/office/drawing/2014/main" id="{00000000-0008-0000-0400-000049000000}"/>
            </a:ext>
          </a:extLst>
        </xdr:cNvPr>
        <xdr:cNvSpPr txBox="1"/>
      </xdr:nvSpPr>
      <xdr:spPr>
        <a:xfrm>
          <a:off x="62532378" y="33089855"/>
          <a:ext cx="56199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124,7</a:t>
          </a:r>
        </a:p>
      </xdr:txBody>
    </xdr:sp>
    <xdr:clientData/>
  </xdr:twoCellAnchor>
  <xdr:twoCellAnchor>
    <xdr:from>
      <xdr:col>65</xdr:col>
      <xdr:colOff>2400684</xdr:colOff>
      <xdr:row>172</xdr:row>
      <xdr:rowOff>10302</xdr:rowOff>
    </xdr:from>
    <xdr:to>
      <xdr:col>65</xdr:col>
      <xdr:colOff>2943605</xdr:colOff>
      <xdr:row>173</xdr:row>
      <xdr:rowOff>105559</xdr:rowOff>
    </xdr:to>
    <xdr:sp macro="" textlink="">
      <xdr:nvSpPr>
        <xdr:cNvPr id="74" name="CuadroTexto 84">
          <a:extLst>
            <a:ext uri="{FF2B5EF4-FFF2-40B4-BE49-F238E27FC236}">
              <a16:creationId xmlns:a16="http://schemas.microsoft.com/office/drawing/2014/main" id="{00000000-0008-0000-0400-00004A000000}"/>
            </a:ext>
          </a:extLst>
        </xdr:cNvPr>
        <xdr:cNvSpPr txBox="1"/>
      </xdr:nvSpPr>
      <xdr:spPr>
        <a:xfrm>
          <a:off x="63046359" y="33195402"/>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113,1</a:t>
          </a:r>
        </a:p>
      </xdr:txBody>
    </xdr:sp>
    <xdr:clientData/>
  </xdr:twoCellAnchor>
  <xdr:twoCellAnchor>
    <xdr:from>
      <xdr:col>65</xdr:col>
      <xdr:colOff>2953122</xdr:colOff>
      <xdr:row>172</xdr:row>
      <xdr:rowOff>47839</xdr:rowOff>
    </xdr:from>
    <xdr:to>
      <xdr:col>65</xdr:col>
      <xdr:colOff>3496056</xdr:colOff>
      <xdr:row>173</xdr:row>
      <xdr:rowOff>146983</xdr:rowOff>
    </xdr:to>
    <xdr:sp macro="" textlink="">
      <xdr:nvSpPr>
        <xdr:cNvPr id="75" name="CuadroTexto 84">
          <a:extLst>
            <a:ext uri="{FF2B5EF4-FFF2-40B4-BE49-F238E27FC236}">
              <a16:creationId xmlns:a16="http://schemas.microsoft.com/office/drawing/2014/main" id="{00000000-0008-0000-0400-00004B000000}"/>
            </a:ext>
          </a:extLst>
        </xdr:cNvPr>
        <xdr:cNvSpPr txBox="1"/>
      </xdr:nvSpPr>
      <xdr:spPr>
        <a:xfrm>
          <a:off x="63598797" y="33232939"/>
          <a:ext cx="542934" cy="289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107,5</a:t>
          </a:r>
        </a:p>
      </xdr:txBody>
    </xdr:sp>
    <xdr:clientData/>
  </xdr:twoCellAnchor>
  <xdr:twoCellAnchor>
    <xdr:from>
      <xdr:col>65</xdr:col>
      <xdr:colOff>3524816</xdr:colOff>
      <xdr:row>172</xdr:row>
      <xdr:rowOff>114121</xdr:rowOff>
    </xdr:from>
    <xdr:to>
      <xdr:col>65</xdr:col>
      <xdr:colOff>4020125</xdr:colOff>
      <xdr:row>174</xdr:row>
      <xdr:rowOff>18878</xdr:rowOff>
    </xdr:to>
    <xdr:sp macro="" textlink="">
      <xdr:nvSpPr>
        <xdr:cNvPr id="76" name="CuadroTexto 84">
          <a:extLst>
            <a:ext uri="{FF2B5EF4-FFF2-40B4-BE49-F238E27FC236}">
              <a16:creationId xmlns:a16="http://schemas.microsoft.com/office/drawing/2014/main" id="{00000000-0008-0000-0400-00004C000000}"/>
            </a:ext>
          </a:extLst>
        </xdr:cNvPr>
        <xdr:cNvSpPr txBox="1"/>
      </xdr:nvSpPr>
      <xdr:spPr>
        <a:xfrm>
          <a:off x="64170491" y="33299221"/>
          <a:ext cx="495309"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102,3</a:t>
          </a:r>
        </a:p>
      </xdr:txBody>
    </xdr:sp>
    <xdr:clientData/>
  </xdr:twoCellAnchor>
  <xdr:twoCellAnchor>
    <xdr:from>
      <xdr:col>65</xdr:col>
      <xdr:colOff>4067158</xdr:colOff>
      <xdr:row>174</xdr:row>
      <xdr:rowOff>136670</xdr:rowOff>
    </xdr:from>
    <xdr:to>
      <xdr:col>65</xdr:col>
      <xdr:colOff>4524355</xdr:colOff>
      <xdr:row>176</xdr:row>
      <xdr:rowOff>37539</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4712833" y="33702770"/>
          <a:ext cx="457197" cy="281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57,3</a:t>
          </a:r>
        </a:p>
      </xdr:txBody>
    </xdr:sp>
    <xdr:clientData/>
  </xdr:twoCellAnchor>
  <xdr:twoCellAnchor>
    <xdr:from>
      <xdr:col>65</xdr:col>
      <xdr:colOff>4638658</xdr:colOff>
      <xdr:row>176</xdr:row>
      <xdr:rowOff>180212</xdr:rowOff>
    </xdr:from>
    <xdr:to>
      <xdr:col>65</xdr:col>
      <xdr:colOff>5095855</xdr:colOff>
      <xdr:row>178</xdr:row>
      <xdr:rowOff>88857</xdr:rowOff>
    </xdr:to>
    <xdr:sp macro="" textlink="">
      <xdr:nvSpPr>
        <xdr:cNvPr id="78" name="CuadroTexto 84">
          <a:extLst>
            <a:ext uri="{FF2B5EF4-FFF2-40B4-BE49-F238E27FC236}">
              <a16:creationId xmlns:a16="http://schemas.microsoft.com/office/drawing/2014/main" id="{00000000-0008-0000-0400-00004E000000}"/>
            </a:ext>
          </a:extLst>
        </xdr:cNvPr>
        <xdr:cNvSpPr txBox="1"/>
      </xdr:nvSpPr>
      <xdr:spPr>
        <a:xfrm>
          <a:off x="65284333" y="34127312"/>
          <a:ext cx="457197" cy="2896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7,5</a:t>
          </a:r>
        </a:p>
      </xdr:txBody>
    </xdr:sp>
    <xdr:clientData/>
  </xdr:twoCellAnchor>
  <xdr:twoCellAnchor>
    <xdr:from>
      <xdr:col>65</xdr:col>
      <xdr:colOff>733425</xdr:colOff>
      <xdr:row>152</xdr:row>
      <xdr:rowOff>9525</xdr:rowOff>
    </xdr:from>
    <xdr:to>
      <xdr:col>65</xdr:col>
      <xdr:colOff>1390631</xdr:colOff>
      <xdr:row>153</xdr:row>
      <xdr:rowOff>91382</xdr:rowOff>
    </xdr:to>
    <xdr:sp macro="" textlink="">
      <xdr:nvSpPr>
        <xdr:cNvPr id="79" name="CuadroTexto 81">
          <a:extLst>
            <a:ext uri="{FF2B5EF4-FFF2-40B4-BE49-F238E27FC236}">
              <a16:creationId xmlns:a16="http://schemas.microsoft.com/office/drawing/2014/main" id="{00000000-0008-0000-0400-00004F000000}"/>
            </a:ext>
          </a:extLst>
        </xdr:cNvPr>
        <xdr:cNvSpPr txBox="1"/>
      </xdr:nvSpPr>
      <xdr:spPr>
        <a:xfrm>
          <a:off x="61379100" y="29384625"/>
          <a:ext cx="657206" cy="2723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45.864,1</a:t>
          </a:r>
        </a:p>
      </xdr:txBody>
    </xdr:sp>
    <xdr:clientData/>
  </xdr:twoCellAnchor>
  <xdr:twoCellAnchor>
    <xdr:from>
      <xdr:col>65</xdr:col>
      <xdr:colOff>1276163</xdr:colOff>
      <xdr:row>155</xdr:row>
      <xdr:rowOff>72522</xdr:rowOff>
    </xdr:from>
    <xdr:to>
      <xdr:col>65</xdr:col>
      <xdr:colOff>1914313</xdr:colOff>
      <xdr:row>156</xdr:row>
      <xdr:rowOff>158237</xdr:rowOff>
    </xdr:to>
    <xdr:sp macro="" textlink="">
      <xdr:nvSpPr>
        <xdr:cNvPr id="80" name="CuadroTexto 82">
          <a:extLst>
            <a:ext uri="{FF2B5EF4-FFF2-40B4-BE49-F238E27FC236}">
              <a16:creationId xmlns:a16="http://schemas.microsoft.com/office/drawing/2014/main" id="{00000000-0008-0000-0400-000050000000}"/>
            </a:ext>
          </a:extLst>
        </xdr:cNvPr>
        <xdr:cNvSpPr txBox="1"/>
      </xdr:nvSpPr>
      <xdr:spPr>
        <a:xfrm>
          <a:off x="61921838" y="30019122"/>
          <a:ext cx="638150"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23.021,9</a:t>
          </a:r>
        </a:p>
      </xdr:txBody>
    </xdr:sp>
    <xdr:clientData/>
  </xdr:twoCellAnchor>
  <xdr:twoCellAnchor>
    <xdr:from>
      <xdr:col>65</xdr:col>
      <xdr:colOff>1819055</xdr:colOff>
      <xdr:row>156</xdr:row>
      <xdr:rowOff>149683</xdr:rowOff>
    </xdr:from>
    <xdr:to>
      <xdr:col>65</xdr:col>
      <xdr:colOff>2428672</xdr:colOff>
      <xdr:row>158</xdr:row>
      <xdr:rowOff>44897</xdr:rowOff>
    </xdr:to>
    <xdr:sp macro="" textlink="">
      <xdr:nvSpPr>
        <xdr:cNvPr id="81" name="CuadroTexto 83">
          <a:extLst>
            <a:ext uri="{FF2B5EF4-FFF2-40B4-BE49-F238E27FC236}">
              <a16:creationId xmlns:a16="http://schemas.microsoft.com/office/drawing/2014/main" id="{00000000-0008-0000-0400-000051000000}"/>
            </a:ext>
          </a:extLst>
        </xdr:cNvPr>
        <xdr:cNvSpPr txBox="1"/>
      </xdr:nvSpPr>
      <xdr:spPr>
        <a:xfrm>
          <a:off x="62464730" y="30286783"/>
          <a:ext cx="609617"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12.593,1</a:t>
          </a:r>
        </a:p>
      </xdr:txBody>
    </xdr:sp>
    <xdr:clientData/>
  </xdr:twoCellAnchor>
  <xdr:twoCellAnchor>
    <xdr:from>
      <xdr:col>65</xdr:col>
      <xdr:colOff>2371332</xdr:colOff>
      <xdr:row>157</xdr:row>
      <xdr:rowOff>101664</xdr:rowOff>
    </xdr:from>
    <xdr:to>
      <xdr:col>65</xdr:col>
      <xdr:colOff>2914253</xdr:colOff>
      <xdr:row>159</xdr:row>
      <xdr:rowOff>6421</xdr:rowOff>
    </xdr:to>
    <xdr:sp macro="" textlink="">
      <xdr:nvSpPr>
        <xdr:cNvPr id="82" name="CuadroTexto 84">
          <a:extLst>
            <a:ext uri="{FF2B5EF4-FFF2-40B4-BE49-F238E27FC236}">
              <a16:creationId xmlns:a16="http://schemas.microsoft.com/office/drawing/2014/main" id="{00000000-0008-0000-0400-000052000000}"/>
            </a:ext>
          </a:extLst>
        </xdr:cNvPr>
        <xdr:cNvSpPr txBox="1"/>
      </xdr:nvSpPr>
      <xdr:spPr>
        <a:xfrm>
          <a:off x="63017007" y="30429264"/>
          <a:ext cx="542921"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7.821,3</a:t>
          </a:r>
        </a:p>
      </xdr:txBody>
    </xdr:sp>
    <xdr:clientData/>
  </xdr:twoCellAnchor>
  <xdr:twoCellAnchor>
    <xdr:from>
      <xdr:col>65</xdr:col>
      <xdr:colOff>2933294</xdr:colOff>
      <xdr:row>158</xdr:row>
      <xdr:rowOff>24707</xdr:rowOff>
    </xdr:from>
    <xdr:to>
      <xdr:col>65</xdr:col>
      <xdr:colOff>3476228</xdr:colOff>
      <xdr:row>159</xdr:row>
      <xdr:rowOff>119965</xdr:rowOff>
    </xdr:to>
    <xdr:sp macro="" textlink="">
      <xdr:nvSpPr>
        <xdr:cNvPr id="83" name="CuadroTexto 84">
          <a:extLst>
            <a:ext uri="{FF2B5EF4-FFF2-40B4-BE49-F238E27FC236}">
              <a16:creationId xmlns:a16="http://schemas.microsoft.com/office/drawing/2014/main" id="{00000000-0008-0000-0400-000053000000}"/>
            </a:ext>
          </a:extLst>
        </xdr:cNvPr>
        <xdr:cNvSpPr txBox="1"/>
      </xdr:nvSpPr>
      <xdr:spPr>
        <a:xfrm>
          <a:off x="63578969" y="30542807"/>
          <a:ext cx="54293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3.441,7</a:t>
          </a:r>
        </a:p>
      </xdr:txBody>
    </xdr:sp>
    <xdr:clientData/>
  </xdr:twoCellAnchor>
  <xdr:twoCellAnchor>
    <xdr:from>
      <xdr:col>65</xdr:col>
      <xdr:colOff>3485355</xdr:colOff>
      <xdr:row>158</xdr:row>
      <xdr:rowOff>65523</xdr:rowOff>
    </xdr:from>
    <xdr:to>
      <xdr:col>65</xdr:col>
      <xdr:colOff>4037620</xdr:colOff>
      <xdr:row>159</xdr:row>
      <xdr:rowOff>156893</xdr:rowOff>
    </xdr:to>
    <xdr:sp macro="" textlink="">
      <xdr:nvSpPr>
        <xdr:cNvPr id="84" name="CuadroTexto 84">
          <a:extLst>
            <a:ext uri="{FF2B5EF4-FFF2-40B4-BE49-F238E27FC236}">
              <a16:creationId xmlns:a16="http://schemas.microsoft.com/office/drawing/2014/main" id="{00000000-0008-0000-0400-000054000000}"/>
            </a:ext>
          </a:extLst>
        </xdr:cNvPr>
        <xdr:cNvSpPr txBox="1"/>
      </xdr:nvSpPr>
      <xdr:spPr>
        <a:xfrm>
          <a:off x="64131030" y="30583623"/>
          <a:ext cx="552265"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1.225,3</a:t>
          </a:r>
        </a:p>
      </xdr:txBody>
    </xdr:sp>
    <xdr:clientData/>
  </xdr:twoCellAnchor>
  <xdr:twoCellAnchor>
    <xdr:from>
      <xdr:col>65</xdr:col>
      <xdr:colOff>4009036</xdr:colOff>
      <xdr:row>158</xdr:row>
      <xdr:rowOff>65328</xdr:rowOff>
    </xdr:from>
    <xdr:to>
      <xdr:col>65</xdr:col>
      <xdr:colOff>4571020</xdr:colOff>
      <xdr:row>159</xdr:row>
      <xdr:rowOff>160586</xdr:rowOff>
    </xdr:to>
    <xdr:sp macro="" textlink="">
      <xdr:nvSpPr>
        <xdr:cNvPr id="85" name="CuadroTexto 84">
          <a:extLst>
            <a:ext uri="{FF2B5EF4-FFF2-40B4-BE49-F238E27FC236}">
              <a16:creationId xmlns:a16="http://schemas.microsoft.com/office/drawing/2014/main" id="{00000000-0008-0000-0400-000055000000}"/>
            </a:ext>
          </a:extLst>
        </xdr:cNvPr>
        <xdr:cNvSpPr txBox="1"/>
      </xdr:nvSpPr>
      <xdr:spPr>
        <a:xfrm>
          <a:off x="64654711" y="30583428"/>
          <a:ext cx="561984"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1.009,4</a:t>
          </a:r>
        </a:p>
      </xdr:txBody>
    </xdr:sp>
    <xdr:clientData/>
  </xdr:twoCellAnchor>
  <xdr:twoCellAnchor>
    <xdr:from>
      <xdr:col>65</xdr:col>
      <xdr:colOff>4636908</xdr:colOff>
      <xdr:row>158</xdr:row>
      <xdr:rowOff>94098</xdr:rowOff>
    </xdr:from>
    <xdr:to>
      <xdr:col>65</xdr:col>
      <xdr:colOff>5094105</xdr:colOff>
      <xdr:row>159</xdr:row>
      <xdr:rowOff>185468</xdr:rowOff>
    </xdr:to>
    <xdr:sp macro="" textlink="">
      <xdr:nvSpPr>
        <xdr:cNvPr id="86" name="CuadroTexto 84">
          <a:extLst>
            <a:ext uri="{FF2B5EF4-FFF2-40B4-BE49-F238E27FC236}">
              <a16:creationId xmlns:a16="http://schemas.microsoft.com/office/drawing/2014/main" id="{00000000-0008-0000-0400-000056000000}"/>
            </a:ext>
          </a:extLst>
        </xdr:cNvPr>
        <xdr:cNvSpPr txBox="1"/>
      </xdr:nvSpPr>
      <xdr:spPr>
        <a:xfrm>
          <a:off x="65282583" y="30612198"/>
          <a:ext cx="457197" cy="281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86,8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44"/>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11.85546875" style="24" bestFit="1" customWidth="1"/>
    <col min="2" max="2" width="46.140625" customWidth="1"/>
    <col min="3" max="3" width="12.85546875" customWidth="1"/>
    <col min="4" max="4" width="15.140625" customWidth="1"/>
    <col min="5" max="5" width="23.140625" customWidth="1"/>
    <col min="6" max="9" width="16.7109375" customWidth="1"/>
    <col min="10" max="10" width="20.140625" customWidth="1"/>
    <col min="11" max="13" width="16.7109375" customWidth="1"/>
    <col min="14" max="14" width="22" customWidth="1"/>
    <col min="15" max="96" width="16.7109375" customWidth="1"/>
  </cols>
  <sheetData>
    <row r="2" spans="1:84" ht="20.25" x14ac:dyDescent="0.3">
      <c r="B2" s="152" t="s">
        <v>49</v>
      </c>
      <c r="C2" s="152"/>
      <c r="D2" s="152"/>
      <c r="E2" s="152"/>
      <c r="F2" s="152"/>
      <c r="G2" s="152"/>
      <c r="H2" s="152"/>
      <c r="I2" s="152"/>
      <c r="J2" s="152"/>
      <c r="K2" s="152"/>
      <c r="L2" s="152"/>
      <c r="M2" s="152"/>
      <c r="N2" s="152"/>
      <c r="O2" s="152"/>
      <c r="P2" s="152"/>
      <c r="Q2" s="152"/>
      <c r="R2" s="152"/>
      <c r="S2" s="152"/>
      <c r="T2" s="152"/>
      <c r="U2" s="152"/>
    </row>
    <row r="3" spans="1:84" ht="20.25" x14ac:dyDescent="0.3">
      <c r="B3" s="5" t="s">
        <v>48</v>
      </c>
      <c r="C3" s="8"/>
      <c r="D3" s="8"/>
      <c r="E3" s="8"/>
      <c r="F3" s="8"/>
      <c r="G3" s="8"/>
      <c r="H3" s="8"/>
      <c r="I3" s="8"/>
      <c r="J3" s="8"/>
      <c r="K3" s="8"/>
      <c r="L3" s="8"/>
      <c r="M3" s="8"/>
      <c r="N3" s="8"/>
      <c r="O3" s="8"/>
      <c r="P3" s="8"/>
      <c r="Q3" s="8"/>
      <c r="R3" s="8"/>
      <c r="S3" s="8"/>
      <c r="T3" s="8"/>
      <c r="U3" s="8"/>
    </row>
    <row r="4" spans="1:84" ht="17.25" x14ac:dyDescent="0.3">
      <c r="B4" s="5" t="s">
        <v>50</v>
      </c>
      <c r="C4" s="2"/>
      <c r="D4" s="2"/>
      <c r="E4" s="2"/>
      <c r="F4" s="2"/>
      <c r="G4" s="2"/>
      <c r="H4" s="2"/>
      <c r="I4" s="2"/>
      <c r="J4" s="2"/>
      <c r="K4" s="2"/>
      <c r="L4" s="2"/>
      <c r="M4" s="2"/>
      <c r="N4" s="2"/>
      <c r="O4" s="2"/>
      <c r="P4" s="2"/>
      <c r="Q4" s="2"/>
      <c r="R4" s="1"/>
    </row>
    <row r="5" spans="1:84" ht="17.25" x14ac:dyDescent="0.3">
      <c r="B5" s="5"/>
      <c r="C5" s="2"/>
      <c r="D5" s="2"/>
      <c r="E5" s="2"/>
      <c r="F5" s="2"/>
      <c r="G5" s="2"/>
      <c r="H5" s="2"/>
      <c r="I5" s="2"/>
      <c r="J5" s="2"/>
      <c r="K5" s="2"/>
      <c r="L5" s="2"/>
      <c r="M5" s="2"/>
      <c r="N5" s="2"/>
      <c r="O5" s="2"/>
      <c r="P5" s="2"/>
      <c r="Q5" s="2"/>
      <c r="R5" s="1"/>
    </row>
    <row r="6" spans="1:84" ht="30" customHeight="1" x14ac:dyDescent="0.3">
      <c r="B6" s="160" t="s">
        <v>0</v>
      </c>
      <c r="C6" s="160" t="s">
        <v>1</v>
      </c>
      <c r="D6" s="161" t="s">
        <v>141</v>
      </c>
      <c r="E6" s="165" t="s">
        <v>101</v>
      </c>
      <c r="F6" s="165" t="s">
        <v>102</v>
      </c>
      <c r="G6" s="160" t="s">
        <v>51</v>
      </c>
      <c r="H6" s="162" t="s">
        <v>58</v>
      </c>
      <c r="I6" s="162" t="s">
        <v>57</v>
      </c>
      <c r="J6" s="160" t="s">
        <v>56</v>
      </c>
      <c r="K6" s="162" t="s">
        <v>59</v>
      </c>
      <c r="L6" s="162" t="s">
        <v>60</v>
      </c>
      <c r="M6" s="162" t="s">
        <v>61</v>
      </c>
      <c r="N6" s="162" t="s">
        <v>62</v>
      </c>
      <c r="O6" s="2"/>
      <c r="P6" s="2"/>
      <c r="Q6" s="2"/>
      <c r="R6" s="1"/>
    </row>
    <row r="7" spans="1:84" ht="32.25" customHeight="1" x14ac:dyDescent="0.3">
      <c r="B7" s="160"/>
      <c r="C7" s="160"/>
      <c r="D7" s="161"/>
      <c r="E7" s="166"/>
      <c r="F7" s="166"/>
      <c r="G7" s="160"/>
      <c r="H7" s="163"/>
      <c r="I7" s="163"/>
      <c r="J7" s="160"/>
      <c r="K7" s="163"/>
      <c r="L7" s="163"/>
      <c r="M7" s="163"/>
      <c r="N7" s="163"/>
      <c r="P7" s="69">
        <v>2023</v>
      </c>
      <c r="Q7" s="69">
        <v>2023</v>
      </c>
      <c r="R7" s="69">
        <v>2024</v>
      </c>
      <c r="S7" s="69">
        <v>2024</v>
      </c>
      <c r="T7" s="69">
        <v>2025</v>
      </c>
      <c r="U7" s="69">
        <v>2025</v>
      </c>
      <c r="V7" s="69">
        <v>2026</v>
      </c>
      <c r="W7" s="69">
        <v>2026</v>
      </c>
      <c r="X7" s="69">
        <v>2027</v>
      </c>
      <c r="Y7" s="69">
        <v>2027</v>
      </c>
      <c r="Z7" s="69">
        <v>2028</v>
      </c>
      <c r="AA7" s="69">
        <v>2028</v>
      </c>
      <c r="AB7" s="69">
        <v>2029</v>
      </c>
      <c r="AC7" s="69">
        <v>2029</v>
      </c>
      <c r="AD7" s="70" t="s">
        <v>144</v>
      </c>
      <c r="AE7" s="70" t="s">
        <v>144</v>
      </c>
      <c r="AF7" s="142"/>
      <c r="AI7" s="143"/>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row>
    <row r="8" spans="1:84" ht="21" customHeight="1" x14ac:dyDescent="0.3">
      <c r="B8" s="160"/>
      <c r="C8" s="160"/>
      <c r="D8" s="161"/>
      <c r="E8" s="27">
        <v>45016</v>
      </c>
      <c r="F8" s="27">
        <f>+$E$8</f>
        <v>45016</v>
      </c>
      <c r="G8" s="160"/>
      <c r="H8" s="164"/>
      <c r="I8" s="164"/>
      <c r="J8" s="160"/>
      <c r="K8" s="164"/>
      <c r="L8" s="164"/>
      <c r="M8" s="164"/>
      <c r="N8" s="164"/>
      <c r="O8" s="31"/>
      <c r="P8" s="21" t="s">
        <v>2</v>
      </c>
      <c r="Q8" s="30" t="s">
        <v>104</v>
      </c>
      <c r="R8" s="21" t="s">
        <v>2</v>
      </c>
      <c r="S8" s="30" t="s">
        <v>104</v>
      </c>
      <c r="T8" s="21" t="s">
        <v>2</v>
      </c>
      <c r="U8" s="30" t="s">
        <v>104</v>
      </c>
      <c r="V8" s="21" t="s">
        <v>2</v>
      </c>
      <c r="W8" s="30" t="s">
        <v>104</v>
      </c>
      <c r="X8" s="21" t="s">
        <v>2</v>
      </c>
      <c r="Y8" s="30" t="s">
        <v>104</v>
      </c>
      <c r="Z8" s="21" t="s">
        <v>2</v>
      </c>
      <c r="AA8" s="30" t="s">
        <v>104</v>
      </c>
      <c r="AB8" s="21" t="s">
        <v>2</v>
      </c>
      <c r="AC8" s="30" t="s">
        <v>104</v>
      </c>
      <c r="AD8" s="21" t="s">
        <v>2</v>
      </c>
      <c r="AE8" s="21" t="s">
        <v>104</v>
      </c>
      <c r="AF8" s="31"/>
      <c r="AI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row>
    <row r="9" spans="1:84" ht="27.95" customHeight="1" x14ac:dyDescent="0.3">
      <c r="B9" s="19" t="s">
        <v>94</v>
      </c>
      <c r="C9" s="19"/>
      <c r="D9" s="19"/>
      <c r="E9" s="19"/>
      <c r="F9" s="36">
        <f>+SUM(F10:F17)</f>
        <v>44.5932720371665</v>
      </c>
      <c r="G9" s="89">
        <f>+F9/$F$44</f>
        <v>5.0648540044843197E-2</v>
      </c>
      <c r="H9" s="19"/>
      <c r="I9" s="19"/>
      <c r="J9" s="19"/>
      <c r="K9" s="19"/>
      <c r="L9" s="19"/>
      <c r="M9" s="19"/>
      <c r="N9" s="19"/>
      <c r="O9" s="32"/>
      <c r="P9" s="98">
        <v>14507.469699117617</v>
      </c>
      <c r="Q9" s="98">
        <v>0</v>
      </c>
      <c r="R9" s="98">
        <v>584.358070624427</v>
      </c>
      <c r="S9" s="98">
        <v>0</v>
      </c>
      <c r="T9" s="98">
        <v>175.59943716737962</v>
      </c>
      <c r="U9" s="98">
        <v>0</v>
      </c>
      <c r="V9" s="98">
        <v>43.382870640709953</v>
      </c>
      <c r="W9" s="98">
        <v>0</v>
      </c>
      <c r="X9" s="98">
        <v>0</v>
      </c>
      <c r="Y9" s="98">
        <v>0</v>
      </c>
      <c r="Z9" s="98">
        <v>0</v>
      </c>
      <c r="AA9" s="98">
        <v>0</v>
      </c>
      <c r="AB9" s="98">
        <v>0</v>
      </c>
      <c r="AC9" s="98">
        <v>0</v>
      </c>
      <c r="AD9" s="98">
        <v>0</v>
      </c>
      <c r="AE9" s="98">
        <v>0</v>
      </c>
      <c r="AF9" s="144"/>
      <c r="AI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row>
    <row r="10" spans="1:84" ht="27.95" customHeight="1" x14ac:dyDescent="0.3">
      <c r="A10" s="93"/>
      <c r="B10" s="9" t="s">
        <v>3</v>
      </c>
      <c r="C10" s="9" t="s">
        <v>4</v>
      </c>
      <c r="D10" s="9" t="s">
        <v>2</v>
      </c>
      <c r="E10" s="10">
        <v>3662.4964025747481</v>
      </c>
      <c r="F10" s="13">
        <f t="shared" ref="F10:F17" si="0">+IF($D10="USD",$E10,$E10/$C$54)</f>
        <v>17.5248872906988</v>
      </c>
      <c r="G10" s="9"/>
      <c r="H10" s="41" t="s">
        <v>169</v>
      </c>
      <c r="I10" s="28">
        <v>43769</v>
      </c>
      <c r="J10" s="44">
        <v>0.25</v>
      </c>
      <c r="K10" s="29">
        <v>48</v>
      </c>
      <c r="L10" s="10" t="s">
        <v>170</v>
      </c>
      <c r="M10" s="28">
        <v>45229</v>
      </c>
      <c r="N10" s="10" t="s">
        <v>171</v>
      </c>
      <c r="O10" s="14"/>
      <c r="P10" s="99">
        <v>5832.0417275441778</v>
      </c>
      <c r="Q10" s="99">
        <v>0</v>
      </c>
      <c r="R10" s="99">
        <v>0</v>
      </c>
      <c r="S10" s="99">
        <v>0</v>
      </c>
      <c r="T10" s="99">
        <v>0</v>
      </c>
      <c r="U10" s="99">
        <v>0</v>
      </c>
      <c r="V10" s="99">
        <v>0</v>
      </c>
      <c r="W10" s="99">
        <v>0</v>
      </c>
      <c r="X10" s="99">
        <v>0</v>
      </c>
      <c r="Y10" s="99">
        <v>0</v>
      </c>
      <c r="Z10" s="99">
        <v>0</v>
      </c>
      <c r="AA10" s="99">
        <v>0</v>
      </c>
      <c r="AB10" s="99">
        <v>0</v>
      </c>
      <c r="AC10" s="99">
        <v>0</v>
      </c>
      <c r="AD10" s="99">
        <v>0</v>
      </c>
      <c r="AE10" s="99">
        <v>0</v>
      </c>
      <c r="AF10" s="139"/>
      <c r="AI10" s="139"/>
      <c r="AN10" s="139"/>
      <c r="AO10" s="139"/>
      <c r="AP10" s="139"/>
      <c r="AQ10" s="139"/>
      <c r="AR10" s="139"/>
      <c r="AS10" s="139"/>
      <c r="AT10" s="139"/>
      <c r="AU10" s="139"/>
      <c r="AV10" s="139"/>
      <c r="AW10" s="139"/>
      <c r="AX10" s="139"/>
      <c r="AY10" s="139"/>
      <c r="AZ10" s="139"/>
      <c r="BA10" s="139"/>
      <c r="BB10" s="139"/>
      <c r="BC10" s="139"/>
      <c r="BD10" s="139"/>
      <c r="BE10" s="139"/>
      <c r="BF10" s="139"/>
      <c r="BG10" s="139"/>
      <c r="BH10" s="139"/>
      <c r="BI10" s="139"/>
      <c r="BJ10" s="139"/>
      <c r="BK10" s="139"/>
      <c r="BL10" s="139"/>
      <c r="BM10" s="139"/>
      <c r="BN10" s="139"/>
      <c r="BO10" s="139"/>
      <c r="BP10" s="139"/>
      <c r="BQ10" s="139"/>
      <c r="BR10" s="139"/>
      <c r="BS10" s="139"/>
      <c r="BT10" s="139"/>
      <c r="BU10" s="139"/>
      <c r="BV10" s="139"/>
      <c r="BW10" s="139"/>
      <c r="BX10" s="139"/>
      <c r="BY10" s="139"/>
      <c r="BZ10" s="139"/>
      <c r="CA10" s="139"/>
      <c r="CB10" s="139"/>
      <c r="CC10" s="139"/>
      <c r="CD10" s="139"/>
      <c r="CE10" s="139"/>
      <c r="CF10" s="139"/>
    </row>
    <row r="11" spans="1:84" ht="27.95" customHeight="1" x14ac:dyDescent="0.3">
      <c r="A11" s="93"/>
      <c r="B11" s="9" t="s">
        <v>130</v>
      </c>
      <c r="C11" s="9" t="s">
        <v>131</v>
      </c>
      <c r="D11" s="9" t="s">
        <v>2</v>
      </c>
      <c r="E11" s="10">
        <v>2652.7013693498152</v>
      </c>
      <c r="F11" s="13">
        <f t="shared" si="0"/>
        <v>12.693061618041847</v>
      </c>
      <c r="G11" s="9"/>
      <c r="H11" s="41" t="s">
        <v>169</v>
      </c>
      <c r="I11" s="28">
        <v>44135</v>
      </c>
      <c r="J11" s="44" t="s">
        <v>172</v>
      </c>
      <c r="K11" s="29">
        <v>38</v>
      </c>
      <c r="L11" s="10" t="s">
        <v>170</v>
      </c>
      <c r="M11" s="28">
        <v>45291</v>
      </c>
      <c r="N11" s="10" t="s">
        <v>171</v>
      </c>
      <c r="O11" s="14"/>
      <c r="P11" s="99">
        <v>3488.3703686060412</v>
      </c>
      <c r="Q11" s="99">
        <v>0</v>
      </c>
      <c r="R11" s="99">
        <v>0</v>
      </c>
      <c r="S11" s="99">
        <v>0</v>
      </c>
      <c r="T11" s="99">
        <v>0</v>
      </c>
      <c r="U11" s="99">
        <v>0</v>
      </c>
      <c r="V11" s="99">
        <v>0</v>
      </c>
      <c r="W11" s="99">
        <v>0</v>
      </c>
      <c r="X11" s="99">
        <v>0</v>
      </c>
      <c r="Y11" s="99">
        <v>0</v>
      </c>
      <c r="Z11" s="99">
        <v>0</v>
      </c>
      <c r="AA11" s="99">
        <v>0</v>
      </c>
      <c r="AB11" s="99">
        <v>0</v>
      </c>
      <c r="AC11" s="99">
        <v>0</v>
      </c>
      <c r="AD11" s="99">
        <v>0</v>
      </c>
      <c r="AE11" s="99">
        <v>0</v>
      </c>
      <c r="AF11" s="139"/>
      <c r="AI11" s="139"/>
      <c r="AN11" s="139"/>
      <c r="AO11" s="139"/>
      <c r="AP11" s="139"/>
      <c r="AQ11" s="139"/>
      <c r="AR11" s="139"/>
      <c r="AS11" s="139"/>
      <c r="AT11" s="139"/>
      <c r="AU11" s="139"/>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row>
    <row r="12" spans="1:84" ht="27.95" customHeight="1" x14ac:dyDescent="0.3">
      <c r="A12" s="93"/>
      <c r="B12" s="9" t="s">
        <v>125</v>
      </c>
      <c r="C12" s="9" t="s">
        <v>126</v>
      </c>
      <c r="D12" s="9" t="s">
        <v>2</v>
      </c>
      <c r="E12" s="10">
        <v>1861.365588200402</v>
      </c>
      <c r="F12" s="13">
        <f t="shared" si="0"/>
        <v>8.9065540425009537</v>
      </c>
      <c r="G12" s="9"/>
      <c r="H12" s="41" t="s">
        <v>169</v>
      </c>
      <c r="I12" s="28">
        <v>44019</v>
      </c>
      <c r="J12" s="44" t="s">
        <v>172</v>
      </c>
      <c r="K12" s="29">
        <v>42</v>
      </c>
      <c r="L12" s="10" t="s">
        <v>170</v>
      </c>
      <c r="M12" s="28">
        <v>45291</v>
      </c>
      <c r="N12" s="10" t="s">
        <v>171</v>
      </c>
      <c r="O12" s="14"/>
      <c r="P12" s="99">
        <v>2447.7435108395648</v>
      </c>
      <c r="Q12" s="99">
        <v>0</v>
      </c>
      <c r="R12" s="99">
        <v>0</v>
      </c>
      <c r="S12" s="99">
        <v>0</v>
      </c>
      <c r="T12" s="99">
        <v>0</v>
      </c>
      <c r="U12" s="99">
        <v>0</v>
      </c>
      <c r="V12" s="99">
        <v>0</v>
      </c>
      <c r="W12" s="99">
        <v>0</v>
      </c>
      <c r="X12" s="99">
        <v>0</v>
      </c>
      <c r="Y12" s="99">
        <v>0</v>
      </c>
      <c r="Z12" s="99">
        <v>0</v>
      </c>
      <c r="AA12" s="99">
        <v>0</v>
      </c>
      <c r="AB12" s="99">
        <v>0</v>
      </c>
      <c r="AC12" s="99">
        <v>0</v>
      </c>
      <c r="AD12" s="99">
        <v>0</v>
      </c>
      <c r="AE12" s="99">
        <v>0</v>
      </c>
      <c r="AF12" s="139"/>
      <c r="AI12" s="139"/>
      <c r="AN12" s="139"/>
      <c r="AO12" s="139"/>
      <c r="AP12" s="139"/>
      <c r="AQ12" s="139"/>
      <c r="AR12" s="139"/>
      <c r="AS12" s="139"/>
      <c r="AT12" s="139"/>
      <c r="AU12" s="139"/>
      <c r="AV12" s="139"/>
      <c r="AW12" s="139"/>
      <c r="AX12" s="139"/>
      <c r="AY12" s="139"/>
      <c r="AZ12" s="139"/>
      <c r="BA12" s="139"/>
      <c r="BB12" s="139"/>
      <c r="BC12" s="139"/>
      <c r="BD12" s="139"/>
      <c r="BE12" s="139"/>
      <c r="BF12" s="139"/>
      <c r="BG12" s="139"/>
      <c r="BH12" s="139"/>
      <c r="BI12" s="139"/>
      <c r="BJ12" s="139"/>
      <c r="BK12" s="139"/>
      <c r="BL12" s="139"/>
      <c r="BM12" s="139"/>
      <c r="BN12" s="139"/>
      <c r="BO12" s="139"/>
      <c r="BP12" s="139"/>
      <c r="BQ12" s="139"/>
      <c r="BR12" s="139"/>
      <c r="BS12" s="139"/>
      <c r="BT12" s="139"/>
      <c r="BU12" s="139"/>
      <c r="BV12" s="139"/>
      <c r="BW12" s="139"/>
      <c r="BX12" s="139"/>
      <c r="BY12" s="139"/>
      <c r="BZ12" s="139"/>
      <c r="CA12" s="139"/>
      <c r="CB12" s="139"/>
      <c r="CC12" s="139"/>
      <c r="CD12" s="139"/>
      <c r="CE12" s="139"/>
      <c r="CF12" s="139"/>
    </row>
    <row r="13" spans="1:84" ht="27.95" customHeight="1" x14ac:dyDescent="0.3">
      <c r="A13" s="93"/>
      <c r="B13" s="9" t="s">
        <v>7</v>
      </c>
      <c r="C13" s="9" t="s">
        <v>8</v>
      </c>
      <c r="D13" s="9" t="s">
        <v>2</v>
      </c>
      <c r="E13" s="10">
        <v>690.47817892</v>
      </c>
      <c r="F13" s="13">
        <f t="shared" si="0"/>
        <v>3.3039082997469236</v>
      </c>
      <c r="G13" s="9"/>
      <c r="H13" s="41" t="s">
        <v>169</v>
      </c>
      <c r="I13" s="28">
        <v>41699</v>
      </c>
      <c r="J13" s="44" t="s">
        <v>173</v>
      </c>
      <c r="K13" s="29">
        <v>127</v>
      </c>
      <c r="L13" s="10" t="s">
        <v>170</v>
      </c>
      <c r="M13" s="28">
        <v>45566</v>
      </c>
      <c r="N13" s="10" t="s">
        <v>171</v>
      </c>
      <c r="O13" s="14"/>
      <c r="P13" s="99">
        <v>484.50001734081383</v>
      </c>
      <c r="Q13" s="99">
        <v>0</v>
      </c>
      <c r="R13" s="99">
        <v>379.93845611275259</v>
      </c>
      <c r="S13" s="99">
        <v>0</v>
      </c>
      <c r="T13" s="99">
        <v>0</v>
      </c>
      <c r="U13" s="99">
        <v>0</v>
      </c>
      <c r="V13" s="99">
        <v>0</v>
      </c>
      <c r="W13" s="99">
        <v>0</v>
      </c>
      <c r="X13" s="99">
        <v>0</v>
      </c>
      <c r="Y13" s="99">
        <v>0</v>
      </c>
      <c r="Z13" s="99">
        <v>0</v>
      </c>
      <c r="AA13" s="99">
        <v>0</v>
      </c>
      <c r="AB13" s="99">
        <v>0</v>
      </c>
      <c r="AC13" s="99">
        <v>0</v>
      </c>
      <c r="AD13" s="99">
        <v>0</v>
      </c>
      <c r="AE13" s="99">
        <v>0</v>
      </c>
      <c r="AF13" s="139"/>
      <c r="AI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row>
    <row r="14" spans="1:84" ht="27.95" customHeight="1" x14ac:dyDescent="0.3">
      <c r="A14" s="93"/>
      <c r="B14" s="9" t="s">
        <v>9</v>
      </c>
      <c r="C14" s="9" t="s">
        <v>10</v>
      </c>
      <c r="D14" s="9" t="s">
        <v>2</v>
      </c>
      <c r="E14" s="10">
        <v>336.08311921999996</v>
      </c>
      <c r="F14" s="13">
        <f t="shared" si="0"/>
        <v>1.6081432272524345</v>
      </c>
      <c r="G14" s="9"/>
      <c r="H14" s="41" t="s">
        <v>169</v>
      </c>
      <c r="I14" s="28">
        <v>43158</v>
      </c>
      <c r="J14" s="44" t="s">
        <v>173</v>
      </c>
      <c r="K14" s="29">
        <v>96</v>
      </c>
      <c r="L14" s="10" t="s">
        <v>170</v>
      </c>
      <c r="M14" s="28">
        <v>46080</v>
      </c>
      <c r="N14" s="10" t="s">
        <v>171</v>
      </c>
      <c r="O14" s="14"/>
      <c r="P14" s="99">
        <v>143.31974017281604</v>
      </c>
      <c r="Q14" s="99">
        <v>0</v>
      </c>
      <c r="R14" s="99">
        <v>133.91482507998893</v>
      </c>
      <c r="S14" s="99">
        <v>0</v>
      </c>
      <c r="T14" s="99">
        <v>121.92550976909706</v>
      </c>
      <c r="U14" s="99">
        <v>0</v>
      </c>
      <c r="V14" s="99">
        <v>19.372246820610069</v>
      </c>
      <c r="W14" s="99">
        <v>0</v>
      </c>
      <c r="X14" s="99">
        <v>0</v>
      </c>
      <c r="Y14" s="99">
        <v>0</v>
      </c>
      <c r="Z14" s="99">
        <v>0</v>
      </c>
      <c r="AA14" s="99">
        <v>0</v>
      </c>
      <c r="AB14" s="99">
        <v>0</v>
      </c>
      <c r="AC14" s="99">
        <v>0</v>
      </c>
      <c r="AD14" s="99">
        <v>0</v>
      </c>
      <c r="AE14" s="99">
        <v>0</v>
      </c>
      <c r="AF14" s="139"/>
      <c r="AI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row>
    <row r="15" spans="1:84" ht="27.95" customHeight="1" x14ac:dyDescent="0.3">
      <c r="A15" s="93"/>
      <c r="B15" s="9" t="s">
        <v>11</v>
      </c>
      <c r="C15" s="9" t="s">
        <v>12</v>
      </c>
      <c r="D15" s="9" t="s">
        <v>2</v>
      </c>
      <c r="E15" s="10">
        <v>81.080613699999134</v>
      </c>
      <c r="F15" s="13">
        <f t="shared" si="0"/>
        <v>0.3879672388358541</v>
      </c>
      <c r="G15" s="9"/>
      <c r="H15" s="41" t="s">
        <v>174</v>
      </c>
      <c r="I15" s="28">
        <v>40603</v>
      </c>
      <c r="J15" s="44" t="s">
        <v>175</v>
      </c>
      <c r="K15" s="29">
        <v>187</v>
      </c>
      <c r="L15" s="10" t="s">
        <v>176</v>
      </c>
      <c r="M15" s="28">
        <v>46296</v>
      </c>
      <c r="N15" s="10" t="s">
        <v>171</v>
      </c>
      <c r="O15" s="14"/>
      <c r="P15" s="99">
        <v>65.952894299999997</v>
      </c>
      <c r="Q15" s="99">
        <v>0</v>
      </c>
      <c r="R15" s="99">
        <v>56.090010620000001</v>
      </c>
      <c r="S15" s="99">
        <v>0</v>
      </c>
      <c r="T15" s="99">
        <v>40.547257090000002</v>
      </c>
      <c r="U15" s="99">
        <v>0</v>
      </c>
      <c r="V15" s="99">
        <v>22.9662139</v>
      </c>
      <c r="W15" s="99">
        <v>0</v>
      </c>
      <c r="X15" s="99">
        <v>0</v>
      </c>
      <c r="Y15" s="99">
        <v>0</v>
      </c>
      <c r="Z15" s="99">
        <v>0</v>
      </c>
      <c r="AA15" s="99">
        <v>0</v>
      </c>
      <c r="AB15" s="99">
        <v>0</v>
      </c>
      <c r="AC15" s="99">
        <v>0</v>
      </c>
      <c r="AD15" s="99">
        <v>0</v>
      </c>
      <c r="AE15" s="99">
        <v>0</v>
      </c>
      <c r="AF15" s="139"/>
      <c r="AI15" s="139"/>
      <c r="AN15" s="139"/>
      <c r="AO15" s="139"/>
      <c r="AP15" s="139"/>
      <c r="AQ15" s="139"/>
      <c r="AR15" s="139"/>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39"/>
      <c r="BR15" s="139"/>
      <c r="BS15" s="139"/>
      <c r="BT15" s="139"/>
      <c r="BU15" s="139"/>
      <c r="BV15" s="139"/>
      <c r="BW15" s="139"/>
      <c r="BX15" s="139"/>
      <c r="BY15" s="139"/>
      <c r="BZ15" s="139"/>
      <c r="CA15" s="139"/>
      <c r="CB15" s="139"/>
      <c r="CC15" s="139"/>
      <c r="CD15" s="139"/>
      <c r="CE15" s="139"/>
      <c r="CF15" s="139"/>
    </row>
    <row r="16" spans="1:84" ht="27.95" customHeight="1" x14ac:dyDescent="0.3">
      <c r="A16" s="93"/>
      <c r="B16" s="9" t="s">
        <v>13</v>
      </c>
      <c r="C16" s="9" t="s">
        <v>14</v>
      </c>
      <c r="D16" s="9" t="s">
        <v>2</v>
      </c>
      <c r="E16" s="10">
        <v>35.266842519999997</v>
      </c>
      <c r="F16" s="13">
        <f t="shared" si="0"/>
        <v>0.16875032008968921</v>
      </c>
      <c r="G16" s="9"/>
      <c r="H16" s="41" t="s">
        <v>169</v>
      </c>
      <c r="I16" s="28">
        <v>43104</v>
      </c>
      <c r="J16" s="44" t="s">
        <v>173</v>
      </c>
      <c r="K16" s="29">
        <v>96</v>
      </c>
      <c r="L16" s="10" t="s">
        <v>170</v>
      </c>
      <c r="M16" s="28">
        <v>46026</v>
      </c>
      <c r="N16" s="10" t="s">
        <v>171</v>
      </c>
      <c r="O16" s="14"/>
      <c r="P16" s="99">
        <v>15.493116634202821</v>
      </c>
      <c r="Q16" s="99">
        <v>0</v>
      </c>
      <c r="R16" s="99">
        <v>14.414778811685386</v>
      </c>
      <c r="S16" s="99">
        <v>0</v>
      </c>
      <c r="T16" s="99">
        <v>13.126670308282556</v>
      </c>
      <c r="U16" s="99">
        <v>0</v>
      </c>
      <c r="V16" s="99">
        <v>1.0444099200998793</v>
      </c>
      <c r="W16" s="99">
        <v>0</v>
      </c>
      <c r="X16" s="99">
        <v>0</v>
      </c>
      <c r="Y16" s="99">
        <v>0</v>
      </c>
      <c r="Z16" s="99">
        <v>0</v>
      </c>
      <c r="AA16" s="99">
        <v>0</v>
      </c>
      <c r="AB16" s="99">
        <v>0</v>
      </c>
      <c r="AC16" s="99">
        <v>0</v>
      </c>
      <c r="AD16" s="99">
        <v>0</v>
      </c>
      <c r="AE16" s="99">
        <v>0</v>
      </c>
      <c r="AF16" s="139"/>
      <c r="AI16" s="139"/>
      <c r="AN16" s="139"/>
      <c r="AO16" s="139"/>
      <c r="AP16" s="139"/>
      <c r="AQ16" s="139"/>
      <c r="AR16" s="139"/>
      <c r="AS16" s="139"/>
      <c r="AT16" s="139"/>
      <c r="AU16" s="139"/>
      <c r="AV16" s="139"/>
      <c r="AW16" s="139"/>
      <c r="AX16" s="139"/>
      <c r="AY16" s="139"/>
      <c r="AZ16" s="139"/>
      <c r="BA16" s="139"/>
      <c r="BB16" s="139"/>
      <c r="BC16" s="139"/>
      <c r="BD16" s="139"/>
      <c r="BE16" s="139"/>
      <c r="BF16" s="139"/>
      <c r="BG16" s="139"/>
      <c r="BH16" s="139"/>
      <c r="BI16" s="139"/>
      <c r="BJ16" s="139"/>
      <c r="BK16" s="139"/>
      <c r="BL16" s="139"/>
      <c r="BM16" s="139"/>
      <c r="BN16" s="139"/>
      <c r="BO16" s="139"/>
      <c r="BP16" s="139"/>
      <c r="BQ16" s="139"/>
      <c r="BR16" s="139"/>
      <c r="BS16" s="139"/>
      <c r="BT16" s="139"/>
      <c r="BU16" s="139"/>
      <c r="BV16" s="139"/>
      <c r="BW16" s="139"/>
      <c r="BX16" s="139"/>
      <c r="BY16" s="139"/>
      <c r="BZ16" s="139"/>
      <c r="CA16" s="139"/>
      <c r="CB16" s="139"/>
      <c r="CC16" s="139"/>
      <c r="CD16" s="139"/>
      <c r="CE16" s="139"/>
      <c r="CF16" s="139"/>
    </row>
    <row r="17" spans="1:98" ht="27.95" customHeight="1" x14ac:dyDescent="0.3">
      <c r="A17" s="93"/>
      <c r="B17" s="9" t="s">
        <v>5</v>
      </c>
      <c r="C17" s="9" t="s">
        <v>6</v>
      </c>
      <c r="D17" s="9" t="s">
        <v>2</v>
      </c>
      <c r="E17" s="10">
        <v>0</v>
      </c>
      <c r="F17" s="13">
        <f t="shared" si="0"/>
        <v>0</v>
      </c>
      <c r="G17" s="9"/>
      <c r="H17" s="41" t="s">
        <v>169</v>
      </c>
      <c r="I17" s="28">
        <v>43482</v>
      </c>
      <c r="J17" s="44">
        <v>0.12</v>
      </c>
      <c r="K17" s="29">
        <v>48</v>
      </c>
      <c r="L17" s="10" t="s">
        <v>177</v>
      </c>
      <c r="M17" s="28">
        <v>44943</v>
      </c>
      <c r="N17" s="10" t="s">
        <v>171</v>
      </c>
      <c r="O17" s="14"/>
      <c r="P17" s="99">
        <v>2030.0483236800001</v>
      </c>
      <c r="Q17" s="99">
        <v>0</v>
      </c>
      <c r="R17" s="99">
        <v>0</v>
      </c>
      <c r="S17" s="99">
        <v>0</v>
      </c>
      <c r="T17" s="99">
        <v>0</v>
      </c>
      <c r="U17" s="99">
        <v>0</v>
      </c>
      <c r="V17" s="99">
        <v>0</v>
      </c>
      <c r="W17" s="99">
        <v>0</v>
      </c>
      <c r="X17" s="99">
        <v>0</v>
      </c>
      <c r="Y17" s="99">
        <v>0</v>
      </c>
      <c r="Z17" s="99">
        <v>0</v>
      </c>
      <c r="AA17" s="99">
        <v>0</v>
      </c>
      <c r="AB17" s="99">
        <v>0</v>
      </c>
      <c r="AC17" s="99">
        <v>0</v>
      </c>
      <c r="AD17" s="99">
        <v>0</v>
      </c>
      <c r="AE17" s="99">
        <v>0</v>
      </c>
      <c r="AF17" s="139"/>
      <c r="AI17" s="139"/>
      <c r="AN17" s="139"/>
      <c r="AO17" s="139"/>
      <c r="AP17" s="139"/>
      <c r="AQ17" s="139"/>
      <c r="AR17" s="139"/>
      <c r="AS17" s="139"/>
      <c r="AT17" s="139"/>
      <c r="AU17" s="139"/>
      <c r="AV17" s="139"/>
      <c r="AW17" s="139"/>
      <c r="AX17" s="139"/>
      <c r="AY17" s="139"/>
      <c r="AZ17" s="139"/>
      <c r="BA17" s="139"/>
      <c r="BB17" s="139"/>
      <c r="BC17" s="139"/>
      <c r="BD17" s="139"/>
      <c r="BE17" s="139"/>
      <c r="BF17" s="139"/>
      <c r="BG17" s="139"/>
      <c r="BH17" s="139"/>
      <c r="BI17" s="139"/>
      <c r="BJ17" s="139"/>
      <c r="BK17" s="139"/>
      <c r="BL17" s="139"/>
      <c r="BM17" s="139"/>
      <c r="BN17" s="139"/>
      <c r="BO17" s="139"/>
      <c r="BP17" s="139"/>
      <c r="BQ17" s="139"/>
      <c r="BR17" s="139"/>
      <c r="BS17" s="139"/>
      <c r="BT17" s="139"/>
      <c r="BU17" s="139"/>
      <c r="BV17" s="139"/>
      <c r="BW17" s="139"/>
      <c r="BX17" s="139"/>
      <c r="BY17" s="139"/>
      <c r="BZ17" s="139"/>
      <c r="CA17" s="139"/>
      <c r="CB17" s="139"/>
      <c r="CC17" s="139"/>
      <c r="CD17" s="139"/>
      <c r="CE17" s="139"/>
      <c r="CF17" s="139"/>
    </row>
    <row r="18" spans="1:98" ht="27.95" customHeight="1" x14ac:dyDescent="0.3">
      <c r="A18" s="93"/>
      <c r="B18" s="19" t="s">
        <v>95</v>
      </c>
      <c r="C18" s="19"/>
      <c r="D18" s="19"/>
      <c r="E18" s="19"/>
      <c r="F18" s="36">
        <f>+SUM(F19:F19)</f>
        <v>85.869670670559074</v>
      </c>
      <c r="G18" s="89">
        <f>+F18/$F$44</f>
        <v>9.7529812344123723E-2</v>
      </c>
      <c r="H18" s="42"/>
      <c r="I18" s="19"/>
      <c r="J18" s="45"/>
      <c r="K18" s="19"/>
      <c r="L18" s="19"/>
      <c r="M18" s="19"/>
      <c r="N18" s="19"/>
      <c r="O18" s="32"/>
      <c r="P18" s="98">
        <v>16698.510131269406</v>
      </c>
      <c r="Q18" s="98">
        <v>0</v>
      </c>
      <c r="R18" s="98">
        <v>13748.891704880185</v>
      </c>
      <c r="S18" s="98">
        <v>0</v>
      </c>
      <c r="T18" s="98">
        <v>9101.7728056094529</v>
      </c>
      <c r="U18" s="98">
        <v>0</v>
      </c>
      <c r="V18" s="98">
        <v>5736.4403422757041</v>
      </c>
      <c r="W18" s="98">
        <v>0</v>
      </c>
      <c r="X18" s="98">
        <v>1919.6495263443401</v>
      </c>
      <c r="Y18" s="98">
        <v>0</v>
      </c>
      <c r="Z18" s="98">
        <v>0</v>
      </c>
      <c r="AA18" s="98">
        <v>0</v>
      </c>
      <c r="AB18" s="98">
        <v>0</v>
      </c>
      <c r="AC18" s="98">
        <v>0</v>
      </c>
      <c r="AD18" s="98">
        <v>0</v>
      </c>
      <c r="AE18" s="98">
        <v>0</v>
      </c>
      <c r="AF18" s="144"/>
      <c r="AI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row>
    <row r="19" spans="1:98" ht="27.95" customHeight="1" x14ac:dyDescent="0.3">
      <c r="A19" s="93"/>
      <c r="B19" s="9" t="s">
        <v>158</v>
      </c>
      <c r="C19" s="9" t="s">
        <v>159</v>
      </c>
      <c r="D19" s="9" t="s">
        <v>2</v>
      </c>
      <c r="E19" s="10">
        <v>17945.756495000001</v>
      </c>
      <c r="F19" s="13">
        <f>+IF($D19="USD",$E19,$E19/$C$54)</f>
        <v>85.869670670559074</v>
      </c>
      <c r="G19" s="9"/>
      <c r="H19" s="41" t="s">
        <v>169</v>
      </c>
      <c r="I19" s="28">
        <v>44684</v>
      </c>
      <c r="J19" s="44" t="s">
        <v>178</v>
      </c>
      <c r="K19" s="29">
        <v>60</v>
      </c>
      <c r="L19" s="10" t="s">
        <v>170</v>
      </c>
      <c r="M19" s="28">
        <v>46510</v>
      </c>
      <c r="N19" s="10" t="s">
        <v>171</v>
      </c>
      <c r="O19" s="14"/>
      <c r="P19" s="99">
        <v>16698.510131269406</v>
      </c>
      <c r="Q19" s="99">
        <v>0</v>
      </c>
      <c r="R19" s="99">
        <v>13748.891704880185</v>
      </c>
      <c r="S19" s="99">
        <v>0</v>
      </c>
      <c r="T19" s="99">
        <v>9101.7728056094529</v>
      </c>
      <c r="U19" s="99">
        <v>0</v>
      </c>
      <c r="V19" s="99">
        <v>5736.4403422757041</v>
      </c>
      <c r="W19" s="99">
        <v>0</v>
      </c>
      <c r="X19" s="99">
        <v>1919.6495263443401</v>
      </c>
      <c r="Y19" s="99">
        <v>0</v>
      </c>
      <c r="Z19" s="99">
        <v>0</v>
      </c>
      <c r="AA19" s="99">
        <v>0</v>
      </c>
      <c r="AB19" s="99">
        <v>0</v>
      </c>
      <c r="AC19" s="99">
        <v>0</v>
      </c>
      <c r="AD19" s="99">
        <v>0</v>
      </c>
      <c r="AE19" s="99">
        <v>0</v>
      </c>
      <c r="AF19" s="139"/>
      <c r="AI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39"/>
      <c r="BL19" s="139"/>
      <c r="BM19" s="139"/>
      <c r="BN19" s="139"/>
      <c r="BO19" s="139"/>
      <c r="BP19" s="139"/>
      <c r="BQ19" s="139"/>
      <c r="BR19" s="139"/>
      <c r="BS19" s="139"/>
      <c r="BT19" s="139"/>
      <c r="BU19" s="139"/>
      <c r="BV19" s="139"/>
      <c r="BW19" s="139"/>
      <c r="BX19" s="139"/>
      <c r="BY19" s="139"/>
      <c r="BZ19" s="139"/>
      <c r="CA19" s="139"/>
      <c r="CB19" s="139"/>
      <c r="CC19" s="139"/>
      <c r="CD19" s="139"/>
      <c r="CE19" s="139"/>
      <c r="CF19" s="139"/>
    </row>
    <row r="20" spans="1:98" ht="27.95" customHeight="1" x14ac:dyDescent="0.3">
      <c r="A20" s="93"/>
      <c r="B20" s="19" t="s">
        <v>15</v>
      </c>
      <c r="C20" s="19"/>
      <c r="D20" s="19"/>
      <c r="E20" s="19"/>
      <c r="F20" s="36">
        <f>+SUM(F21,F33)</f>
        <v>187.08524913173122</v>
      </c>
      <c r="G20" s="89">
        <f>+F20/$F$44</f>
        <v>0.21248933526453204</v>
      </c>
      <c r="H20" s="42"/>
      <c r="I20" s="19"/>
      <c r="J20" s="45"/>
      <c r="K20" s="19"/>
      <c r="L20" s="19"/>
      <c r="M20" s="19"/>
      <c r="N20" s="19"/>
      <c r="O20" s="32"/>
      <c r="P20" s="98">
        <v>0</v>
      </c>
      <c r="Q20" s="98">
        <v>27.152165224759216</v>
      </c>
      <c r="R20" s="98">
        <v>0</v>
      </c>
      <c r="S20" s="98">
        <v>27.195843088301991</v>
      </c>
      <c r="T20" s="98">
        <v>0</v>
      </c>
      <c r="U20" s="98">
        <v>25.407263129764182</v>
      </c>
      <c r="V20" s="98">
        <v>0</v>
      </c>
      <c r="W20" s="98">
        <v>18.371423031298221</v>
      </c>
      <c r="X20" s="98">
        <v>0</v>
      </c>
      <c r="Y20" s="98">
        <v>17.308821890352142</v>
      </c>
      <c r="Z20" s="98">
        <v>0</v>
      </c>
      <c r="AA20" s="98">
        <v>16.786979614862798</v>
      </c>
      <c r="AB20" s="98">
        <v>0</v>
      </c>
      <c r="AC20" s="98">
        <v>16.267527801114813</v>
      </c>
      <c r="AD20" s="98">
        <v>0</v>
      </c>
      <c r="AE20" s="98">
        <v>7.50490320821282</v>
      </c>
      <c r="AF20" s="144"/>
      <c r="AI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row>
    <row r="21" spans="1:98" ht="27.95" customHeight="1" x14ac:dyDescent="0.3">
      <c r="A21" s="93"/>
      <c r="B21" s="20" t="s">
        <v>16</v>
      </c>
      <c r="C21" s="20"/>
      <c r="D21" s="20"/>
      <c r="E21" s="20"/>
      <c r="F21" s="37">
        <f>+SUM(F22:F32)</f>
        <v>159.40973455744555</v>
      </c>
      <c r="G21" s="20"/>
      <c r="H21" s="43"/>
      <c r="I21" s="20"/>
      <c r="J21" s="46"/>
      <c r="K21" s="20"/>
      <c r="L21" s="20"/>
      <c r="M21" s="20"/>
      <c r="N21" s="20"/>
      <c r="O21" s="33"/>
      <c r="P21" s="101">
        <v>0</v>
      </c>
      <c r="Q21" s="101">
        <v>24.023485244203059</v>
      </c>
      <c r="R21" s="101">
        <v>0</v>
      </c>
      <c r="S21" s="101">
        <v>23.585319001127051</v>
      </c>
      <c r="T21" s="101">
        <v>0</v>
      </c>
      <c r="U21" s="101">
        <v>22.128709955563409</v>
      </c>
      <c r="V21" s="101">
        <v>0</v>
      </c>
      <c r="W21" s="101">
        <v>15.427155945624463</v>
      </c>
      <c r="X21" s="101">
        <v>0</v>
      </c>
      <c r="Y21" s="101">
        <v>14.487076393065347</v>
      </c>
      <c r="Z21" s="101">
        <v>0</v>
      </c>
      <c r="AA21" s="101">
        <v>14.050781151782651</v>
      </c>
      <c r="AB21" s="101">
        <v>0</v>
      </c>
      <c r="AC21" s="101">
        <v>13.622194689089522</v>
      </c>
      <c r="AD21" s="101">
        <v>0</v>
      </c>
      <c r="AE21" s="101">
        <v>6.1818145620455001</v>
      </c>
      <c r="AF21" s="140"/>
      <c r="AI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row>
    <row r="22" spans="1:98" ht="27.95" customHeight="1" x14ac:dyDescent="0.3">
      <c r="A22" s="93"/>
      <c r="B22" s="9" t="s">
        <v>23</v>
      </c>
      <c r="C22" s="9" t="s">
        <v>24</v>
      </c>
      <c r="D22" s="9" t="s">
        <v>104</v>
      </c>
      <c r="E22" s="13">
        <v>43.88016927108773</v>
      </c>
      <c r="F22" s="13">
        <f t="shared" ref="F22:F32" si="1">+IF($D22="USD",$E22,$E22/$C$54)</f>
        <v>43.88016927108773</v>
      </c>
      <c r="G22" s="9"/>
      <c r="H22" s="41" t="s">
        <v>169</v>
      </c>
      <c r="I22" s="28">
        <v>42050</v>
      </c>
      <c r="J22" s="44" t="s">
        <v>179</v>
      </c>
      <c r="K22" s="29">
        <v>300</v>
      </c>
      <c r="L22" s="10" t="s">
        <v>177</v>
      </c>
      <c r="M22" s="28">
        <v>51181</v>
      </c>
      <c r="N22" s="10" t="s">
        <v>171</v>
      </c>
      <c r="O22" s="14"/>
      <c r="P22" s="99">
        <v>0</v>
      </c>
      <c r="Q22" s="99">
        <v>4.886021857886357</v>
      </c>
      <c r="R22" s="99">
        <v>0</v>
      </c>
      <c r="S22" s="99">
        <v>5.1730872542073598</v>
      </c>
      <c r="T22" s="99">
        <v>0</v>
      </c>
      <c r="U22" s="99">
        <v>4.7217650393861756</v>
      </c>
      <c r="V22" s="99">
        <v>0</v>
      </c>
      <c r="W22" s="99">
        <v>4.1964228839106017</v>
      </c>
      <c r="X22" s="99">
        <v>0</v>
      </c>
      <c r="Y22" s="99">
        <v>3.893936121557418</v>
      </c>
      <c r="Z22" s="99">
        <v>0</v>
      </c>
      <c r="AA22" s="99">
        <v>3.7798130299087656</v>
      </c>
      <c r="AB22" s="99">
        <v>0</v>
      </c>
      <c r="AC22" s="99">
        <v>3.6790364400272892</v>
      </c>
      <c r="AD22" s="99">
        <v>0</v>
      </c>
      <c r="AE22" s="99">
        <v>2.1828314313003432</v>
      </c>
      <c r="AF22" s="139"/>
      <c r="AI22" s="139"/>
      <c r="AN22" s="139"/>
      <c r="AO22" s="139"/>
      <c r="AP22" s="139"/>
      <c r="AQ22" s="139"/>
      <c r="AR22" s="139"/>
      <c r="AS22" s="139"/>
      <c r="AT22" s="139"/>
      <c r="AU22" s="139"/>
      <c r="AV22" s="139"/>
      <c r="AW22" s="139"/>
      <c r="AX22" s="139"/>
      <c r="AY22" s="139"/>
      <c r="AZ22" s="139"/>
      <c r="BA22" s="139"/>
      <c r="BB22" s="139"/>
      <c r="BC22" s="139"/>
      <c r="BD22" s="139"/>
      <c r="BE22" s="139"/>
      <c r="BF22" s="139"/>
      <c r="BG22" s="139"/>
      <c r="BH22" s="139"/>
      <c r="BI22" s="139"/>
      <c r="BJ22" s="139"/>
      <c r="BK22" s="139"/>
      <c r="BL22" s="139"/>
      <c r="BM22" s="139"/>
      <c r="BN22" s="139"/>
      <c r="BO22" s="139"/>
      <c r="BP22" s="139"/>
      <c r="BQ22" s="139"/>
      <c r="BR22" s="139"/>
      <c r="BS22" s="139"/>
      <c r="BT22" s="139"/>
      <c r="BU22" s="139"/>
      <c r="BV22" s="139"/>
      <c r="BW22" s="139"/>
      <c r="BX22" s="139"/>
      <c r="BY22" s="139"/>
      <c r="BZ22" s="139"/>
      <c r="CA22" s="139"/>
      <c r="CB22" s="139"/>
      <c r="CC22" s="139"/>
      <c r="CD22" s="139"/>
      <c r="CE22" s="139"/>
      <c r="CF22" s="139"/>
      <c r="CS22" s="145"/>
      <c r="CT22" s="146"/>
    </row>
    <row r="23" spans="1:98" ht="27.95" customHeight="1" x14ac:dyDescent="0.3">
      <c r="A23" s="93"/>
      <c r="B23" s="9" t="s">
        <v>17</v>
      </c>
      <c r="C23" s="9" t="s">
        <v>18</v>
      </c>
      <c r="D23" s="9" t="s">
        <v>104</v>
      </c>
      <c r="E23" s="13">
        <v>39.921449320660379</v>
      </c>
      <c r="F23" s="13">
        <f t="shared" si="1"/>
        <v>39.921449320660379</v>
      </c>
      <c r="G23" s="9"/>
      <c r="H23" s="41" t="s">
        <v>169</v>
      </c>
      <c r="I23" s="28">
        <v>39557</v>
      </c>
      <c r="J23" s="44" t="s">
        <v>179</v>
      </c>
      <c r="K23" s="29">
        <v>344</v>
      </c>
      <c r="L23" s="10" t="s">
        <v>177</v>
      </c>
      <c r="M23" s="28">
        <v>50028</v>
      </c>
      <c r="N23" s="10" t="s">
        <v>171</v>
      </c>
      <c r="O23" s="14"/>
      <c r="P23" s="99">
        <v>0</v>
      </c>
      <c r="Q23" s="99">
        <v>5.1923665091957965</v>
      </c>
      <c r="R23" s="99">
        <v>0</v>
      </c>
      <c r="S23" s="99">
        <v>5.0486531978497666</v>
      </c>
      <c r="T23" s="99">
        <v>0</v>
      </c>
      <c r="U23" s="99">
        <v>4.5526721583323937</v>
      </c>
      <c r="V23" s="99">
        <v>0</v>
      </c>
      <c r="W23" s="99">
        <v>4.1198646639503744</v>
      </c>
      <c r="X23" s="99">
        <v>0</v>
      </c>
      <c r="Y23" s="99">
        <v>3.9036404070329733</v>
      </c>
      <c r="Z23" s="99">
        <v>0</v>
      </c>
      <c r="AA23" s="99">
        <v>3.7972602913559541</v>
      </c>
      <c r="AB23" s="99">
        <v>0</v>
      </c>
      <c r="AC23" s="99">
        <v>3.6868145940299186</v>
      </c>
      <c r="AD23" s="99">
        <v>0</v>
      </c>
      <c r="AE23" s="99">
        <v>1.519427496378289</v>
      </c>
      <c r="AF23" s="139"/>
      <c r="AI23" s="139"/>
      <c r="AN23" s="139"/>
      <c r="AO23" s="139"/>
      <c r="AP23" s="139"/>
      <c r="AQ23" s="139"/>
      <c r="AR23" s="139"/>
      <c r="AS23" s="139"/>
      <c r="AT23" s="139"/>
      <c r="AU23" s="139"/>
      <c r="AV23" s="139"/>
      <c r="AW23" s="139"/>
      <c r="AX23" s="139"/>
      <c r="AY23" s="139"/>
      <c r="AZ23" s="139"/>
      <c r="BA23" s="139"/>
      <c r="BB23" s="139"/>
      <c r="BC23" s="139"/>
      <c r="BD23" s="139"/>
      <c r="BE23" s="139"/>
      <c r="BF23" s="139"/>
      <c r="BG23" s="139"/>
      <c r="BH23" s="139"/>
      <c r="BI23" s="139"/>
      <c r="BJ23" s="139"/>
      <c r="BK23" s="139"/>
      <c r="BL23" s="139"/>
      <c r="BM23" s="139"/>
      <c r="BN23" s="139"/>
      <c r="BO23" s="139"/>
      <c r="BP23" s="139"/>
      <c r="BQ23" s="139"/>
      <c r="BR23" s="139"/>
      <c r="BS23" s="139"/>
      <c r="BT23" s="139"/>
      <c r="BU23" s="139"/>
      <c r="BV23" s="139"/>
      <c r="BW23" s="139"/>
      <c r="BX23" s="139"/>
      <c r="BY23" s="139"/>
      <c r="BZ23" s="139"/>
      <c r="CA23" s="139"/>
      <c r="CB23" s="139"/>
      <c r="CC23" s="139"/>
      <c r="CD23" s="139"/>
      <c r="CE23" s="139"/>
      <c r="CF23" s="139"/>
      <c r="CS23" s="145"/>
      <c r="CT23" s="146"/>
    </row>
    <row r="24" spans="1:98" ht="27.95" customHeight="1" x14ac:dyDescent="0.3">
      <c r="A24" s="93"/>
      <c r="B24" s="9" t="s">
        <v>19</v>
      </c>
      <c r="C24" s="9" t="s">
        <v>20</v>
      </c>
      <c r="D24" s="9" t="s">
        <v>104</v>
      </c>
      <c r="E24" s="13">
        <v>30.36479813</v>
      </c>
      <c r="F24" s="13">
        <f t="shared" si="1"/>
        <v>30.36479813</v>
      </c>
      <c r="G24" s="9"/>
      <c r="H24" s="41" t="s">
        <v>169</v>
      </c>
      <c r="I24" s="28">
        <v>39555</v>
      </c>
      <c r="J24" s="44" t="s">
        <v>179</v>
      </c>
      <c r="K24" s="29">
        <v>300</v>
      </c>
      <c r="L24" s="10" t="s">
        <v>177</v>
      </c>
      <c r="M24" s="28">
        <v>48686</v>
      </c>
      <c r="N24" s="10" t="s">
        <v>171</v>
      </c>
      <c r="O24" s="14"/>
      <c r="P24" s="99">
        <v>0</v>
      </c>
      <c r="Q24" s="99">
        <v>4.8757213799999981</v>
      </c>
      <c r="R24" s="99">
        <v>0</v>
      </c>
      <c r="S24" s="99">
        <v>4.7763910499999982</v>
      </c>
      <c r="T24" s="99">
        <v>0</v>
      </c>
      <c r="U24" s="99">
        <v>4.3640196599999985</v>
      </c>
      <c r="V24" s="99">
        <v>0</v>
      </c>
      <c r="W24" s="99">
        <v>3.9743293699999978</v>
      </c>
      <c r="X24" s="99">
        <v>0</v>
      </c>
      <c r="Y24" s="99">
        <v>3.7433390199999979</v>
      </c>
      <c r="Z24" s="99">
        <v>0</v>
      </c>
      <c r="AA24" s="99">
        <v>3.6058908699999979</v>
      </c>
      <c r="AB24" s="99">
        <v>0</v>
      </c>
      <c r="AC24" s="99">
        <v>3.468217709999998</v>
      </c>
      <c r="AD24" s="99">
        <v>0</v>
      </c>
      <c r="AE24" s="99">
        <v>0.73807941032180657</v>
      </c>
      <c r="AF24" s="139"/>
      <c r="AI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139"/>
      <c r="BP24" s="139"/>
      <c r="BQ24" s="139"/>
      <c r="BR24" s="139"/>
      <c r="BS24" s="139"/>
      <c r="BT24" s="139"/>
      <c r="BU24" s="139"/>
      <c r="BV24" s="139"/>
      <c r="BW24" s="139"/>
      <c r="BX24" s="139"/>
      <c r="BY24" s="139"/>
      <c r="BZ24" s="139"/>
      <c r="CA24" s="139"/>
      <c r="CB24" s="139"/>
      <c r="CC24" s="139"/>
      <c r="CD24" s="139"/>
      <c r="CE24" s="139"/>
      <c r="CF24" s="139"/>
      <c r="CS24" s="145"/>
      <c r="CT24" s="146"/>
    </row>
    <row r="25" spans="1:98" ht="27.95" customHeight="1" x14ac:dyDescent="0.3">
      <c r="A25" s="93"/>
      <c r="B25" s="9" t="s">
        <v>134</v>
      </c>
      <c r="C25" s="9" t="s">
        <v>135</v>
      </c>
      <c r="D25" s="9" t="s">
        <v>104</v>
      </c>
      <c r="E25" s="13">
        <v>14.423999999999998</v>
      </c>
      <c r="F25" s="13">
        <f t="shared" si="1"/>
        <v>14.423999999999998</v>
      </c>
      <c r="G25" s="9"/>
      <c r="H25" s="41" t="s">
        <v>169</v>
      </c>
      <c r="I25" s="28">
        <v>44313</v>
      </c>
      <c r="J25" s="44" t="s">
        <v>179</v>
      </c>
      <c r="K25" s="29">
        <v>283</v>
      </c>
      <c r="L25" s="10" t="s">
        <v>177</v>
      </c>
      <c r="M25" s="28">
        <v>52916</v>
      </c>
      <c r="N25" s="10" t="s">
        <v>171</v>
      </c>
      <c r="O25" s="14"/>
      <c r="P25" s="99">
        <v>0</v>
      </c>
      <c r="Q25" s="99">
        <v>0.87264043913115863</v>
      </c>
      <c r="R25" s="99">
        <v>0</v>
      </c>
      <c r="S25" s="99">
        <v>0.87765100273972596</v>
      </c>
      <c r="T25" s="99">
        <v>0</v>
      </c>
      <c r="U25" s="99">
        <v>1.4570901524383562</v>
      </c>
      <c r="V25" s="99">
        <v>0</v>
      </c>
      <c r="W25" s="99">
        <v>1.288265531178082</v>
      </c>
      <c r="X25" s="99">
        <v>0</v>
      </c>
      <c r="Y25" s="99">
        <v>1.2066691607671232</v>
      </c>
      <c r="Z25" s="99">
        <v>0</v>
      </c>
      <c r="AA25" s="99">
        <v>1.1790414706849313</v>
      </c>
      <c r="AB25" s="99">
        <v>0</v>
      </c>
      <c r="AC25" s="99">
        <v>1.1505104035068492</v>
      </c>
      <c r="AD25" s="99">
        <v>0</v>
      </c>
      <c r="AE25" s="99">
        <v>0.9325589423342463</v>
      </c>
      <c r="AF25" s="139"/>
      <c r="AI25" s="139"/>
      <c r="AN25" s="139"/>
      <c r="AO25" s="139"/>
      <c r="AP25" s="139"/>
      <c r="AQ25" s="139"/>
      <c r="AR25" s="139"/>
      <c r="AS25" s="139"/>
      <c r="AT25" s="139"/>
      <c r="AU25" s="139"/>
      <c r="AV25" s="139"/>
      <c r="AW25" s="139"/>
      <c r="AX25" s="139"/>
      <c r="AY25" s="139"/>
      <c r="AZ25" s="139"/>
      <c r="BA25" s="139"/>
      <c r="BB25" s="139"/>
      <c r="BC25" s="139"/>
      <c r="BD25" s="139"/>
      <c r="BE25" s="139"/>
      <c r="BF25" s="139"/>
      <c r="BG25" s="139"/>
      <c r="BH25" s="139"/>
      <c r="BI25" s="139"/>
      <c r="BJ25" s="139"/>
      <c r="BK25" s="139"/>
      <c r="BL25" s="139"/>
      <c r="BM25" s="139"/>
      <c r="BN25" s="139"/>
      <c r="BO25" s="139"/>
      <c r="BP25" s="139"/>
      <c r="BQ25" s="139"/>
      <c r="BR25" s="139"/>
      <c r="BS25" s="139"/>
      <c r="BT25" s="139"/>
      <c r="BU25" s="139"/>
      <c r="BV25" s="139"/>
      <c r="BW25" s="139"/>
      <c r="BX25" s="139"/>
      <c r="BY25" s="139"/>
      <c r="BZ25" s="139"/>
      <c r="CA25" s="139"/>
      <c r="CB25" s="139"/>
      <c r="CC25" s="139"/>
      <c r="CD25" s="139"/>
      <c r="CE25" s="139"/>
      <c r="CF25" s="139"/>
      <c r="CS25" s="145"/>
      <c r="CT25" s="146"/>
    </row>
    <row r="26" spans="1:98" ht="27.95" customHeight="1" x14ac:dyDescent="0.3">
      <c r="A26" s="93"/>
      <c r="B26" s="9" t="s">
        <v>21</v>
      </c>
      <c r="C26" s="9" t="s">
        <v>22</v>
      </c>
      <c r="D26" s="9" t="s">
        <v>104</v>
      </c>
      <c r="E26" s="13">
        <v>12.177024628571401</v>
      </c>
      <c r="F26" s="13">
        <f t="shared" si="1"/>
        <v>12.177024628571401</v>
      </c>
      <c r="G26" s="9"/>
      <c r="H26" s="41" t="s">
        <v>169</v>
      </c>
      <c r="I26" s="28">
        <v>38588</v>
      </c>
      <c r="J26" s="44" t="s">
        <v>179</v>
      </c>
      <c r="K26" s="29">
        <v>240</v>
      </c>
      <c r="L26" s="10" t="s">
        <v>177</v>
      </c>
      <c r="M26" s="28">
        <v>45893</v>
      </c>
      <c r="N26" s="10" t="s">
        <v>171</v>
      </c>
      <c r="O26" s="14"/>
      <c r="P26" s="99">
        <v>0</v>
      </c>
      <c r="Q26" s="99">
        <v>5.6035652705815551</v>
      </c>
      <c r="R26" s="99">
        <v>0</v>
      </c>
      <c r="S26" s="99">
        <v>5.3983599268603086</v>
      </c>
      <c r="T26" s="99">
        <v>0</v>
      </c>
      <c r="U26" s="99">
        <v>5.0721424413175766</v>
      </c>
      <c r="V26" s="99">
        <v>0</v>
      </c>
      <c r="W26" s="99">
        <v>0</v>
      </c>
      <c r="X26" s="99">
        <v>0</v>
      </c>
      <c r="Y26" s="99">
        <v>0</v>
      </c>
      <c r="Z26" s="99">
        <v>0</v>
      </c>
      <c r="AA26" s="99">
        <v>0</v>
      </c>
      <c r="AB26" s="99">
        <v>0</v>
      </c>
      <c r="AC26" s="99">
        <v>0</v>
      </c>
      <c r="AD26" s="99">
        <v>0</v>
      </c>
      <c r="AE26" s="99">
        <v>0</v>
      </c>
      <c r="AF26" s="139"/>
      <c r="AI26" s="139"/>
      <c r="AN26" s="139"/>
      <c r="AO26" s="139"/>
      <c r="AP26" s="139"/>
      <c r="AQ26" s="139"/>
      <c r="AR26" s="139"/>
      <c r="AS26" s="139"/>
      <c r="AT26" s="139"/>
      <c r="AU26" s="139"/>
      <c r="AV26" s="139"/>
      <c r="AW26" s="139"/>
      <c r="AX26" s="139"/>
      <c r="AY26" s="139"/>
      <c r="AZ26" s="139"/>
      <c r="BA26" s="139"/>
      <c r="BB26" s="139"/>
      <c r="BC26" s="139"/>
      <c r="BD26" s="139"/>
      <c r="BE26" s="139"/>
      <c r="BF26" s="139"/>
      <c r="BG26" s="139"/>
      <c r="BH26" s="139"/>
      <c r="BI26" s="139"/>
      <c r="BJ26" s="139"/>
      <c r="BK26" s="139"/>
      <c r="BL26" s="139"/>
      <c r="BM26" s="139"/>
      <c r="BN26" s="139"/>
      <c r="BO26" s="139"/>
      <c r="BP26" s="139"/>
      <c r="BQ26" s="139"/>
      <c r="BR26" s="139"/>
      <c r="BS26" s="139"/>
      <c r="BT26" s="139"/>
      <c r="BU26" s="139"/>
      <c r="BV26" s="139"/>
      <c r="BW26" s="139"/>
      <c r="BX26" s="139"/>
      <c r="BY26" s="139"/>
      <c r="BZ26" s="139"/>
      <c r="CA26" s="139"/>
      <c r="CB26" s="139"/>
      <c r="CC26" s="139"/>
      <c r="CD26" s="139"/>
      <c r="CE26" s="139"/>
      <c r="CF26" s="139"/>
      <c r="CS26" s="145"/>
      <c r="CT26" s="146"/>
    </row>
    <row r="27" spans="1:98" ht="27.95" customHeight="1" x14ac:dyDescent="0.3">
      <c r="A27" s="93"/>
      <c r="B27" s="9" t="s">
        <v>27</v>
      </c>
      <c r="C27" s="9" t="s">
        <v>28</v>
      </c>
      <c r="D27" s="9" t="s">
        <v>104</v>
      </c>
      <c r="E27" s="13">
        <v>11.20963329889906</v>
      </c>
      <c r="F27" s="13">
        <f t="shared" si="1"/>
        <v>11.20963329889906</v>
      </c>
      <c r="G27" s="9"/>
      <c r="H27" s="41" t="s">
        <v>169</v>
      </c>
      <c r="I27" s="28">
        <v>43084</v>
      </c>
      <c r="J27" s="44" t="s">
        <v>179</v>
      </c>
      <c r="K27" s="29">
        <v>292</v>
      </c>
      <c r="L27" s="10" t="s">
        <v>177</v>
      </c>
      <c r="M27" s="28">
        <v>51971</v>
      </c>
      <c r="N27" s="10" t="s">
        <v>171</v>
      </c>
      <c r="O27" s="14"/>
      <c r="P27" s="99">
        <v>0</v>
      </c>
      <c r="Q27" s="99">
        <v>1.1920372283438536</v>
      </c>
      <c r="R27" s="99">
        <v>0</v>
      </c>
      <c r="S27" s="99">
        <v>1.2183123212838751</v>
      </c>
      <c r="T27" s="99">
        <v>0</v>
      </c>
      <c r="U27" s="99">
        <v>1.0966775235092925</v>
      </c>
      <c r="V27" s="99">
        <v>0</v>
      </c>
      <c r="W27" s="99">
        <v>0.97220602309806581</v>
      </c>
      <c r="X27" s="99">
        <v>0</v>
      </c>
      <c r="Y27" s="99">
        <v>0.90809180294142622</v>
      </c>
      <c r="Z27" s="99">
        <v>0</v>
      </c>
      <c r="AA27" s="99">
        <v>0.88534589385031004</v>
      </c>
      <c r="AB27" s="99">
        <v>0</v>
      </c>
      <c r="AC27" s="99">
        <v>0.86275322639178709</v>
      </c>
      <c r="AD27" s="99">
        <v>0</v>
      </c>
      <c r="AE27" s="99">
        <v>0.5968098014916734</v>
      </c>
      <c r="AF27" s="139"/>
      <c r="AI27" s="139"/>
      <c r="AN27" s="139"/>
      <c r="AO27" s="139"/>
      <c r="AP27" s="139"/>
      <c r="AQ27" s="139"/>
      <c r="AR27" s="139"/>
      <c r="AS27" s="139"/>
      <c r="AT27" s="139"/>
      <c r="AU27" s="139"/>
      <c r="AV27" s="139"/>
      <c r="AW27" s="139"/>
      <c r="AX27" s="139"/>
      <c r="AY27" s="139"/>
      <c r="AZ27" s="139"/>
      <c r="BA27" s="139"/>
      <c r="BB27" s="139"/>
      <c r="BC27" s="139"/>
      <c r="BD27" s="139"/>
      <c r="BE27" s="139"/>
      <c r="BF27" s="139"/>
      <c r="BG27" s="139"/>
      <c r="BH27" s="139"/>
      <c r="BI27" s="139"/>
      <c r="BJ27" s="139"/>
      <c r="BK27" s="139"/>
      <c r="BL27" s="139"/>
      <c r="BM27" s="139"/>
      <c r="BN27" s="139"/>
      <c r="BO27" s="139"/>
      <c r="BP27" s="139"/>
      <c r="BQ27" s="139"/>
      <c r="BR27" s="139"/>
      <c r="BS27" s="139"/>
      <c r="BT27" s="139"/>
      <c r="BU27" s="139"/>
      <c r="BV27" s="139"/>
      <c r="BW27" s="139"/>
      <c r="BX27" s="139"/>
      <c r="BY27" s="139"/>
      <c r="BZ27" s="139"/>
      <c r="CA27" s="139"/>
      <c r="CB27" s="139"/>
      <c r="CC27" s="139"/>
      <c r="CD27" s="139"/>
      <c r="CE27" s="139"/>
      <c r="CF27" s="139"/>
      <c r="CS27" s="145"/>
      <c r="CT27" s="146"/>
    </row>
    <row r="28" spans="1:98" ht="27.95" customHeight="1" x14ac:dyDescent="0.3">
      <c r="A28" s="93"/>
      <c r="B28" s="9" t="s">
        <v>25</v>
      </c>
      <c r="C28" s="9" t="s">
        <v>26</v>
      </c>
      <c r="D28" s="9" t="s">
        <v>104</v>
      </c>
      <c r="E28" s="13">
        <v>3.9381707699999962</v>
      </c>
      <c r="F28" s="13">
        <f t="shared" si="1"/>
        <v>3.9381707699999962</v>
      </c>
      <c r="G28" s="9"/>
      <c r="H28" s="41" t="s">
        <v>169</v>
      </c>
      <c r="I28" s="28">
        <v>40852</v>
      </c>
      <c r="J28" s="44" t="s">
        <v>179</v>
      </c>
      <c r="K28" s="29">
        <v>252</v>
      </c>
      <c r="L28" s="10" t="s">
        <v>177</v>
      </c>
      <c r="M28" s="28">
        <v>48523</v>
      </c>
      <c r="N28" s="10" t="s">
        <v>171</v>
      </c>
      <c r="O28" s="14"/>
      <c r="P28" s="99">
        <v>0</v>
      </c>
      <c r="Q28" s="99">
        <v>0.65315063932616524</v>
      </c>
      <c r="R28" s="99">
        <v>0</v>
      </c>
      <c r="S28" s="99">
        <v>0.63552225406120444</v>
      </c>
      <c r="T28" s="99">
        <v>0</v>
      </c>
      <c r="U28" s="99">
        <v>0.58025563784891321</v>
      </c>
      <c r="V28" s="99">
        <v>0</v>
      </c>
      <c r="W28" s="99">
        <v>0.53001650123111288</v>
      </c>
      <c r="X28" s="99">
        <v>0</v>
      </c>
      <c r="Y28" s="99">
        <v>0.50033779893785524</v>
      </c>
      <c r="Z28" s="99">
        <v>0</v>
      </c>
      <c r="AA28" s="99">
        <v>0.48176473821599769</v>
      </c>
      <c r="AB28" s="99">
        <v>0</v>
      </c>
      <c r="AC28" s="99">
        <v>0.46304170331961142</v>
      </c>
      <c r="AD28" s="99">
        <v>0</v>
      </c>
      <c r="AE28" s="99">
        <v>8.5223705819203438E-2</v>
      </c>
      <c r="AF28" s="139"/>
      <c r="AI28" s="139"/>
      <c r="AN28" s="139"/>
      <c r="AO28" s="139"/>
      <c r="AP28" s="139"/>
      <c r="AQ28" s="139"/>
      <c r="AR28" s="139"/>
      <c r="AS28" s="139"/>
      <c r="AT28" s="139"/>
      <c r="AU28" s="139"/>
      <c r="AV28" s="139"/>
      <c r="AW28" s="139"/>
      <c r="AX28" s="139"/>
      <c r="AY28" s="139"/>
      <c r="AZ28" s="139"/>
      <c r="BA28" s="139"/>
      <c r="BB28" s="139"/>
      <c r="BC28" s="139"/>
      <c r="BD28" s="139"/>
      <c r="BE28" s="139"/>
      <c r="BF28" s="139"/>
      <c r="BG28" s="139"/>
      <c r="BH28" s="139"/>
      <c r="BI28" s="139"/>
      <c r="BJ28" s="139"/>
      <c r="BK28" s="139"/>
      <c r="BL28" s="139"/>
      <c r="BM28" s="139"/>
      <c r="BN28" s="139"/>
      <c r="BO28" s="139"/>
      <c r="BP28" s="139"/>
      <c r="BQ28" s="139"/>
      <c r="BR28" s="139"/>
      <c r="BS28" s="139"/>
      <c r="BT28" s="139"/>
      <c r="BU28" s="139"/>
      <c r="BV28" s="139"/>
      <c r="BW28" s="139"/>
      <c r="BX28" s="139"/>
      <c r="BY28" s="139"/>
      <c r="BZ28" s="139"/>
      <c r="CA28" s="139"/>
      <c r="CB28" s="139"/>
      <c r="CC28" s="139"/>
      <c r="CD28" s="139"/>
      <c r="CE28" s="139"/>
      <c r="CF28" s="139"/>
      <c r="CS28" s="145"/>
      <c r="CT28" s="146"/>
    </row>
    <row r="29" spans="1:98" ht="27.95" customHeight="1" x14ac:dyDescent="0.3">
      <c r="A29" s="93"/>
      <c r="B29" s="9" t="s">
        <v>161</v>
      </c>
      <c r="C29" s="9" t="s">
        <v>209</v>
      </c>
      <c r="D29" s="9" t="s">
        <v>104</v>
      </c>
      <c r="E29" s="13">
        <v>2.2375709399999999</v>
      </c>
      <c r="F29" s="13">
        <f t="shared" si="1"/>
        <v>2.2375709399999999</v>
      </c>
      <c r="G29" s="9"/>
      <c r="H29" s="41" t="s">
        <v>169</v>
      </c>
      <c r="I29" s="28">
        <v>44774</v>
      </c>
      <c r="J29" s="44" t="s">
        <v>180</v>
      </c>
      <c r="K29" s="29">
        <v>173</v>
      </c>
      <c r="L29" s="10" t="s">
        <v>177</v>
      </c>
      <c r="M29" s="28">
        <v>50055</v>
      </c>
      <c r="N29" s="10" t="s">
        <v>171</v>
      </c>
      <c r="O29" s="14"/>
      <c r="P29" s="99">
        <v>0</v>
      </c>
      <c r="Q29" s="99">
        <v>8.5165491754829986E-2</v>
      </c>
      <c r="R29" s="99">
        <v>0</v>
      </c>
      <c r="S29" s="99">
        <v>0.15355108654443869</v>
      </c>
      <c r="T29" s="99">
        <v>0</v>
      </c>
      <c r="U29" s="99">
        <v>0.23130317230516717</v>
      </c>
      <c r="V29" s="99">
        <v>0</v>
      </c>
      <c r="W29" s="99">
        <v>0.29382333183069642</v>
      </c>
      <c r="X29" s="99">
        <v>0</v>
      </c>
      <c r="Y29" s="99">
        <v>0.27939097140302149</v>
      </c>
      <c r="Z29" s="99">
        <v>0</v>
      </c>
      <c r="AA29" s="99">
        <v>0.27055026734116272</v>
      </c>
      <c r="AB29" s="99">
        <v>0</v>
      </c>
      <c r="AC29" s="99">
        <v>0.26126256138853576</v>
      </c>
      <c r="AD29" s="99">
        <v>0</v>
      </c>
      <c r="AE29" s="99">
        <v>0.11138039926518657</v>
      </c>
      <c r="AF29" s="139"/>
      <c r="AI29" s="139"/>
      <c r="AN29" s="139"/>
      <c r="AO29" s="139"/>
      <c r="AP29" s="139"/>
      <c r="AQ29" s="139"/>
      <c r="AR29" s="139"/>
      <c r="AS29" s="139"/>
      <c r="AT29" s="139"/>
      <c r="AU29" s="139"/>
      <c r="AV29" s="139"/>
      <c r="AW29" s="139"/>
      <c r="AX29" s="139"/>
      <c r="AY29" s="139"/>
      <c r="AZ29" s="139"/>
      <c r="BA29" s="139"/>
      <c r="BB29" s="139"/>
      <c r="BC29" s="139"/>
      <c r="BD29" s="139"/>
      <c r="BE29" s="139"/>
      <c r="BF29" s="139"/>
      <c r="BG29" s="139"/>
      <c r="BH29" s="139"/>
      <c r="BI29" s="139"/>
      <c r="BJ29" s="139"/>
      <c r="BK29" s="139"/>
      <c r="BL29" s="139"/>
      <c r="BM29" s="139"/>
      <c r="BN29" s="139"/>
      <c r="BO29" s="139"/>
      <c r="BP29" s="139"/>
      <c r="BQ29" s="139"/>
      <c r="BR29" s="139"/>
      <c r="BS29" s="139"/>
      <c r="BT29" s="139"/>
      <c r="BU29" s="139"/>
      <c r="BV29" s="139"/>
      <c r="BW29" s="139"/>
      <c r="BX29" s="139"/>
      <c r="BY29" s="139"/>
      <c r="BZ29" s="139"/>
      <c r="CA29" s="139"/>
      <c r="CB29" s="139"/>
      <c r="CC29" s="139"/>
      <c r="CD29" s="139"/>
      <c r="CE29" s="139"/>
      <c r="CF29" s="139"/>
      <c r="CS29" s="145"/>
      <c r="CT29" s="146"/>
    </row>
    <row r="30" spans="1:98" ht="27.95" customHeight="1" x14ac:dyDescent="0.3">
      <c r="A30" s="93"/>
      <c r="B30" s="9" t="s">
        <v>31</v>
      </c>
      <c r="C30" s="9" t="s">
        <v>32</v>
      </c>
      <c r="D30" s="9" t="s">
        <v>104</v>
      </c>
      <c r="E30" s="13">
        <v>0.54701705489361696</v>
      </c>
      <c r="F30" s="13">
        <f t="shared" si="1"/>
        <v>0.54701705489361696</v>
      </c>
      <c r="G30" s="9"/>
      <c r="H30" s="41" t="s">
        <v>169</v>
      </c>
      <c r="I30" s="28">
        <v>40360</v>
      </c>
      <c r="J30" s="44" t="s">
        <v>179</v>
      </c>
      <c r="K30" s="29">
        <v>290</v>
      </c>
      <c r="L30" s="10" t="s">
        <v>176</v>
      </c>
      <c r="M30" s="28">
        <v>49188</v>
      </c>
      <c r="N30" s="10" t="s">
        <v>171</v>
      </c>
      <c r="O30" s="14"/>
      <c r="P30" s="99">
        <v>0</v>
      </c>
      <c r="Q30" s="99">
        <v>5.3897230425531913E-2</v>
      </c>
      <c r="R30" s="99">
        <v>0</v>
      </c>
      <c r="S30" s="99">
        <v>5.3340710425531915E-2</v>
      </c>
      <c r="T30" s="99">
        <v>0</v>
      </c>
      <c r="U30" s="99">
        <v>5.2784170425531914E-2</v>
      </c>
      <c r="V30" s="99">
        <v>0</v>
      </c>
      <c r="W30" s="99">
        <v>5.2227640425531914E-2</v>
      </c>
      <c r="X30" s="99">
        <v>0</v>
      </c>
      <c r="Y30" s="99">
        <v>5.1671110425531915E-2</v>
      </c>
      <c r="Z30" s="99">
        <v>0</v>
      </c>
      <c r="AA30" s="99">
        <v>5.111459042553191E-2</v>
      </c>
      <c r="AB30" s="99">
        <v>0</v>
      </c>
      <c r="AC30" s="99">
        <v>5.0558050425531909E-2</v>
      </c>
      <c r="AD30" s="99">
        <v>0</v>
      </c>
      <c r="AE30" s="99">
        <v>1.5503375134751772E-2</v>
      </c>
      <c r="AF30" s="139"/>
      <c r="AI30" s="139"/>
      <c r="AN30" s="139"/>
      <c r="AO30" s="139"/>
      <c r="AP30" s="139"/>
      <c r="AQ30" s="139"/>
      <c r="AR30" s="139"/>
      <c r="AS30" s="139"/>
      <c r="AT30" s="139"/>
      <c r="AU30" s="139"/>
      <c r="AV30" s="139"/>
      <c r="AW30" s="139"/>
      <c r="AX30" s="139"/>
      <c r="AY30" s="139"/>
      <c r="AZ30" s="139"/>
      <c r="BA30" s="139"/>
      <c r="BB30" s="139"/>
      <c r="BC30" s="139"/>
      <c r="BD30" s="139"/>
      <c r="BE30" s="139"/>
      <c r="BF30" s="139"/>
      <c r="BG30" s="139"/>
      <c r="BH30" s="139"/>
      <c r="BI30" s="139"/>
      <c r="BJ30" s="139"/>
      <c r="BK30" s="139"/>
      <c r="BL30" s="139"/>
      <c r="BM30" s="139"/>
      <c r="BN30" s="139"/>
      <c r="BO30" s="139"/>
      <c r="BP30" s="139"/>
      <c r="BQ30" s="139"/>
      <c r="BR30" s="139"/>
      <c r="BS30" s="139"/>
      <c r="BT30" s="139"/>
      <c r="BU30" s="139"/>
      <c r="BV30" s="139"/>
      <c r="BW30" s="139"/>
      <c r="BX30" s="139"/>
      <c r="BY30" s="139"/>
      <c r="BZ30" s="139"/>
      <c r="CA30" s="139"/>
      <c r="CB30" s="139"/>
      <c r="CC30" s="139"/>
      <c r="CD30" s="139"/>
      <c r="CE30" s="139"/>
      <c r="CF30" s="139"/>
      <c r="CS30" s="145"/>
      <c r="CT30" s="146"/>
    </row>
    <row r="31" spans="1:98" ht="27.95" customHeight="1" x14ac:dyDescent="0.3">
      <c r="A31" s="93"/>
      <c r="B31" s="9" t="s">
        <v>29</v>
      </c>
      <c r="C31" s="9" t="s">
        <v>30</v>
      </c>
      <c r="D31" s="9" t="s">
        <v>104</v>
      </c>
      <c r="E31" s="13">
        <v>0.4810397500000016</v>
      </c>
      <c r="F31" s="13">
        <f t="shared" si="1"/>
        <v>0.4810397500000016</v>
      </c>
      <c r="G31" s="9"/>
      <c r="H31" s="41" t="s">
        <v>169</v>
      </c>
      <c r="I31" s="28">
        <v>38643</v>
      </c>
      <c r="J31" s="44" t="s">
        <v>179</v>
      </c>
      <c r="K31" s="29">
        <v>228</v>
      </c>
      <c r="L31" s="10" t="s">
        <v>177</v>
      </c>
      <c r="M31" s="28">
        <v>45583</v>
      </c>
      <c r="N31" s="10" t="s">
        <v>171</v>
      </c>
      <c r="O31" s="14"/>
      <c r="P31" s="99">
        <v>0</v>
      </c>
      <c r="Q31" s="99">
        <v>0.26361884755781939</v>
      </c>
      <c r="R31" s="99">
        <v>0</v>
      </c>
      <c r="S31" s="99">
        <v>0.25045019715484429</v>
      </c>
      <c r="T31" s="99">
        <v>0</v>
      </c>
      <c r="U31" s="99">
        <v>0</v>
      </c>
      <c r="V31" s="99">
        <v>0</v>
      </c>
      <c r="W31" s="99">
        <v>0</v>
      </c>
      <c r="X31" s="99">
        <v>0</v>
      </c>
      <c r="Y31" s="99">
        <v>0</v>
      </c>
      <c r="Z31" s="99">
        <v>0</v>
      </c>
      <c r="AA31" s="99">
        <v>0</v>
      </c>
      <c r="AB31" s="99">
        <v>0</v>
      </c>
      <c r="AC31" s="99">
        <v>0</v>
      </c>
      <c r="AD31" s="99">
        <v>0</v>
      </c>
      <c r="AE31" s="99">
        <v>0</v>
      </c>
      <c r="AF31" s="139"/>
      <c r="AI31" s="139"/>
      <c r="AN31" s="139"/>
      <c r="AO31" s="139"/>
      <c r="AP31" s="139"/>
      <c r="AQ31" s="139"/>
      <c r="AR31" s="139"/>
      <c r="AS31" s="139"/>
      <c r="AT31" s="139"/>
      <c r="AU31" s="139"/>
      <c r="AV31" s="139"/>
      <c r="AW31" s="139"/>
      <c r="AX31" s="139"/>
      <c r="AY31" s="139"/>
      <c r="AZ31" s="139"/>
      <c r="BA31" s="139"/>
      <c r="BB31" s="139"/>
      <c r="BC31" s="139"/>
      <c r="BD31" s="139"/>
      <c r="BE31" s="139"/>
      <c r="BF31" s="139"/>
      <c r="BG31" s="139"/>
      <c r="BH31" s="139"/>
      <c r="BI31" s="139"/>
      <c r="BJ31" s="139"/>
      <c r="BK31" s="139"/>
      <c r="BL31" s="139"/>
      <c r="BM31" s="139"/>
      <c r="BN31" s="139"/>
      <c r="BO31" s="139"/>
      <c r="BP31" s="139"/>
      <c r="BQ31" s="139"/>
      <c r="BR31" s="139"/>
      <c r="BS31" s="139"/>
      <c r="BT31" s="139"/>
      <c r="BU31" s="139"/>
      <c r="BV31" s="139"/>
      <c r="BW31" s="139"/>
      <c r="BX31" s="139"/>
      <c r="BY31" s="139"/>
      <c r="BZ31" s="139"/>
      <c r="CA31" s="139"/>
      <c r="CB31" s="139"/>
      <c r="CC31" s="139"/>
      <c r="CD31" s="139"/>
      <c r="CE31" s="139"/>
      <c r="CF31" s="139"/>
      <c r="CS31" s="145"/>
      <c r="CT31" s="146"/>
    </row>
    <row r="32" spans="1:98" ht="27.95" customHeight="1" x14ac:dyDescent="0.3">
      <c r="A32" s="93"/>
      <c r="B32" s="9" t="s">
        <v>33</v>
      </c>
      <c r="C32" s="9" t="s">
        <v>34</v>
      </c>
      <c r="D32" s="9" t="s">
        <v>104</v>
      </c>
      <c r="E32" s="13">
        <v>0.22886139333333336</v>
      </c>
      <c r="F32" s="13">
        <f t="shared" si="1"/>
        <v>0.22886139333333336</v>
      </c>
      <c r="G32" s="9"/>
      <c r="H32" s="41" t="s">
        <v>169</v>
      </c>
      <c r="I32" s="28">
        <v>40360</v>
      </c>
      <c r="J32" s="44" t="s">
        <v>179</v>
      </c>
      <c r="K32" s="29">
        <v>158</v>
      </c>
      <c r="L32" s="10" t="s">
        <v>176</v>
      </c>
      <c r="M32" s="28">
        <v>45170</v>
      </c>
      <c r="N32" s="10" t="s">
        <v>171</v>
      </c>
      <c r="O32" s="14"/>
      <c r="P32" s="99">
        <v>0</v>
      </c>
      <c r="Q32" s="99">
        <v>0.34530034999999998</v>
      </c>
      <c r="R32" s="99">
        <v>0</v>
      </c>
      <c r="S32" s="99">
        <v>0</v>
      </c>
      <c r="T32" s="99">
        <v>0</v>
      </c>
      <c r="U32" s="99">
        <v>0</v>
      </c>
      <c r="V32" s="99">
        <v>0</v>
      </c>
      <c r="W32" s="99">
        <v>0</v>
      </c>
      <c r="X32" s="99">
        <v>0</v>
      </c>
      <c r="Y32" s="99">
        <v>0</v>
      </c>
      <c r="Z32" s="99">
        <v>0</v>
      </c>
      <c r="AA32" s="99">
        <v>0</v>
      </c>
      <c r="AB32" s="99">
        <v>0</v>
      </c>
      <c r="AC32" s="99">
        <v>0</v>
      </c>
      <c r="AD32" s="99">
        <v>0</v>
      </c>
      <c r="AE32" s="99">
        <v>0</v>
      </c>
      <c r="AF32" s="139"/>
      <c r="AI32" s="139"/>
      <c r="AN32" s="139"/>
      <c r="AO32" s="139"/>
      <c r="AP32" s="139"/>
      <c r="AQ32" s="139"/>
      <c r="AR32" s="139"/>
      <c r="AS32" s="139"/>
      <c r="AT32" s="139"/>
      <c r="AU32" s="139"/>
      <c r="AV32" s="139"/>
      <c r="AW32" s="139"/>
      <c r="AX32" s="139"/>
      <c r="AY32" s="139"/>
      <c r="AZ32" s="139"/>
      <c r="BA32" s="139"/>
      <c r="BB32" s="139"/>
      <c r="BC32" s="139"/>
      <c r="BD32" s="139"/>
      <c r="BE32" s="139"/>
      <c r="BF32" s="139"/>
      <c r="BG32" s="139"/>
      <c r="BH32" s="139"/>
      <c r="BI32" s="139"/>
      <c r="BJ32" s="139"/>
      <c r="BK32" s="139"/>
      <c r="BL32" s="139"/>
      <c r="BM32" s="139"/>
      <c r="BN32" s="139"/>
      <c r="BO32" s="139"/>
      <c r="BP32" s="139"/>
      <c r="BQ32" s="139"/>
      <c r="BR32" s="139"/>
      <c r="BS32" s="139"/>
      <c r="BT32" s="139"/>
      <c r="BU32" s="139"/>
      <c r="BV32" s="139"/>
      <c r="BW32" s="139"/>
      <c r="BX32" s="139"/>
      <c r="BY32" s="139"/>
      <c r="BZ32" s="139"/>
      <c r="CA32" s="139"/>
      <c r="CB32" s="139"/>
      <c r="CC32" s="139"/>
      <c r="CD32" s="139"/>
      <c r="CE32" s="139"/>
      <c r="CF32" s="139"/>
      <c r="CS32" s="145"/>
      <c r="CT32" s="146"/>
    </row>
    <row r="33" spans="1:98" ht="27.95" customHeight="1" x14ac:dyDescent="0.3">
      <c r="A33" s="93"/>
      <c r="B33" s="20" t="s">
        <v>35</v>
      </c>
      <c r="C33" s="20"/>
      <c r="D33" s="20"/>
      <c r="E33" s="20"/>
      <c r="F33" s="37">
        <f>+SUM(F34:F35)</f>
        <v>27.675514574285682</v>
      </c>
      <c r="G33" s="20"/>
      <c r="H33" s="43"/>
      <c r="I33" s="20"/>
      <c r="J33" s="46"/>
      <c r="K33" s="20"/>
      <c r="L33" s="20"/>
      <c r="M33" s="20"/>
      <c r="N33" s="20"/>
      <c r="O33" s="33"/>
      <c r="P33" s="101">
        <v>0</v>
      </c>
      <c r="Q33" s="101">
        <v>3.1286799805561589</v>
      </c>
      <c r="R33" s="101">
        <v>0</v>
      </c>
      <c r="S33" s="101">
        <v>3.6105240871749391</v>
      </c>
      <c r="T33" s="101">
        <v>0</v>
      </c>
      <c r="U33" s="101">
        <v>3.278553174200773</v>
      </c>
      <c r="V33" s="101">
        <v>0</v>
      </c>
      <c r="W33" s="101">
        <v>2.9442670856737574</v>
      </c>
      <c r="X33" s="101">
        <v>0</v>
      </c>
      <c r="Y33" s="101">
        <v>2.8217454972867961</v>
      </c>
      <c r="Z33" s="101">
        <v>0</v>
      </c>
      <c r="AA33" s="101">
        <v>2.7361984630801461</v>
      </c>
      <c r="AB33" s="101">
        <v>0</v>
      </c>
      <c r="AC33" s="101">
        <v>2.6453331120252903</v>
      </c>
      <c r="AD33" s="101">
        <v>0</v>
      </c>
      <c r="AE33" s="101">
        <v>1.3230886461673197</v>
      </c>
      <c r="AF33" s="140"/>
      <c r="AI33" s="140"/>
      <c r="AN33" s="140"/>
      <c r="AO33" s="140"/>
      <c r="AP33" s="140"/>
      <c r="AQ33" s="140"/>
      <c r="AR33" s="140"/>
      <c r="AS33" s="140"/>
      <c r="AT33" s="140"/>
      <c r="AU33" s="140"/>
      <c r="AV33" s="140"/>
      <c r="AW33" s="140"/>
      <c r="AX33" s="140"/>
      <c r="AY33" s="140"/>
      <c r="AZ33" s="140"/>
      <c r="BA33" s="140"/>
      <c r="BB33" s="140"/>
      <c r="BC33" s="140"/>
      <c r="BD33" s="140"/>
      <c r="BE33" s="140"/>
      <c r="BF33" s="140"/>
      <c r="BG33" s="140"/>
      <c r="BH33" s="140"/>
      <c r="BI33" s="140"/>
      <c r="BJ33" s="140"/>
      <c r="BK33" s="140"/>
      <c r="BL33" s="140"/>
      <c r="BM33" s="140"/>
      <c r="BN33" s="140"/>
      <c r="BO33" s="140"/>
      <c r="BP33" s="140"/>
      <c r="BQ33" s="140"/>
      <c r="BR33" s="140"/>
      <c r="BS33" s="140"/>
      <c r="BT33" s="140"/>
      <c r="BU33" s="140"/>
      <c r="BV33" s="140"/>
      <c r="BW33" s="140"/>
      <c r="BX33" s="140"/>
      <c r="BY33" s="140"/>
      <c r="BZ33" s="140"/>
      <c r="CA33" s="140"/>
      <c r="CB33" s="140"/>
      <c r="CC33" s="140"/>
      <c r="CD33" s="140"/>
      <c r="CE33" s="140"/>
      <c r="CF33" s="140"/>
      <c r="CS33" s="145"/>
      <c r="CT33" s="146"/>
    </row>
    <row r="34" spans="1:98" ht="27.95" customHeight="1" x14ac:dyDescent="0.3">
      <c r="A34" s="93"/>
      <c r="B34" s="9" t="s">
        <v>36</v>
      </c>
      <c r="C34" s="9" t="s">
        <v>37</v>
      </c>
      <c r="D34" s="9" t="s">
        <v>104</v>
      </c>
      <c r="E34" s="13">
        <v>27.660644394285683</v>
      </c>
      <c r="F34" s="13">
        <f>+IF($D34="USD",$E34,$E34/$C$54)</f>
        <v>27.660644394285683</v>
      </c>
      <c r="G34" s="9"/>
      <c r="H34" s="41" t="s">
        <v>169</v>
      </c>
      <c r="I34" s="28">
        <v>39706</v>
      </c>
      <c r="J34" s="44" t="s">
        <v>179</v>
      </c>
      <c r="K34" s="29">
        <v>360</v>
      </c>
      <c r="L34" s="10" t="s">
        <v>177</v>
      </c>
      <c r="M34" s="28">
        <v>50663</v>
      </c>
      <c r="N34" s="10" t="s">
        <v>171</v>
      </c>
      <c r="O34" s="14"/>
      <c r="P34" s="99">
        <v>0</v>
      </c>
      <c r="Q34" s="99">
        <v>3.1281620471965441</v>
      </c>
      <c r="R34" s="99">
        <v>0</v>
      </c>
      <c r="S34" s="99">
        <v>3.6095036358206185</v>
      </c>
      <c r="T34" s="99">
        <v>0</v>
      </c>
      <c r="U34" s="99">
        <v>3.2776355982139345</v>
      </c>
      <c r="V34" s="99">
        <v>0</v>
      </c>
      <c r="W34" s="99">
        <v>2.9429076150556881</v>
      </c>
      <c r="X34" s="99">
        <v>0</v>
      </c>
      <c r="Y34" s="99">
        <v>2.8204527452284625</v>
      </c>
      <c r="Z34" s="99">
        <v>0</v>
      </c>
      <c r="AA34" s="99">
        <v>2.7349334250326955</v>
      </c>
      <c r="AB34" s="99">
        <v>0</v>
      </c>
      <c r="AC34" s="99">
        <v>2.6440993448247627</v>
      </c>
      <c r="AD34" s="99">
        <v>0</v>
      </c>
      <c r="AE34" s="99">
        <v>1.3220905596230099</v>
      </c>
      <c r="AF34" s="139"/>
      <c r="AI34" s="139"/>
      <c r="AN34" s="139"/>
      <c r="AO34" s="139"/>
      <c r="AP34" s="139"/>
      <c r="AQ34" s="139"/>
      <c r="AR34" s="139"/>
      <c r="AS34" s="139"/>
      <c r="AT34" s="139"/>
      <c r="AU34" s="139"/>
      <c r="AV34" s="139"/>
      <c r="AW34" s="139"/>
      <c r="AX34" s="139"/>
      <c r="AY34" s="139"/>
      <c r="AZ34" s="139"/>
      <c r="BA34" s="139"/>
      <c r="BB34" s="139"/>
      <c r="BC34" s="139"/>
      <c r="BD34" s="139"/>
      <c r="BE34" s="139"/>
      <c r="BF34" s="139"/>
      <c r="BG34" s="139"/>
      <c r="BH34" s="139"/>
      <c r="BI34" s="139"/>
      <c r="BJ34" s="139"/>
      <c r="BK34" s="139"/>
      <c r="BL34" s="139"/>
      <c r="BM34" s="139"/>
      <c r="BN34" s="139"/>
      <c r="BO34" s="139"/>
      <c r="BP34" s="139"/>
      <c r="BQ34" s="139"/>
      <c r="BR34" s="139"/>
      <c r="BS34" s="139"/>
      <c r="BT34" s="139"/>
      <c r="BU34" s="139"/>
      <c r="BV34" s="139"/>
      <c r="BW34" s="139"/>
      <c r="BX34" s="139"/>
      <c r="BY34" s="139"/>
      <c r="BZ34" s="139"/>
      <c r="CA34" s="139"/>
      <c r="CB34" s="139"/>
      <c r="CC34" s="139"/>
      <c r="CD34" s="139"/>
      <c r="CE34" s="139"/>
      <c r="CF34" s="139"/>
      <c r="CS34" s="145"/>
      <c r="CT34" s="146"/>
    </row>
    <row r="35" spans="1:98" ht="27.95" customHeight="1" x14ac:dyDescent="0.3">
      <c r="A35" s="93"/>
      <c r="B35" s="9" t="s">
        <v>163</v>
      </c>
      <c r="C35" s="9" t="s">
        <v>165</v>
      </c>
      <c r="D35" s="9" t="s">
        <v>104</v>
      </c>
      <c r="E35" s="13">
        <v>1.4870180000000002E-2</v>
      </c>
      <c r="F35" s="13">
        <f>+IF($D35="USD",$E35,$E35/$C$54)</f>
        <v>1.4870180000000002E-2</v>
      </c>
      <c r="G35" s="9"/>
      <c r="H35" s="41" t="s">
        <v>169</v>
      </c>
      <c r="I35" s="28">
        <v>44837</v>
      </c>
      <c r="J35" s="44" t="s">
        <v>180</v>
      </c>
      <c r="K35" s="29">
        <v>327</v>
      </c>
      <c r="L35" s="10" t="s">
        <v>177</v>
      </c>
      <c r="M35" s="28">
        <v>54803</v>
      </c>
      <c r="N35" s="10" t="s">
        <v>171</v>
      </c>
      <c r="O35" s="14"/>
      <c r="P35" s="99">
        <v>0</v>
      </c>
      <c r="Q35" s="99">
        <v>5.1793335961482754E-4</v>
      </c>
      <c r="R35" s="99">
        <v>0</v>
      </c>
      <c r="S35" s="99">
        <v>1.0204513543205839E-3</v>
      </c>
      <c r="T35" s="99">
        <v>0</v>
      </c>
      <c r="U35" s="99">
        <v>9.1757598683856758E-4</v>
      </c>
      <c r="V35" s="99">
        <v>0</v>
      </c>
      <c r="W35" s="99">
        <v>1.3594706180691705E-3</v>
      </c>
      <c r="X35" s="99">
        <v>0</v>
      </c>
      <c r="Y35" s="99">
        <v>1.2927520583336108E-3</v>
      </c>
      <c r="Z35" s="99">
        <v>0</v>
      </c>
      <c r="AA35" s="99">
        <v>1.2650380474507738E-3</v>
      </c>
      <c r="AB35" s="99">
        <v>0</v>
      </c>
      <c r="AC35" s="99">
        <v>1.2337672005278072E-3</v>
      </c>
      <c r="AD35" s="99">
        <v>0</v>
      </c>
      <c r="AE35" s="99">
        <v>9.9808654430973837E-4</v>
      </c>
      <c r="AF35" s="139"/>
      <c r="AI35" s="139"/>
      <c r="AN35" s="139"/>
      <c r="AO35" s="139"/>
      <c r="AP35" s="139"/>
      <c r="AQ35" s="139"/>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39"/>
      <c r="BQ35" s="139"/>
      <c r="BR35" s="139"/>
      <c r="BS35" s="139"/>
      <c r="BT35" s="139"/>
      <c r="BU35" s="139"/>
      <c r="BV35" s="139"/>
      <c r="BW35" s="139"/>
      <c r="BX35" s="139"/>
      <c r="BY35" s="139"/>
      <c r="BZ35" s="139"/>
      <c r="CA35" s="139"/>
      <c r="CB35" s="139"/>
      <c r="CC35" s="139"/>
      <c r="CD35" s="139"/>
      <c r="CE35" s="139"/>
      <c r="CF35" s="139"/>
      <c r="CS35" s="145"/>
      <c r="CT35" s="146"/>
    </row>
    <row r="36" spans="1:98" ht="27.95" customHeight="1" x14ac:dyDescent="0.3">
      <c r="A36" s="93"/>
      <c r="B36" s="19" t="s">
        <v>98</v>
      </c>
      <c r="C36" s="19"/>
      <c r="D36" s="19"/>
      <c r="E36" s="19"/>
      <c r="F36" s="36">
        <f>+SUM(F37:F42)</f>
        <v>562.89716744798795</v>
      </c>
      <c r="G36" s="89">
        <f>+F36/$F$44</f>
        <v>0.63933231234650101</v>
      </c>
      <c r="H36" s="42"/>
      <c r="I36" s="19"/>
      <c r="J36" s="45"/>
      <c r="K36" s="19"/>
      <c r="L36" s="19"/>
      <c r="M36" s="19"/>
      <c r="N36" s="19"/>
      <c r="O36" s="32"/>
      <c r="P36" s="98">
        <v>14658.10700144548</v>
      </c>
      <c r="Q36" s="98">
        <v>104.61126461538463</v>
      </c>
      <c r="R36" s="98">
        <v>8688.6222098731141</v>
      </c>
      <c r="S36" s="98">
        <v>103.91285846153848</v>
      </c>
      <c r="T36" s="98">
        <v>3315.728844306982</v>
      </c>
      <c r="U36" s="98">
        <v>99.323332307692326</v>
      </c>
      <c r="V36" s="98">
        <v>2041.4860964082127</v>
      </c>
      <c r="W36" s="98">
        <v>94.733806153846174</v>
      </c>
      <c r="X36" s="98">
        <v>1522.01362407123</v>
      </c>
      <c r="Y36" s="98">
        <v>90.144280000000009</v>
      </c>
      <c r="Z36" s="98">
        <v>1225.2705682392066</v>
      </c>
      <c r="AA36" s="98">
        <v>85.554753846153858</v>
      </c>
      <c r="AB36" s="98">
        <v>1009.3610979510696</v>
      </c>
      <c r="AC36" s="98">
        <v>41.056304615384626</v>
      </c>
      <c r="AD36" s="98">
        <v>86.813208299251386</v>
      </c>
      <c r="AE36" s="98">
        <v>0</v>
      </c>
      <c r="AF36" s="144"/>
      <c r="AI36" s="144"/>
      <c r="AN36" s="144"/>
      <c r="AO36" s="144"/>
      <c r="AP36" s="144"/>
      <c r="AQ36" s="144"/>
      <c r="AR36" s="144"/>
      <c r="AS36" s="144"/>
      <c r="AT36" s="144"/>
      <c r="AU36" s="144"/>
      <c r="AV36" s="144"/>
      <c r="AW36" s="144"/>
      <c r="AX36" s="144"/>
      <c r="AY36" s="144"/>
      <c r="AZ36" s="144"/>
      <c r="BA36" s="144"/>
      <c r="BB36" s="144"/>
      <c r="BC36" s="144"/>
      <c r="BD36" s="144"/>
      <c r="BE36" s="144"/>
      <c r="BF36" s="144"/>
      <c r="BG36" s="144"/>
      <c r="BH36" s="144"/>
      <c r="BI36" s="144"/>
      <c r="BJ36" s="144"/>
      <c r="BK36" s="144"/>
      <c r="BL36" s="144"/>
      <c r="BM36" s="144"/>
      <c r="BN36" s="144"/>
      <c r="BO36" s="144"/>
      <c r="BP36" s="144"/>
      <c r="BQ36" s="144"/>
      <c r="BR36" s="144"/>
      <c r="BS36" s="144"/>
      <c r="BT36" s="144"/>
      <c r="BU36" s="144"/>
      <c r="BV36" s="144"/>
      <c r="BW36" s="144"/>
      <c r="BX36" s="144"/>
      <c r="BY36" s="144"/>
      <c r="BZ36" s="144"/>
      <c r="CA36" s="144"/>
      <c r="CB36" s="144"/>
      <c r="CC36" s="144"/>
      <c r="CD36" s="144"/>
      <c r="CE36" s="144"/>
      <c r="CF36" s="144"/>
    </row>
    <row r="37" spans="1:98" ht="27.95" customHeight="1" x14ac:dyDescent="0.3">
      <c r="A37" s="93"/>
      <c r="B37" s="9" t="s">
        <v>143</v>
      </c>
      <c r="C37" s="9" t="s">
        <v>132</v>
      </c>
      <c r="D37" s="9" t="s">
        <v>104</v>
      </c>
      <c r="E37" s="13">
        <v>478.90707692307694</v>
      </c>
      <c r="F37" s="13">
        <f t="shared" ref="F37:F42" si="2">+IF($D37="USD",$E37,$E37/$C$54)</f>
        <v>478.90707692307694</v>
      </c>
      <c r="G37" s="9"/>
      <c r="H37" s="41" t="s">
        <v>181</v>
      </c>
      <c r="I37" s="28">
        <v>43970</v>
      </c>
      <c r="J37" s="44">
        <v>5.7500000000000002E-2</v>
      </c>
      <c r="K37" s="29">
        <v>106</v>
      </c>
      <c r="L37" s="10" t="s">
        <v>177</v>
      </c>
      <c r="M37" s="28">
        <v>47196</v>
      </c>
      <c r="N37" s="10" t="s">
        <v>142</v>
      </c>
      <c r="O37" s="14"/>
      <c r="P37" s="99">
        <v>0</v>
      </c>
      <c r="Q37" s="99">
        <v>104.61126461538463</v>
      </c>
      <c r="R37" s="99">
        <v>0</v>
      </c>
      <c r="S37" s="99">
        <v>103.91285846153848</v>
      </c>
      <c r="T37" s="99">
        <v>0</v>
      </c>
      <c r="U37" s="99">
        <v>99.323332307692326</v>
      </c>
      <c r="V37" s="99">
        <v>0</v>
      </c>
      <c r="W37" s="99">
        <v>94.733806153846174</v>
      </c>
      <c r="X37" s="99">
        <v>0</v>
      </c>
      <c r="Y37" s="99">
        <v>90.144280000000009</v>
      </c>
      <c r="Z37" s="99">
        <v>0</v>
      </c>
      <c r="AA37" s="99">
        <v>85.554753846153858</v>
      </c>
      <c r="AB37" s="99">
        <v>0</v>
      </c>
      <c r="AC37" s="99">
        <v>41.056304615384626</v>
      </c>
      <c r="AD37" s="99">
        <v>0</v>
      </c>
      <c r="AE37" s="99">
        <v>0</v>
      </c>
      <c r="AF37" s="139"/>
      <c r="AI37" s="139"/>
      <c r="AN37" s="139"/>
      <c r="AO37" s="139"/>
      <c r="AP37" s="139"/>
      <c r="AQ37" s="139"/>
      <c r="AR37" s="139"/>
      <c r="AS37" s="139"/>
      <c r="AT37" s="139"/>
      <c r="AU37" s="139"/>
      <c r="AV37" s="139"/>
      <c r="AW37" s="139"/>
      <c r="AX37" s="139"/>
      <c r="AY37" s="139"/>
      <c r="AZ37" s="139"/>
      <c r="BA37" s="139"/>
      <c r="BB37" s="139"/>
      <c r="BC37" s="139"/>
      <c r="BD37" s="139"/>
      <c r="BE37" s="139"/>
      <c r="BF37" s="139"/>
      <c r="BG37" s="139"/>
      <c r="BH37" s="139"/>
      <c r="BI37" s="139"/>
      <c r="BJ37" s="139"/>
      <c r="BK37" s="139"/>
      <c r="BL37" s="139"/>
      <c r="BM37" s="139"/>
      <c r="BN37" s="139"/>
      <c r="BO37" s="139"/>
      <c r="BP37" s="139"/>
      <c r="BQ37" s="139"/>
      <c r="BR37" s="139"/>
      <c r="BS37" s="139"/>
      <c r="BT37" s="139"/>
      <c r="BU37" s="139"/>
      <c r="BV37" s="139"/>
      <c r="BW37" s="139"/>
      <c r="BX37" s="139"/>
      <c r="BY37" s="139"/>
      <c r="BZ37" s="139"/>
      <c r="CA37" s="139"/>
      <c r="CB37" s="139"/>
      <c r="CC37" s="139"/>
      <c r="CD37" s="139"/>
      <c r="CE37" s="139"/>
      <c r="CF37" s="139"/>
    </row>
    <row r="38" spans="1:98" ht="27.95" customHeight="1" x14ac:dyDescent="0.3">
      <c r="A38" s="93"/>
      <c r="B38" s="9" t="s">
        <v>146</v>
      </c>
      <c r="C38" s="9" t="s">
        <v>147</v>
      </c>
      <c r="D38" s="9" t="s">
        <v>2</v>
      </c>
      <c r="E38" s="10">
        <v>5620.6081084379794</v>
      </c>
      <c r="F38" s="13">
        <f t="shared" si="2"/>
        <v>26.894367332707041</v>
      </c>
      <c r="G38" s="9"/>
      <c r="H38" s="41" t="s">
        <v>169</v>
      </c>
      <c r="I38" s="28">
        <v>44547</v>
      </c>
      <c r="J38" s="44" t="s">
        <v>182</v>
      </c>
      <c r="K38" s="29">
        <v>36</v>
      </c>
      <c r="L38" s="10" t="s">
        <v>177</v>
      </c>
      <c r="M38" s="28">
        <v>45643</v>
      </c>
      <c r="N38" s="10" t="s">
        <v>142</v>
      </c>
      <c r="O38" s="14"/>
      <c r="P38" s="99">
        <v>1873.3486825423786</v>
      </c>
      <c r="Q38" s="99">
        <v>0</v>
      </c>
      <c r="R38" s="99">
        <v>3747.259425895601</v>
      </c>
      <c r="S38" s="99">
        <v>0</v>
      </c>
      <c r="T38" s="99">
        <v>0</v>
      </c>
      <c r="U38" s="99">
        <v>0</v>
      </c>
      <c r="V38" s="99">
        <v>0</v>
      </c>
      <c r="W38" s="99">
        <v>0</v>
      </c>
      <c r="X38" s="99">
        <v>0</v>
      </c>
      <c r="Y38" s="99">
        <v>0</v>
      </c>
      <c r="Z38" s="99">
        <v>0</v>
      </c>
      <c r="AA38" s="99">
        <v>0</v>
      </c>
      <c r="AB38" s="99">
        <v>0</v>
      </c>
      <c r="AC38" s="99">
        <v>0</v>
      </c>
      <c r="AD38" s="99">
        <v>0</v>
      </c>
      <c r="AE38" s="99">
        <v>0</v>
      </c>
      <c r="AF38" s="139"/>
      <c r="AI38" s="139"/>
      <c r="AN38" s="139"/>
      <c r="AO38" s="139"/>
      <c r="AP38" s="139"/>
      <c r="AQ38" s="139"/>
      <c r="AR38" s="139"/>
      <c r="AS38" s="139"/>
      <c r="AT38" s="139"/>
      <c r="AU38" s="139"/>
      <c r="AV38" s="139"/>
      <c r="AW38" s="139"/>
      <c r="AX38" s="139"/>
      <c r="AY38" s="139"/>
      <c r="AZ38" s="139"/>
      <c r="BA38" s="139"/>
      <c r="BB38" s="139"/>
      <c r="BC38" s="139"/>
      <c r="BD38" s="139"/>
      <c r="BE38" s="139"/>
      <c r="BF38" s="139"/>
      <c r="BG38" s="139"/>
      <c r="BH38" s="139"/>
      <c r="BI38" s="139"/>
      <c r="BJ38" s="139"/>
      <c r="BK38" s="139"/>
      <c r="BL38" s="139"/>
      <c r="BM38" s="139"/>
      <c r="BN38" s="139"/>
      <c r="BO38" s="139"/>
      <c r="BP38" s="139"/>
      <c r="BQ38" s="139"/>
      <c r="BR38" s="139"/>
      <c r="BS38" s="139"/>
      <c r="BT38" s="139"/>
      <c r="BU38" s="139"/>
      <c r="BV38" s="139"/>
      <c r="BW38" s="139"/>
      <c r="BX38" s="139"/>
      <c r="BY38" s="139"/>
      <c r="BZ38" s="139"/>
      <c r="CA38" s="139"/>
      <c r="CB38" s="139"/>
      <c r="CC38" s="139"/>
      <c r="CD38" s="139"/>
      <c r="CE38" s="139"/>
      <c r="CF38" s="139"/>
    </row>
    <row r="39" spans="1:98" ht="27.95" customHeight="1" x14ac:dyDescent="0.3">
      <c r="A39" s="93"/>
      <c r="B39" s="9" t="s">
        <v>148</v>
      </c>
      <c r="C39" s="9" t="s">
        <v>149</v>
      </c>
      <c r="D39" s="9" t="s">
        <v>2</v>
      </c>
      <c r="E39" s="10">
        <v>5218.7525999999998</v>
      </c>
      <c r="F39" s="13">
        <f t="shared" si="2"/>
        <v>24.97150606038711</v>
      </c>
      <c r="G39" s="9"/>
      <c r="H39" s="41" t="s">
        <v>169</v>
      </c>
      <c r="I39" s="28">
        <v>44547</v>
      </c>
      <c r="J39" s="44" t="s">
        <v>183</v>
      </c>
      <c r="K39" s="29">
        <v>18</v>
      </c>
      <c r="L39" s="10" t="s">
        <v>176</v>
      </c>
      <c r="M39" s="28">
        <v>45094</v>
      </c>
      <c r="N39" s="10" t="s">
        <v>142</v>
      </c>
      <c r="O39" s="14"/>
      <c r="P39" s="99">
        <v>7259.186955652247</v>
      </c>
      <c r="Q39" s="99">
        <v>0</v>
      </c>
      <c r="R39" s="99">
        <v>0</v>
      </c>
      <c r="S39" s="99">
        <v>0</v>
      </c>
      <c r="T39" s="99">
        <v>0</v>
      </c>
      <c r="U39" s="99">
        <v>0</v>
      </c>
      <c r="V39" s="99">
        <v>0</v>
      </c>
      <c r="W39" s="99">
        <v>0</v>
      </c>
      <c r="X39" s="99">
        <v>0</v>
      </c>
      <c r="Y39" s="99">
        <v>0</v>
      </c>
      <c r="Z39" s="99">
        <v>0</v>
      </c>
      <c r="AA39" s="99">
        <v>0</v>
      </c>
      <c r="AB39" s="99">
        <v>0</v>
      </c>
      <c r="AC39" s="99">
        <v>0</v>
      </c>
      <c r="AD39" s="99">
        <v>0</v>
      </c>
      <c r="AE39" s="99">
        <v>0</v>
      </c>
      <c r="AF39" s="139"/>
      <c r="AI39" s="139"/>
      <c r="AN39" s="139"/>
      <c r="AO39" s="139"/>
      <c r="AP39" s="139"/>
      <c r="AQ39" s="139"/>
      <c r="AR39" s="139"/>
      <c r="AS39" s="139"/>
      <c r="AT39" s="139"/>
      <c r="AU39" s="139"/>
      <c r="AV39" s="139"/>
      <c r="AW39" s="139"/>
      <c r="AX39" s="139"/>
      <c r="AY39" s="139"/>
      <c r="AZ39" s="139"/>
      <c r="BA39" s="139"/>
      <c r="BB39" s="139"/>
      <c r="BC39" s="139"/>
      <c r="BD39" s="139"/>
      <c r="BE39" s="139"/>
      <c r="BF39" s="139"/>
      <c r="BG39" s="139"/>
      <c r="BH39" s="139"/>
      <c r="BI39" s="139"/>
      <c r="BJ39" s="139"/>
      <c r="BK39" s="139"/>
      <c r="BL39" s="139"/>
      <c r="BM39" s="139"/>
      <c r="BN39" s="139"/>
      <c r="BO39" s="139"/>
      <c r="BP39" s="139"/>
      <c r="BQ39" s="139"/>
      <c r="BR39" s="139"/>
      <c r="BS39" s="139"/>
      <c r="BT39" s="139"/>
      <c r="BU39" s="139"/>
      <c r="BV39" s="139"/>
      <c r="BW39" s="139"/>
      <c r="BX39" s="139"/>
      <c r="BY39" s="139"/>
      <c r="BZ39" s="139"/>
      <c r="CA39" s="139"/>
      <c r="CB39" s="139"/>
      <c r="CC39" s="139"/>
      <c r="CD39" s="139"/>
      <c r="CE39" s="139"/>
      <c r="CF39" s="139"/>
    </row>
    <row r="40" spans="1:98" ht="27.95" customHeight="1" x14ac:dyDescent="0.3">
      <c r="A40" s="93"/>
      <c r="B40" s="9" t="s">
        <v>150</v>
      </c>
      <c r="C40" s="9" t="s">
        <v>151</v>
      </c>
      <c r="D40" s="9" t="s">
        <v>2</v>
      </c>
      <c r="E40" s="10">
        <v>4878.6538609999998</v>
      </c>
      <c r="F40" s="13">
        <f t="shared" si="2"/>
        <v>23.34414826571631</v>
      </c>
      <c r="G40" s="9"/>
      <c r="H40" s="41" t="s">
        <v>169</v>
      </c>
      <c r="I40" s="28">
        <v>44635</v>
      </c>
      <c r="J40" s="44" t="s">
        <v>184</v>
      </c>
      <c r="K40" s="29">
        <v>108</v>
      </c>
      <c r="L40" s="10" t="s">
        <v>176</v>
      </c>
      <c r="M40" s="28">
        <v>47922</v>
      </c>
      <c r="N40" s="10" t="s">
        <v>142</v>
      </c>
      <c r="O40" s="14"/>
      <c r="P40" s="99">
        <v>3427.7620648450638</v>
      </c>
      <c r="Q40" s="99">
        <v>0</v>
      </c>
      <c r="R40" s="99">
        <v>3434.6267796102375</v>
      </c>
      <c r="S40" s="99">
        <v>0</v>
      </c>
      <c r="T40" s="99">
        <v>2803.5074953286162</v>
      </c>
      <c r="U40" s="99">
        <v>0</v>
      </c>
      <c r="V40" s="99">
        <v>2041.4860964082127</v>
      </c>
      <c r="W40" s="99">
        <v>0</v>
      </c>
      <c r="X40" s="99">
        <v>1522.01362407123</v>
      </c>
      <c r="Y40" s="99">
        <v>0</v>
      </c>
      <c r="Z40" s="99">
        <v>1225.2705682392066</v>
      </c>
      <c r="AA40" s="99">
        <v>0</v>
      </c>
      <c r="AB40" s="99">
        <v>1009.3610979510696</v>
      </c>
      <c r="AC40" s="99">
        <v>0</v>
      </c>
      <c r="AD40" s="99">
        <v>86.813208299251386</v>
      </c>
      <c r="AE40" s="99">
        <v>0</v>
      </c>
      <c r="AF40" s="139"/>
      <c r="AI40" s="139"/>
      <c r="AN40" s="139"/>
      <c r="AO40" s="139"/>
      <c r="AP40" s="139"/>
      <c r="AQ40" s="139"/>
      <c r="AR40" s="139"/>
      <c r="AS40" s="139"/>
      <c r="AT40" s="139"/>
      <c r="AU40" s="139"/>
      <c r="AV40" s="139"/>
      <c r="AW40" s="139"/>
      <c r="AX40" s="139"/>
      <c r="AY40" s="139"/>
      <c r="AZ40" s="139"/>
      <c r="BA40" s="139"/>
      <c r="BB40" s="139"/>
      <c r="BC40" s="139"/>
      <c r="BD40" s="139"/>
      <c r="BE40" s="139"/>
      <c r="BF40" s="139"/>
      <c r="BG40" s="139"/>
      <c r="BH40" s="139"/>
      <c r="BI40" s="139"/>
      <c r="BJ40" s="139"/>
      <c r="BK40" s="139"/>
      <c r="BL40" s="139"/>
      <c r="BM40" s="139"/>
      <c r="BN40" s="139"/>
      <c r="BO40" s="139"/>
      <c r="BP40" s="139"/>
      <c r="BQ40" s="139"/>
      <c r="BR40" s="139"/>
      <c r="BS40" s="139"/>
      <c r="BT40" s="139"/>
      <c r="BU40" s="139"/>
      <c r="BV40" s="139"/>
      <c r="BW40" s="139"/>
      <c r="BX40" s="139"/>
      <c r="BY40" s="139"/>
      <c r="BZ40" s="139"/>
      <c r="CA40" s="139"/>
      <c r="CB40" s="139"/>
      <c r="CC40" s="139"/>
      <c r="CD40" s="139"/>
      <c r="CE40" s="139"/>
      <c r="CF40" s="139"/>
    </row>
    <row r="41" spans="1:98" ht="27.95" customHeight="1" x14ac:dyDescent="0.3">
      <c r="A41" s="93"/>
      <c r="B41" s="9" t="s">
        <v>137</v>
      </c>
      <c r="C41" s="9" t="s">
        <v>138</v>
      </c>
      <c r="D41" s="9" t="s">
        <v>2</v>
      </c>
      <c r="E41" s="10">
        <v>1817.3076923076928</v>
      </c>
      <c r="F41" s="13">
        <f t="shared" si="2"/>
        <v>8.6957389112581556</v>
      </c>
      <c r="G41" s="9"/>
      <c r="H41" s="41" t="s">
        <v>169</v>
      </c>
      <c r="I41" s="28">
        <v>44385</v>
      </c>
      <c r="J41" s="44" t="s">
        <v>185</v>
      </c>
      <c r="K41" s="29">
        <v>48</v>
      </c>
      <c r="L41" s="10" t="s">
        <v>176</v>
      </c>
      <c r="M41" s="28">
        <v>45805</v>
      </c>
      <c r="N41" s="10" t="s">
        <v>142</v>
      </c>
      <c r="O41" s="14"/>
      <c r="P41" s="99">
        <v>2078.3558298742587</v>
      </c>
      <c r="Q41" s="99">
        <v>0</v>
      </c>
      <c r="R41" s="99">
        <v>1490.8041383817704</v>
      </c>
      <c r="S41" s="99">
        <v>0</v>
      </c>
      <c r="T41" s="99">
        <v>501.68447587024582</v>
      </c>
      <c r="U41" s="99">
        <v>0</v>
      </c>
      <c r="V41" s="99">
        <v>0</v>
      </c>
      <c r="W41" s="99">
        <v>0</v>
      </c>
      <c r="X41" s="99">
        <v>0</v>
      </c>
      <c r="Y41" s="99">
        <v>0</v>
      </c>
      <c r="Z41" s="99">
        <v>0</v>
      </c>
      <c r="AA41" s="99">
        <v>0</v>
      </c>
      <c r="AB41" s="99">
        <v>0</v>
      </c>
      <c r="AC41" s="99">
        <v>0</v>
      </c>
      <c r="AD41" s="99">
        <v>0</v>
      </c>
      <c r="AE41" s="99">
        <v>0</v>
      </c>
      <c r="AF41" s="139"/>
      <c r="AI41" s="139"/>
      <c r="AN41" s="139"/>
      <c r="AO41" s="139"/>
      <c r="AP41" s="139"/>
      <c r="AQ41" s="139"/>
      <c r="AR41" s="139"/>
      <c r="AS41" s="139"/>
      <c r="AT41" s="139"/>
      <c r="AU41" s="139"/>
      <c r="AV41" s="139"/>
      <c r="AW41" s="139"/>
      <c r="AX41" s="139"/>
      <c r="AY41" s="139"/>
      <c r="AZ41" s="139"/>
      <c r="BA41" s="139"/>
      <c r="BB41" s="139"/>
      <c r="BC41" s="139"/>
      <c r="BD41" s="139"/>
      <c r="BE41" s="139"/>
      <c r="BF41" s="139"/>
      <c r="BG41" s="139"/>
      <c r="BH41" s="139"/>
      <c r="BI41" s="139"/>
      <c r="BJ41" s="139"/>
      <c r="BK41" s="139"/>
      <c r="BL41" s="139"/>
      <c r="BM41" s="139"/>
      <c r="BN41" s="139"/>
      <c r="BO41" s="139"/>
      <c r="BP41" s="139"/>
      <c r="BQ41" s="139"/>
      <c r="BR41" s="139"/>
      <c r="BS41" s="139"/>
      <c r="BT41" s="139"/>
      <c r="BU41" s="139"/>
      <c r="BV41" s="139"/>
      <c r="BW41" s="139"/>
      <c r="BX41" s="139"/>
      <c r="BY41" s="139"/>
      <c r="BZ41" s="139"/>
      <c r="CA41" s="139"/>
      <c r="CB41" s="139"/>
      <c r="CC41" s="139"/>
      <c r="CD41" s="139"/>
      <c r="CE41" s="139"/>
      <c r="CF41" s="139"/>
    </row>
    <row r="42" spans="1:98" ht="27.95" customHeight="1" x14ac:dyDescent="0.3">
      <c r="A42" s="93"/>
      <c r="B42" s="9" t="s">
        <v>38</v>
      </c>
      <c r="C42" s="9" t="s">
        <v>39</v>
      </c>
      <c r="D42" s="9" t="s">
        <v>2</v>
      </c>
      <c r="E42" s="10">
        <v>17.623973901599992</v>
      </c>
      <c r="F42" s="13">
        <f t="shared" si="2"/>
        <v>8.4329954842448082E-2</v>
      </c>
      <c r="G42" s="9"/>
      <c r="H42" s="41" t="s">
        <v>169</v>
      </c>
      <c r="I42" s="28">
        <v>43494</v>
      </c>
      <c r="J42" s="44" t="s">
        <v>186</v>
      </c>
      <c r="K42" s="29">
        <v>84</v>
      </c>
      <c r="L42" s="10" t="s">
        <v>177</v>
      </c>
      <c r="M42" s="28">
        <v>45870</v>
      </c>
      <c r="N42" s="10" t="s">
        <v>142</v>
      </c>
      <c r="O42" s="14"/>
      <c r="P42" s="99">
        <v>19.453468531530454</v>
      </c>
      <c r="Q42" s="99">
        <v>0</v>
      </c>
      <c r="R42" s="99">
        <v>15.931865985505762</v>
      </c>
      <c r="S42" s="99">
        <v>0</v>
      </c>
      <c r="T42" s="99">
        <v>10.536873108119773</v>
      </c>
      <c r="U42" s="99">
        <v>0</v>
      </c>
      <c r="V42" s="99">
        <v>0</v>
      </c>
      <c r="W42" s="99">
        <v>0</v>
      </c>
      <c r="X42" s="99">
        <v>0</v>
      </c>
      <c r="Y42" s="99">
        <v>0</v>
      </c>
      <c r="Z42" s="99">
        <v>0</v>
      </c>
      <c r="AA42" s="99">
        <v>0</v>
      </c>
      <c r="AB42" s="99">
        <v>0</v>
      </c>
      <c r="AC42" s="99">
        <v>0</v>
      </c>
      <c r="AD42" s="99">
        <v>0</v>
      </c>
      <c r="AE42" s="99">
        <v>0</v>
      </c>
      <c r="AF42" s="139"/>
      <c r="AI42" s="139"/>
      <c r="AN42" s="139"/>
      <c r="AO42" s="139"/>
      <c r="AP42" s="139"/>
      <c r="AQ42" s="139"/>
      <c r="AR42" s="139"/>
      <c r="AS42" s="139"/>
      <c r="AT42" s="139"/>
      <c r="AU42" s="139"/>
      <c r="AV42" s="139"/>
      <c r="AW42" s="139"/>
      <c r="AX42" s="139"/>
      <c r="AY42" s="139"/>
      <c r="AZ42" s="139"/>
      <c r="BA42" s="139"/>
      <c r="BB42" s="139"/>
      <c r="BC42" s="139"/>
      <c r="BD42" s="139"/>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row>
    <row r="43" spans="1:98" ht="6.75" customHeight="1" x14ac:dyDescent="0.3">
      <c r="B43" s="22"/>
      <c r="C43" s="14"/>
      <c r="D43" s="14"/>
      <c r="E43" s="14"/>
      <c r="F43" s="14"/>
      <c r="G43" s="14"/>
      <c r="H43" s="14"/>
      <c r="I43" s="14"/>
      <c r="J43" s="14"/>
      <c r="K43" s="14"/>
      <c r="L43" s="14"/>
      <c r="M43" s="14"/>
      <c r="N43" s="14"/>
      <c r="O43" s="14"/>
      <c r="P43" s="102"/>
      <c r="Q43" s="102"/>
      <c r="R43" s="102"/>
      <c r="S43" s="102"/>
      <c r="T43" s="102"/>
      <c r="U43" s="102"/>
      <c r="V43" s="102"/>
      <c r="W43" s="102"/>
      <c r="X43" s="103"/>
      <c r="Y43" s="103"/>
      <c r="Z43" s="103"/>
      <c r="AA43" s="103"/>
      <c r="AB43" s="103"/>
      <c r="AC43" s="103"/>
      <c r="AD43" s="103"/>
      <c r="AE43" s="103"/>
      <c r="AF43" s="103"/>
      <c r="AI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c r="CE43" s="103"/>
      <c r="CF43" s="103"/>
    </row>
    <row r="44" spans="1:98" ht="29.25" customHeight="1" x14ac:dyDescent="0.3">
      <c r="B44" s="153" t="s">
        <v>52</v>
      </c>
      <c r="C44" s="154"/>
      <c r="D44" s="154"/>
      <c r="E44" s="131"/>
      <c r="F44" s="35">
        <f>+SUM($F$9,$F$18,$F$20,$F$36)</f>
        <v>880.44535928744472</v>
      </c>
      <c r="G44" s="130"/>
      <c r="H44" s="34"/>
      <c r="I44" s="34"/>
      <c r="J44" s="34"/>
      <c r="K44" s="34"/>
      <c r="L44" s="34"/>
      <c r="M44" s="34"/>
      <c r="N44" s="34"/>
      <c r="O44" s="34"/>
      <c r="P44" s="97">
        <v>45864.086831832501</v>
      </c>
      <c r="Q44" s="97">
        <v>131.76342984014383</v>
      </c>
      <c r="R44" s="97">
        <v>23021.871985377726</v>
      </c>
      <c r="S44" s="97">
        <v>131.10870154984048</v>
      </c>
      <c r="T44" s="97">
        <v>12593.101087083814</v>
      </c>
      <c r="U44" s="97">
        <v>124.73059543745651</v>
      </c>
      <c r="V44" s="97">
        <v>7821.3093093246271</v>
      </c>
      <c r="W44" s="97">
        <v>113.1052291851444</v>
      </c>
      <c r="X44" s="97">
        <v>3441.6631504155703</v>
      </c>
      <c r="Y44" s="97">
        <v>107.45310189035214</v>
      </c>
      <c r="Z44" s="97">
        <v>1225.2705682392066</v>
      </c>
      <c r="AA44" s="97">
        <v>102.34173346101666</v>
      </c>
      <c r="AB44" s="97">
        <v>1009.3610979510696</v>
      </c>
      <c r="AC44" s="97">
        <v>57.323832416499442</v>
      </c>
      <c r="AD44" s="97">
        <v>86.813208299251386</v>
      </c>
      <c r="AE44" s="97">
        <v>7.50490320821282</v>
      </c>
      <c r="AF44" s="141"/>
      <c r="AI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row>
    <row r="45" spans="1:98" x14ac:dyDescent="0.3">
      <c r="B45" s="38"/>
      <c r="C45" s="38"/>
      <c r="D45" s="38"/>
      <c r="E45" s="38"/>
      <c r="F45" s="38"/>
      <c r="G45" s="38"/>
      <c r="H45" s="38"/>
      <c r="I45" s="38"/>
      <c r="J45" s="38"/>
      <c r="K45" s="38"/>
      <c r="L45" s="38"/>
      <c r="M45" s="38"/>
      <c r="N45" s="38"/>
      <c r="O45" s="120"/>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119"/>
      <c r="BR45" s="119"/>
      <c r="BS45" s="119"/>
      <c r="BT45" s="119"/>
      <c r="BU45" s="119"/>
      <c r="BV45" s="119"/>
      <c r="BW45" s="119"/>
      <c r="BX45" s="119"/>
      <c r="BY45" s="119"/>
      <c r="BZ45" s="119"/>
      <c r="CA45" s="119"/>
      <c r="CB45" s="119"/>
      <c r="CC45" s="119"/>
      <c r="CD45" s="119"/>
      <c r="CE45" s="119"/>
      <c r="CF45" s="119"/>
      <c r="CG45" s="119"/>
      <c r="CH45" s="119"/>
      <c r="CI45" s="119"/>
      <c r="CJ45" s="119"/>
      <c r="CK45" s="119"/>
      <c r="CL45" s="119"/>
      <c r="CM45" s="119"/>
      <c r="CN45" s="119"/>
      <c r="CO45" s="119"/>
      <c r="CP45" s="119"/>
      <c r="CQ45" s="119"/>
      <c r="CR45" s="119"/>
    </row>
    <row r="46" spans="1:98" x14ac:dyDescent="0.3">
      <c r="B46" s="22"/>
      <c r="C46" s="14"/>
      <c r="D46" s="14"/>
      <c r="E46" s="23"/>
      <c r="F46" s="38"/>
      <c r="G46" s="38"/>
      <c r="H46" s="38"/>
      <c r="I46" s="38"/>
      <c r="J46" s="38"/>
      <c r="K46" s="38"/>
      <c r="L46" s="38"/>
      <c r="M46" s="38"/>
      <c r="N46" s="38"/>
      <c r="O46" s="3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8"/>
      <c r="BZ46" s="48"/>
      <c r="CA46" s="48"/>
      <c r="CB46" s="48"/>
      <c r="CC46" s="48"/>
      <c r="CD46" s="48"/>
      <c r="CE46" s="48"/>
      <c r="CF46" s="48"/>
      <c r="CG46" s="48"/>
      <c r="CH46" s="48"/>
      <c r="CI46" s="48"/>
      <c r="CJ46" s="48"/>
      <c r="CK46" s="48"/>
      <c r="CL46" s="48"/>
      <c r="CM46" s="48"/>
      <c r="CN46" s="48"/>
      <c r="CO46" s="48"/>
      <c r="CP46" s="48"/>
      <c r="CQ46" s="48"/>
      <c r="CR46" s="48"/>
    </row>
    <row r="47" spans="1:98" x14ac:dyDescent="0.3">
      <c r="B47" s="38"/>
      <c r="C47" s="38"/>
      <c r="D47" s="38"/>
      <c r="E47" s="38"/>
      <c r="F47" s="38"/>
      <c r="G47" s="38"/>
      <c r="H47" s="38"/>
      <c r="I47" s="38"/>
      <c r="J47" s="38"/>
      <c r="K47" s="38"/>
      <c r="L47" s="38"/>
      <c r="M47" s="38"/>
      <c r="N47" s="38"/>
      <c r="O47" s="120"/>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8"/>
      <c r="BZ47" s="48"/>
      <c r="CA47" s="48"/>
      <c r="CB47" s="48"/>
      <c r="CC47" s="48"/>
      <c r="CD47" s="48"/>
      <c r="CE47" s="48"/>
      <c r="CF47" s="48"/>
      <c r="CG47" s="48"/>
      <c r="CH47" s="48"/>
      <c r="CI47" s="48"/>
      <c r="CJ47" s="48"/>
      <c r="CK47" s="48"/>
      <c r="CL47" s="48"/>
      <c r="CM47" s="48"/>
      <c r="CN47" s="48"/>
      <c r="CO47" s="48"/>
      <c r="CP47" s="48"/>
      <c r="CQ47" s="48"/>
      <c r="CR47" s="48"/>
    </row>
    <row r="48" spans="1:98" x14ac:dyDescent="0.3">
      <c r="B48" s="159" t="s">
        <v>152</v>
      </c>
      <c r="C48" s="159"/>
      <c r="D48" s="159"/>
      <c r="E48" s="159"/>
      <c r="F48" s="159"/>
      <c r="G48" s="159"/>
      <c r="H48" s="159"/>
      <c r="I48" s="159"/>
      <c r="J48" s="159"/>
      <c r="K48" s="159"/>
      <c r="L48" s="159"/>
      <c r="M48" s="159"/>
      <c r="N48" s="159"/>
      <c r="O48" s="3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8"/>
      <c r="BZ48" s="48"/>
      <c r="CA48" s="48"/>
      <c r="CB48" s="48"/>
      <c r="CC48" s="48"/>
      <c r="CD48" s="48"/>
      <c r="CE48" s="48"/>
      <c r="CF48" s="48"/>
      <c r="CG48" s="48"/>
      <c r="CH48" s="48"/>
      <c r="CI48" s="48"/>
      <c r="CJ48" s="48"/>
      <c r="CK48" s="48"/>
      <c r="CL48" s="48"/>
      <c r="CM48" s="48"/>
      <c r="CN48" s="48"/>
      <c r="CO48" s="48"/>
      <c r="CP48" s="48"/>
      <c r="CQ48" s="48"/>
      <c r="CR48" s="48"/>
    </row>
    <row r="49" spans="2:96" x14ac:dyDescent="0.3">
      <c r="B49" s="159" t="s">
        <v>153</v>
      </c>
      <c r="C49" s="159"/>
      <c r="D49" s="159"/>
      <c r="E49" s="159"/>
      <c r="F49" s="159"/>
      <c r="G49" s="159"/>
      <c r="H49" s="159"/>
      <c r="I49" s="159"/>
      <c r="J49" s="159"/>
      <c r="K49" s="159"/>
      <c r="L49" s="159"/>
      <c r="M49" s="159"/>
      <c r="N49" s="159"/>
      <c r="O49" s="3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c r="CA49" s="48"/>
      <c r="CB49" s="48"/>
      <c r="CC49" s="48"/>
      <c r="CD49" s="48"/>
      <c r="CE49" s="48"/>
      <c r="CF49" s="48"/>
      <c r="CG49" s="48"/>
      <c r="CH49" s="48"/>
      <c r="CI49" s="48"/>
      <c r="CJ49" s="48"/>
      <c r="CK49" s="48"/>
      <c r="CL49" s="48"/>
      <c r="CM49" s="48"/>
      <c r="CN49" s="48"/>
      <c r="CO49" s="48"/>
      <c r="CP49" s="48"/>
      <c r="CQ49" s="48"/>
      <c r="CR49" s="48"/>
    </row>
    <row r="50" spans="2:96" x14ac:dyDescent="0.3">
      <c r="B50" s="159"/>
      <c r="C50" s="159"/>
      <c r="D50" s="159"/>
      <c r="E50" s="159"/>
      <c r="F50" s="159"/>
      <c r="G50" s="159"/>
      <c r="H50" s="159"/>
      <c r="I50" s="159"/>
      <c r="J50" s="159"/>
      <c r="K50" s="159"/>
      <c r="L50" s="159"/>
      <c r="M50" s="159"/>
      <c r="N50" s="159"/>
      <c r="O50" s="3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c r="AZ50" s="48"/>
      <c r="BA50" s="48"/>
      <c r="BB50" s="48"/>
      <c r="BC50" s="48"/>
      <c r="BD50" s="48"/>
      <c r="BE50" s="48"/>
      <c r="BF50" s="48"/>
      <c r="BG50" s="48"/>
      <c r="BH50" s="48"/>
      <c r="BI50" s="48"/>
      <c r="BJ50" s="48"/>
      <c r="BK50" s="48"/>
      <c r="BL50" s="48"/>
      <c r="BM50" s="48"/>
      <c r="BN50" s="48"/>
      <c r="BO50" s="48"/>
      <c r="BP50" s="48"/>
      <c r="BQ50" s="48"/>
      <c r="BR50" s="48"/>
      <c r="BS50" s="48"/>
      <c r="BT50" s="48"/>
      <c r="BU50" s="48"/>
      <c r="BV50" s="48"/>
      <c r="BW50" s="48"/>
      <c r="BX50" s="48"/>
      <c r="BY50" s="48"/>
      <c r="BZ50" s="48"/>
      <c r="CA50" s="48"/>
      <c r="CB50" s="48"/>
      <c r="CC50" s="48"/>
      <c r="CD50" s="48"/>
      <c r="CE50" s="48"/>
      <c r="CF50" s="48"/>
      <c r="CG50" s="48"/>
      <c r="CH50" s="48"/>
      <c r="CI50" s="48"/>
      <c r="CJ50" s="48"/>
      <c r="CK50" s="48"/>
      <c r="CL50" s="48"/>
      <c r="CM50" s="48"/>
      <c r="CN50" s="48"/>
      <c r="CO50" s="48"/>
      <c r="CP50" s="48"/>
      <c r="CQ50" s="48"/>
      <c r="CR50" s="48"/>
    </row>
    <row r="51" spans="2:96" x14ac:dyDescent="0.3">
      <c r="B51" s="159"/>
      <c r="C51" s="159"/>
      <c r="D51" s="159"/>
      <c r="E51" s="159"/>
      <c r="F51" s="159"/>
      <c r="G51" s="159"/>
      <c r="H51" s="159"/>
      <c r="I51" s="159"/>
      <c r="J51" s="159"/>
      <c r="K51" s="159"/>
      <c r="L51" s="159"/>
      <c r="M51" s="159"/>
      <c r="N51" s="159"/>
      <c r="O51" s="3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48"/>
      <c r="BZ51" s="48"/>
      <c r="CA51" s="48"/>
      <c r="CB51" s="48"/>
      <c r="CC51" s="48"/>
      <c r="CD51" s="48"/>
      <c r="CE51" s="48"/>
      <c r="CF51" s="48"/>
      <c r="CG51" s="48"/>
      <c r="CH51" s="48"/>
      <c r="CI51" s="48"/>
      <c r="CJ51" s="48"/>
      <c r="CK51" s="48"/>
      <c r="CL51" s="48"/>
      <c r="CM51" s="48"/>
      <c r="CN51" s="48"/>
      <c r="CO51" s="48"/>
      <c r="CP51" s="48"/>
      <c r="CQ51" s="48"/>
      <c r="CR51" s="48"/>
    </row>
    <row r="52" spans="2:96" x14ac:dyDescent="0.3">
      <c r="B52" s="159"/>
      <c r="C52" s="159"/>
      <c r="D52" s="159"/>
      <c r="E52" s="159"/>
      <c r="F52" s="159"/>
      <c r="G52" s="159"/>
      <c r="H52" s="159"/>
      <c r="I52" s="159"/>
      <c r="J52" s="159"/>
      <c r="K52" s="159"/>
      <c r="L52" s="159"/>
      <c r="M52" s="159"/>
      <c r="N52" s="159"/>
      <c r="O52" s="3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8"/>
      <c r="BQ52" s="48"/>
      <c r="BR52" s="48"/>
      <c r="BS52" s="48"/>
      <c r="BT52" s="48"/>
      <c r="BU52" s="48"/>
      <c r="BV52" s="48"/>
      <c r="BW52" s="48"/>
      <c r="BX52" s="48"/>
      <c r="BY52" s="48"/>
      <c r="BZ52" s="48"/>
      <c r="CA52" s="48"/>
      <c r="CB52" s="48"/>
      <c r="CC52" s="48"/>
      <c r="CD52" s="48"/>
      <c r="CE52" s="48"/>
      <c r="CF52" s="48"/>
      <c r="CG52" s="48"/>
      <c r="CH52" s="48"/>
      <c r="CI52" s="48"/>
      <c r="CJ52" s="48"/>
      <c r="CK52" s="48"/>
      <c r="CL52" s="48"/>
      <c r="CM52" s="48"/>
      <c r="CN52" s="48"/>
      <c r="CO52" s="48"/>
      <c r="CP52" s="48"/>
      <c r="CQ52" s="48"/>
      <c r="CR52" s="48"/>
    </row>
    <row r="53" spans="2:96" x14ac:dyDescent="0.3">
      <c r="B53" s="38"/>
      <c r="C53" s="38"/>
      <c r="D53" s="38"/>
      <c r="E53" s="38"/>
      <c r="F53" s="38"/>
      <c r="G53" s="38"/>
      <c r="H53" s="38"/>
      <c r="I53" s="38"/>
      <c r="J53" s="38"/>
      <c r="K53" s="38"/>
      <c r="L53" s="38"/>
      <c r="M53" s="38"/>
      <c r="N53" s="38"/>
      <c r="O53" s="3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8"/>
      <c r="BB53" s="48"/>
      <c r="BC53" s="48"/>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48"/>
      <c r="CK53" s="48"/>
      <c r="CL53" s="48"/>
      <c r="CM53" s="48"/>
      <c r="CN53" s="48"/>
      <c r="CO53" s="48"/>
      <c r="CP53" s="48"/>
      <c r="CQ53" s="48"/>
      <c r="CR53" s="48"/>
    </row>
    <row r="54" spans="2:96" x14ac:dyDescent="0.3">
      <c r="B54" s="39" t="s">
        <v>55</v>
      </c>
      <c r="C54" s="91">
        <v>208.98830000000001</v>
      </c>
      <c r="D54" s="38"/>
      <c r="E54" s="38"/>
      <c r="F54" s="38"/>
      <c r="G54" s="38"/>
      <c r="H54" s="38"/>
      <c r="I54" s="38"/>
      <c r="J54" s="38"/>
      <c r="K54" s="38"/>
      <c r="L54" s="38"/>
      <c r="M54" s="38"/>
      <c r="N54" s="38"/>
      <c r="O54" s="38"/>
      <c r="P54" s="38"/>
      <c r="Q54" s="38"/>
      <c r="R54" s="38"/>
      <c r="S54" s="38"/>
      <c r="T54" s="38"/>
      <c r="U54" s="38"/>
      <c r="V54" s="38"/>
      <c r="W54" s="38"/>
      <c r="X54" s="38"/>
      <c r="Y54" s="38"/>
      <c r="Z54" s="38"/>
    </row>
    <row r="55" spans="2:96" x14ac:dyDescent="0.3">
      <c r="B55" s="39" t="s">
        <v>54</v>
      </c>
      <c r="C55" s="92">
        <v>0.69950000000000001</v>
      </c>
      <c r="D55" s="38"/>
      <c r="E55" s="82"/>
      <c r="F55" s="38"/>
      <c r="G55" s="38"/>
      <c r="H55" s="38"/>
      <c r="I55" s="38"/>
      <c r="J55" s="38"/>
      <c r="K55" s="38"/>
      <c r="L55" s="38"/>
      <c r="M55" s="38"/>
      <c r="N55" s="38"/>
      <c r="O55" s="38"/>
      <c r="P55" s="38"/>
      <c r="Q55" s="38"/>
      <c r="R55" s="38"/>
      <c r="S55" s="38"/>
      <c r="T55" s="38"/>
      <c r="U55" s="38"/>
      <c r="V55" s="38"/>
      <c r="W55" s="38"/>
      <c r="X55" s="38"/>
      <c r="Y55" s="38"/>
      <c r="Z55" s="38"/>
    </row>
    <row r="56" spans="2:96" x14ac:dyDescent="0.3">
      <c r="B56" s="39" t="s">
        <v>53</v>
      </c>
      <c r="C56" s="91">
        <v>218.27</v>
      </c>
      <c r="D56" s="38"/>
      <c r="E56" s="38"/>
      <c r="F56" s="38"/>
      <c r="G56" s="38"/>
      <c r="H56" s="38"/>
      <c r="I56" s="38"/>
      <c r="J56" s="38"/>
      <c r="K56" s="38"/>
      <c r="L56" s="38"/>
      <c r="M56" s="38"/>
      <c r="N56" s="38"/>
      <c r="O56" s="38"/>
      <c r="P56" s="38"/>
      <c r="Q56" s="38"/>
      <c r="R56" s="38"/>
      <c r="S56" s="38"/>
      <c r="T56" s="38"/>
      <c r="U56" s="38"/>
      <c r="V56" s="38"/>
      <c r="W56" s="38"/>
      <c r="X56" s="38"/>
      <c r="Y56" s="38"/>
      <c r="Z56" s="38"/>
    </row>
    <row r="57" spans="2:96" x14ac:dyDescent="0.3">
      <c r="Q57" s="26"/>
      <c r="R57" s="26"/>
      <c r="S57" s="26"/>
      <c r="T57" s="26"/>
      <c r="U57" s="26"/>
      <c r="V57" s="26"/>
      <c r="W57" s="26"/>
      <c r="X57" s="26"/>
      <c r="Y57" s="26"/>
      <c r="Z57" s="26"/>
      <c r="AA57" s="26"/>
      <c r="AB57" s="26"/>
      <c r="AC57" s="26"/>
      <c r="AD57" s="26"/>
      <c r="AE57" s="26"/>
      <c r="AF57" s="26"/>
      <c r="AG57" s="26"/>
      <c r="AH57" s="26"/>
      <c r="AI57" s="26"/>
      <c r="AJ57" s="26"/>
      <c r="AK57" s="26"/>
    </row>
    <row r="59" spans="2:96" ht="20.25" x14ac:dyDescent="0.3">
      <c r="B59" s="152" t="s">
        <v>46</v>
      </c>
      <c r="C59" s="152"/>
      <c r="D59" s="152"/>
      <c r="E59" s="152"/>
      <c r="F59" s="152"/>
      <c r="G59" s="152"/>
      <c r="H59" s="152"/>
      <c r="I59" s="152"/>
      <c r="J59" s="152"/>
      <c r="K59" s="152"/>
      <c r="L59" s="152"/>
      <c r="M59" s="152"/>
      <c r="N59" s="152"/>
      <c r="O59" s="152"/>
      <c r="P59" s="152"/>
      <c r="Q59" s="152"/>
      <c r="R59" s="152"/>
      <c r="S59" s="152"/>
      <c r="T59" s="152"/>
      <c r="U59" s="152"/>
    </row>
    <row r="60" spans="2:96" ht="17.25" x14ac:dyDescent="0.3">
      <c r="B60" s="5" t="s">
        <v>50</v>
      </c>
      <c r="C60" s="2"/>
      <c r="D60" s="2"/>
      <c r="E60" s="2"/>
      <c r="F60" s="2"/>
      <c r="G60" s="2"/>
      <c r="H60" s="2"/>
      <c r="I60" s="2"/>
      <c r="J60" s="2"/>
      <c r="K60" s="2"/>
      <c r="L60" s="2"/>
      <c r="M60" s="2"/>
      <c r="N60" s="2"/>
      <c r="O60" s="2"/>
      <c r="P60" s="2"/>
      <c r="Q60" s="2"/>
      <c r="R60" s="1"/>
    </row>
    <row r="62" spans="2:96" ht="32.25" customHeight="1" x14ac:dyDescent="0.3">
      <c r="F62" s="69">
        <v>2023</v>
      </c>
      <c r="G62" s="69">
        <v>2023</v>
      </c>
      <c r="H62" s="69">
        <v>2024</v>
      </c>
      <c r="I62" s="69">
        <v>2024</v>
      </c>
      <c r="J62" s="69">
        <v>2025</v>
      </c>
      <c r="K62" s="69">
        <v>2025</v>
      </c>
      <c r="L62" s="69">
        <v>2026</v>
      </c>
      <c r="M62" s="69">
        <v>2026</v>
      </c>
      <c r="N62" s="69">
        <v>2027</v>
      </c>
      <c r="O62" s="69">
        <v>2027</v>
      </c>
      <c r="P62" s="69">
        <v>2028</v>
      </c>
      <c r="Q62" s="69">
        <v>2028</v>
      </c>
      <c r="R62" s="69">
        <v>2029</v>
      </c>
      <c r="S62" s="69">
        <v>2029</v>
      </c>
      <c r="T62" s="70" t="s">
        <v>144</v>
      </c>
      <c r="U62" s="70" t="s">
        <v>144</v>
      </c>
      <c r="V62" s="142"/>
      <c r="AC62" s="143"/>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c r="BL62" s="142"/>
      <c r="BM62" s="142"/>
      <c r="BN62" s="142"/>
      <c r="BO62" s="142"/>
      <c r="BP62" s="142"/>
      <c r="BQ62" s="142"/>
      <c r="BR62" s="142"/>
      <c r="BS62" s="142"/>
      <c r="BT62" s="142"/>
      <c r="BU62" s="142"/>
      <c r="BV62" s="142"/>
    </row>
    <row r="63" spans="2:96" ht="33.75" customHeight="1" x14ac:dyDescent="0.3">
      <c r="B63" s="21" t="s">
        <v>0</v>
      </c>
      <c r="C63" s="21" t="s">
        <v>1</v>
      </c>
      <c r="D63" s="40" t="s">
        <v>141</v>
      </c>
      <c r="E63" s="40" t="s">
        <v>100</v>
      </c>
      <c r="F63" s="21" t="s">
        <v>2</v>
      </c>
      <c r="G63" s="30" t="s">
        <v>104</v>
      </c>
      <c r="H63" s="21" t="s">
        <v>2</v>
      </c>
      <c r="I63" s="30" t="s">
        <v>104</v>
      </c>
      <c r="J63" s="21" t="s">
        <v>2</v>
      </c>
      <c r="K63" s="30" t="s">
        <v>104</v>
      </c>
      <c r="L63" s="21" t="s">
        <v>2</v>
      </c>
      <c r="M63" s="30" t="s">
        <v>104</v>
      </c>
      <c r="N63" s="21" t="s">
        <v>2</v>
      </c>
      <c r="O63" s="30" t="s">
        <v>104</v>
      </c>
      <c r="P63" s="21" t="s">
        <v>2</v>
      </c>
      <c r="Q63" s="30" t="s">
        <v>104</v>
      </c>
      <c r="R63" s="21" t="s">
        <v>2</v>
      </c>
      <c r="S63" s="30" t="s">
        <v>104</v>
      </c>
      <c r="T63" s="21" t="s">
        <v>2</v>
      </c>
      <c r="U63" s="21" t="s">
        <v>104</v>
      </c>
      <c r="V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row>
    <row r="64" spans="2:96" ht="27.95" customHeight="1" x14ac:dyDescent="0.3">
      <c r="B64" s="19" t="s">
        <v>94</v>
      </c>
      <c r="C64" s="19"/>
      <c r="D64" s="19"/>
      <c r="E64" s="19"/>
      <c r="F64" s="98">
        <v>13657.712014532333</v>
      </c>
      <c r="G64" s="98">
        <v>0</v>
      </c>
      <c r="H64" s="98">
        <v>513.16263551433565</v>
      </c>
      <c r="I64" s="98">
        <v>0</v>
      </c>
      <c r="J64" s="98">
        <v>151.87482561158305</v>
      </c>
      <c r="K64" s="98">
        <v>0</v>
      </c>
      <c r="L64" s="98">
        <v>39.638179726094435</v>
      </c>
      <c r="M64" s="98">
        <v>0</v>
      </c>
      <c r="N64" s="98">
        <v>0</v>
      </c>
      <c r="O64" s="98">
        <v>0</v>
      </c>
      <c r="P64" s="98">
        <v>0</v>
      </c>
      <c r="Q64" s="98">
        <v>0</v>
      </c>
      <c r="R64" s="98">
        <v>0</v>
      </c>
      <c r="S64" s="98">
        <v>0</v>
      </c>
      <c r="T64" s="98">
        <v>0</v>
      </c>
      <c r="U64" s="98">
        <v>0</v>
      </c>
      <c r="V64" s="144"/>
      <c r="AC64" s="144"/>
      <c r="AD64" s="144"/>
      <c r="AE64" s="144"/>
      <c r="AF64" s="144"/>
      <c r="AG64" s="144"/>
      <c r="AH64" s="144"/>
      <c r="AI64" s="144"/>
      <c r="AJ64" s="144"/>
      <c r="AK64" s="144"/>
      <c r="AL64" s="144"/>
      <c r="AM64" s="144"/>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4"/>
      <c r="BR64" s="144"/>
      <c r="BS64" s="144"/>
      <c r="BT64" s="144"/>
      <c r="BU64" s="144"/>
      <c r="BV64" s="144"/>
    </row>
    <row r="65" spans="1:88" ht="27.95" customHeight="1" x14ac:dyDescent="0.3">
      <c r="A65" s="93"/>
      <c r="B65" s="9" t="s">
        <v>3</v>
      </c>
      <c r="C65" s="9" t="s">
        <v>4</v>
      </c>
      <c r="D65" s="9" t="str">
        <f t="shared" ref="D65:D72" si="3">+VLOOKUP($C65,$C$10:$D$42,2,FALSE)</f>
        <v>Pesos</v>
      </c>
      <c r="E65" s="9" t="s">
        <v>94</v>
      </c>
      <c r="F65" s="100">
        <v>5232.1377179639303</v>
      </c>
      <c r="G65" s="100">
        <v>0</v>
      </c>
      <c r="H65" s="100">
        <v>0</v>
      </c>
      <c r="I65" s="100">
        <v>0</v>
      </c>
      <c r="J65" s="100">
        <v>0</v>
      </c>
      <c r="K65" s="100">
        <v>0</v>
      </c>
      <c r="L65" s="100">
        <v>0</v>
      </c>
      <c r="M65" s="100">
        <v>0</v>
      </c>
      <c r="N65" s="100">
        <v>0</v>
      </c>
      <c r="O65" s="100">
        <v>0</v>
      </c>
      <c r="P65" s="100">
        <v>0</v>
      </c>
      <c r="Q65" s="100">
        <v>0</v>
      </c>
      <c r="R65" s="100">
        <v>0</v>
      </c>
      <c r="S65" s="100">
        <v>0</v>
      </c>
      <c r="T65" s="100">
        <v>0</v>
      </c>
      <c r="U65" s="100">
        <v>0</v>
      </c>
      <c r="V65" s="105"/>
      <c r="AC65" s="105"/>
      <c r="AD65" s="105"/>
      <c r="AE65" s="105"/>
      <c r="AF65" s="105"/>
      <c r="AG65" s="105"/>
      <c r="AH65" s="105"/>
      <c r="AI65" s="105"/>
      <c r="AJ65" s="105"/>
      <c r="AK65" s="105"/>
      <c r="AL65" s="105"/>
      <c r="AM65" s="105"/>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5"/>
      <c r="BR65" s="105"/>
      <c r="BS65" s="105"/>
      <c r="BT65" s="105"/>
      <c r="BU65" s="105"/>
      <c r="BV65" s="105"/>
    </row>
    <row r="66" spans="1:88" ht="27.95" customHeight="1" x14ac:dyDescent="0.3">
      <c r="A66" s="93"/>
      <c r="B66" s="9" t="s">
        <v>130</v>
      </c>
      <c r="C66" s="9" t="s">
        <v>131</v>
      </c>
      <c r="D66" s="9" t="str">
        <f t="shared" si="3"/>
        <v>Pesos</v>
      </c>
      <c r="E66" s="9" t="s">
        <v>94</v>
      </c>
      <c r="F66" s="100">
        <v>3486.5017522468638</v>
      </c>
      <c r="G66" s="100">
        <v>0</v>
      </c>
      <c r="H66" s="100">
        <v>0</v>
      </c>
      <c r="I66" s="100">
        <v>0</v>
      </c>
      <c r="J66" s="100">
        <v>0</v>
      </c>
      <c r="K66" s="100">
        <v>0</v>
      </c>
      <c r="L66" s="100">
        <v>0</v>
      </c>
      <c r="M66" s="100">
        <v>0</v>
      </c>
      <c r="N66" s="100">
        <v>0</v>
      </c>
      <c r="O66" s="100">
        <v>0</v>
      </c>
      <c r="P66" s="100">
        <v>0</v>
      </c>
      <c r="Q66" s="100">
        <v>0</v>
      </c>
      <c r="R66" s="100">
        <v>0</v>
      </c>
      <c r="S66" s="100">
        <v>0</v>
      </c>
      <c r="T66" s="100">
        <v>0</v>
      </c>
      <c r="U66" s="100">
        <v>0</v>
      </c>
      <c r="V66" s="105"/>
      <c r="AC66" s="105"/>
      <c r="AD66" s="105"/>
      <c r="AE66" s="105"/>
      <c r="AF66" s="105"/>
      <c r="AG66" s="105"/>
      <c r="AH66" s="105"/>
      <c r="AI66" s="105"/>
      <c r="AJ66" s="105"/>
      <c r="AK66" s="105"/>
      <c r="AL66" s="105"/>
      <c r="AM66" s="105"/>
      <c r="AN66" s="105"/>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row>
    <row r="67" spans="1:88" ht="27.95" customHeight="1" x14ac:dyDescent="0.3">
      <c r="A67" s="93"/>
      <c r="B67" s="9" t="s">
        <v>125</v>
      </c>
      <c r="C67" s="9" t="s">
        <v>126</v>
      </c>
      <c r="D67" s="9" t="str">
        <f t="shared" si="3"/>
        <v>Pesos</v>
      </c>
      <c r="E67" s="9" t="s">
        <v>94</v>
      </c>
      <c r="F67" s="100">
        <v>2446.4323273687419</v>
      </c>
      <c r="G67" s="100">
        <v>0</v>
      </c>
      <c r="H67" s="100">
        <v>0</v>
      </c>
      <c r="I67" s="100">
        <v>0</v>
      </c>
      <c r="J67" s="100">
        <v>0</v>
      </c>
      <c r="K67" s="100">
        <v>0</v>
      </c>
      <c r="L67" s="100">
        <v>0</v>
      </c>
      <c r="M67" s="100">
        <v>0</v>
      </c>
      <c r="N67" s="100">
        <v>0</v>
      </c>
      <c r="O67" s="100">
        <v>0</v>
      </c>
      <c r="P67" s="100">
        <v>0</v>
      </c>
      <c r="Q67" s="100">
        <v>0</v>
      </c>
      <c r="R67" s="100">
        <v>0</v>
      </c>
      <c r="S67" s="100">
        <v>0</v>
      </c>
      <c r="T67" s="100">
        <v>0</v>
      </c>
      <c r="U67" s="100">
        <v>0</v>
      </c>
      <c r="V67" s="105"/>
      <c r="AC67" s="105"/>
      <c r="AD67" s="105"/>
      <c r="AE67" s="105"/>
      <c r="AF67" s="105"/>
      <c r="AG67" s="105"/>
      <c r="AH67" s="105"/>
      <c r="AI67" s="105"/>
      <c r="AJ67" s="105"/>
      <c r="AK67" s="105"/>
      <c r="AL67" s="105"/>
      <c r="AM67" s="105"/>
      <c r="AN67" s="105"/>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row>
    <row r="68" spans="1:88" ht="27.95" customHeight="1" x14ac:dyDescent="0.3">
      <c r="A68" s="93"/>
      <c r="B68" s="9" t="s">
        <v>7</v>
      </c>
      <c r="C68" s="9" t="s">
        <v>8</v>
      </c>
      <c r="D68" s="9" t="str">
        <f t="shared" si="3"/>
        <v>Pesos</v>
      </c>
      <c r="E68" s="9" t="s">
        <v>94</v>
      </c>
      <c r="F68" s="100">
        <v>430.06983321081384</v>
      </c>
      <c r="G68" s="100">
        <v>0</v>
      </c>
      <c r="H68" s="100">
        <v>363.40956777275261</v>
      </c>
      <c r="I68" s="100">
        <v>0</v>
      </c>
      <c r="J68" s="100">
        <v>0</v>
      </c>
      <c r="K68" s="100">
        <v>0</v>
      </c>
      <c r="L68" s="100">
        <v>0</v>
      </c>
      <c r="M68" s="100">
        <v>0</v>
      </c>
      <c r="N68" s="100">
        <v>0</v>
      </c>
      <c r="O68" s="100">
        <v>0</v>
      </c>
      <c r="P68" s="100">
        <v>0</v>
      </c>
      <c r="Q68" s="100">
        <v>0</v>
      </c>
      <c r="R68" s="100">
        <v>0</v>
      </c>
      <c r="S68" s="100">
        <v>0</v>
      </c>
      <c r="T68" s="100">
        <v>0</v>
      </c>
      <c r="U68" s="100">
        <v>0</v>
      </c>
      <c r="V68" s="105"/>
      <c r="AC68" s="105"/>
      <c r="AD68" s="105"/>
      <c r="AE68" s="105"/>
      <c r="AF68" s="105"/>
      <c r="AG68" s="105"/>
      <c r="AH68" s="105"/>
      <c r="AI68" s="105"/>
      <c r="AJ68" s="105"/>
      <c r="AK68" s="105"/>
      <c r="AL68" s="105"/>
      <c r="AM68" s="105"/>
      <c r="AN68" s="105"/>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row>
    <row r="69" spans="1:88" ht="27.95" customHeight="1" x14ac:dyDescent="0.3">
      <c r="A69" s="93"/>
      <c r="B69" s="9" t="s">
        <v>9</v>
      </c>
      <c r="C69" s="9" t="s">
        <v>10</v>
      </c>
      <c r="D69" s="9" t="str">
        <f t="shared" si="3"/>
        <v>Pesos</v>
      </c>
      <c r="E69" s="9" t="s">
        <v>94</v>
      </c>
      <c r="F69" s="100">
        <v>114.85566020047449</v>
      </c>
      <c r="G69" s="100">
        <v>0</v>
      </c>
      <c r="H69" s="100">
        <v>115.22849801154986</v>
      </c>
      <c r="I69" s="100">
        <v>0</v>
      </c>
      <c r="J69" s="100">
        <v>115.22849801154985</v>
      </c>
      <c r="K69" s="100">
        <v>0</v>
      </c>
      <c r="L69" s="100">
        <v>19.204749668591671</v>
      </c>
      <c r="M69" s="100">
        <v>0</v>
      </c>
      <c r="N69" s="100">
        <v>0</v>
      </c>
      <c r="O69" s="100">
        <v>0</v>
      </c>
      <c r="P69" s="100">
        <v>0</v>
      </c>
      <c r="Q69" s="100">
        <v>0</v>
      </c>
      <c r="R69" s="100">
        <v>0</v>
      </c>
      <c r="S69" s="100">
        <v>0</v>
      </c>
      <c r="T69" s="100">
        <v>0</v>
      </c>
      <c r="U69" s="100">
        <v>0</v>
      </c>
      <c r="V69" s="105"/>
      <c r="AC69" s="105"/>
      <c r="AD69" s="105"/>
      <c r="AE69" s="105"/>
      <c r="AF69" s="105"/>
      <c r="AG69" s="105"/>
      <c r="AH69" s="105"/>
      <c r="AI69" s="105"/>
      <c r="AJ69" s="105"/>
      <c r="AK69" s="105"/>
      <c r="AL69" s="105"/>
      <c r="AM69" s="105"/>
      <c r="AN69" s="105"/>
      <c r="AO69" s="105"/>
      <c r="AP69" s="105"/>
      <c r="AQ69" s="105"/>
      <c r="AR69" s="105"/>
      <c r="AS69" s="105"/>
      <c r="AT69" s="105"/>
      <c r="AU69" s="105"/>
      <c r="AV69" s="105"/>
      <c r="AW69" s="105"/>
      <c r="AX69" s="105"/>
      <c r="AY69" s="105"/>
      <c r="AZ69" s="105"/>
      <c r="BA69" s="105"/>
      <c r="BB69" s="105"/>
      <c r="BC69" s="105"/>
      <c r="BD69" s="105"/>
      <c r="BE69" s="105"/>
      <c r="BF69" s="105"/>
      <c r="BG69" s="105"/>
      <c r="BH69" s="105"/>
      <c r="BI69" s="105"/>
      <c r="BJ69" s="105"/>
      <c r="BK69" s="105"/>
      <c r="BL69" s="105"/>
      <c r="BM69" s="105"/>
      <c r="BN69" s="105"/>
      <c r="BO69" s="105"/>
      <c r="BP69" s="105"/>
      <c r="BQ69" s="105"/>
      <c r="BR69" s="105"/>
      <c r="BS69" s="105"/>
      <c r="BT69" s="105"/>
      <c r="BU69" s="105"/>
      <c r="BV69" s="105"/>
      <c r="CJ69" s="146"/>
    </row>
    <row r="70" spans="1:88" ht="27.95" customHeight="1" x14ac:dyDescent="0.3">
      <c r="A70" s="93"/>
      <c r="B70" s="9" t="s">
        <v>11</v>
      </c>
      <c r="C70" s="9" t="s">
        <v>12</v>
      </c>
      <c r="D70" s="9" t="str">
        <f t="shared" si="3"/>
        <v>Pesos</v>
      </c>
      <c r="E70" s="9" t="s">
        <v>94</v>
      </c>
      <c r="F70" s="100">
        <v>20.167949</v>
      </c>
      <c r="G70" s="100">
        <v>0</v>
      </c>
      <c r="H70" s="100">
        <v>22.077448800000003</v>
      </c>
      <c r="I70" s="100">
        <v>0</v>
      </c>
      <c r="J70" s="100">
        <v>24.199206670000002</v>
      </c>
      <c r="K70" s="100">
        <v>0</v>
      </c>
      <c r="L70" s="100">
        <v>19.39616998</v>
      </c>
      <c r="M70" s="100">
        <v>0</v>
      </c>
      <c r="N70" s="100">
        <v>0</v>
      </c>
      <c r="O70" s="100">
        <v>0</v>
      </c>
      <c r="P70" s="100">
        <v>0</v>
      </c>
      <c r="Q70" s="100">
        <v>0</v>
      </c>
      <c r="R70" s="100">
        <v>0</v>
      </c>
      <c r="S70" s="100">
        <v>0</v>
      </c>
      <c r="T70" s="100">
        <v>0</v>
      </c>
      <c r="U70" s="100">
        <v>0</v>
      </c>
      <c r="V70" s="105"/>
      <c r="AC70" s="105"/>
      <c r="AD70" s="105"/>
      <c r="AE70" s="105"/>
      <c r="AF70" s="105"/>
      <c r="AG70" s="105"/>
      <c r="AH70" s="105"/>
      <c r="AI70" s="105"/>
      <c r="AJ70" s="105"/>
      <c r="AK70" s="105"/>
      <c r="AL70" s="105"/>
      <c r="AM70" s="105"/>
      <c r="AN70" s="105"/>
      <c r="AO70" s="105"/>
      <c r="AP70" s="105"/>
      <c r="AQ70" s="105"/>
      <c r="AR70" s="105"/>
      <c r="AS70" s="105"/>
      <c r="AT70" s="105"/>
      <c r="AU70" s="105"/>
      <c r="AV70" s="105"/>
      <c r="AW70" s="105"/>
      <c r="AX70" s="105"/>
      <c r="AY70" s="105"/>
      <c r="AZ70" s="105"/>
      <c r="BA70" s="105"/>
      <c r="BB70" s="105"/>
      <c r="BC70" s="105"/>
      <c r="BD70" s="105"/>
      <c r="BE70" s="105"/>
      <c r="BF70" s="105"/>
      <c r="BG70" s="105"/>
      <c r="BH70" s="105"/>
      <c r="BI70" s="105"/>
      <c r="BJ70" s="105"/>
      <c r="BK70" s="105"/>
      <c r="BL70" s="105"/>
      <c r="BM70" s="105"/>
      <c r="BN70" s="105"/>
      <c r="BO70" s="105"/>
      <c r="BP70" s="105"/>
      <c r="BQ70" s="105"/>
      <c r="BR70" s="105"/>
      <c r="BS70" s="105"/>
      <c r="BT70" s="105"/>
      <c r="BU70" s="105"/>
      <c r="BV70" s="105"/>
    </row>
    <row r="71" spans="1:88" ht="27.95" customHeight="1" x14ac:dyDescent="0.3">
      <c r="A71" s="93"/>
      <c r="B71" s="9" t="s">
        <v>13</v>
      </c>
      <c r="C71" s="9" t="s">
        <v>14</v>
      </c>
      <c r="D71" s="9" t="str">
        <f t="shared" si="3"/>
        <v>Pesos</v>
      </c>
      <c r="E71" s="9" t="s">
        <v>94</v>
      </c>
      <c r="F71" s="100">
        <v>12.406846541508859</v>
      </c>
      <c r="G71" s="100">
        <v>0</v>
      </c>
      <c r="H71" s="100">
        <v>12.447120930033222</v>
      </c>
      <c r="I71" s="100">
        <v>0</v>
      </c>
      <c r="J71" s="100">
        <v>12.447120930033222</v>
      </c>
      <c r="K71" s="100">
        <v>0</v>
      </c>
      <c r="L71" s="100">
        <v>1.0372600775027685</v>
      </c>
      <c r="M71" s="100">
        <v>0</v>
      </c>
      <c r="N71" s="100">
        <v>0</v>
      </c>
      <c r="O71" s="100">
        <v>0</v>
      </c>
      <c r="P71" s="100">
        <v>0</v>
      </c>
      <c r="Q71" s="100">
        <v>0</v>
      </c>
      <c r="R71" s="100">
        <v>0</v>
      </c>
      <c r="S71" s="100">
        <v>0</v>
      </c>
      <c r="T71" s="100">
        <v>0</v>
      </c>
      <c r="U71" s="100">
        <v>0</v>
      </c>
      <c r="V71" s="105"/>
      <c r="AC71" s="105"/>
      <c r="AD71" s="105"/>
      <c r="AE71" s="105"/>
      <c r="AF71" s="105"/>
      <c r="AG71" s="105"/>
      <c r="AH71" s="105"/>
      <c r="AI71" s="105"/>
      <c r="AJ71" s="105"/>
      <c r="AK71" s="105"/>
      <c r="AL71" s="105"/>
      <c r="AM71" s="105"/>
      <c r="AN71" s="105"/>
      <c r="AO71" s="105"/>
      <c r="AP71" s="105"/>
      <c r="AQ71" s="105"/>
      <c r="AR71" s="105"/>
      <c r="AS71" s="105"/>
      <c r="AT71" s="105"/>
      <c r="AU71" s="105"/>
      <c r="AV71" s="105"/>
      <c r="AW71" s="105"/>
      <c r="AX71" s="105"/>
      <c r="AY71" s="105"/>
      <c r="AZ71" s="105"/>
      <c r="BA71" s="105"/>
      <c r="BB71" s="105"/>
      <c r="BC71" s="105"/>
      <c r="BD71" s="105"/>
      <c r="BE71" s="105"/>
      <c r="BF71" s="105"/>
      <c r="BG71" s="105"/>
      <c r="BH71" s="105"/>
      <c r="BI71" s="105"/>
      <c r="BJ71" s="105"/>
      <c r="BK71" s="105"/>
      <c r="BL71" s="105"/>
      <c r="BM71" s="105"/>
      <c r="BN71" s="105"/>
      <c r="BO71" s="105"/>
      <c r="BP71" s="105"/>
      <c r="BQ71" s="105"/>
      <c r="BR71" s="105"/>
      <c r="BS71" s="105"/>
      <c r="BT71" s="105"/>
      <c r="BU71" s="105"/>
      <c r="BV71" s="105"/>
    </row>
    <row r="72" spans="1:88" ht="27.95" customHeight="1" x14ac:dyDescent="0.3">
      <c r="A72" s="93"/>
      <c r="B72" s="9" t="s">
        <v>5</v>
      </c>
      <c r="C72" s="9" t="s">
        <v>6</v>
      </c>
      <c r="D72" s="9" t="str">
        <f t="shared" si="3"/>
        <v>Pesos</v>
      </c>
      <c r="E72" s="9" t="s">
        <v>94</v>
      </c>
      <c r="F72" s="100">
        <v>1915.1399280000001</v>
      </c>
      <c r="G72" s="100">
        <v>0</v>
      </c>
      <c r="H72" s="100">
        <v>0</v>
      </c>
      <c r="I72" s="100">
        <v>0</v>
      </c>
      <c r="J72" s="100">
        <v>0</v>
      </c>
      <c r="K72" s="100">
        <v>0</v>
      </c>
      <c r="L72" s="100">
        <v>0</v>
      </c>
      <c r="M72" s="100">
        <v>0</v>
      </c>
      <c r="N72" s="100">
        <v>0</v>
      </c>
      <c r="O72" s="100">
        <v>0</v>
      </c>
      <c r="P72" s="100">
        <v>0</v>
      </c>
      <c r="Q72" s="100">
        <v>0</v>
      </c>
      <c r="R72" s="100">
        <v>0</v>
      </c>
      <c r="S72" s="100">
        <v>0</v>
      </c>
      <c r="T72" s="100">
        <v>0</v>
      </c>
      <c r="U72" s="100">
        <v>0</v>
      </c>
      <c r="V72" s="105"/>
      <c r="AC72" s="105"/>
      <c r="AD72" s="105"/>
      <c r="AE72" s="105"/>
      <c r="AF72" s="105"/>
      <c r="AG72" s="105"/>
      <c r="AH72" s="105"/>
      <c r="AI72" s="105"/>
      <c r="AJ72" s="105"/>
      <c r="AK72" s="105"/>
      <c r="AL72" s="105"/>
      <c r="AM72" s="105"/>
      <c r="AN72" s="105"/>
      <c r="AO72" s="105"/>
      <c r="AP72" s="105"/>
      <c r="AQ72" s="105"/>
      <c r="AR72" s="105"/>
      <c r="AS72" s="105"/>
      <c r="AT72" s="105"/>
      <c r="AU72" s="105"/>
      <c r="AV72" s="105"/>
      <c r="AW72" s="105"/>
      <c r="AX72" s="105"/>
      <c r="AY72" s="105"/>
      <c r="AZ72" s="105"/>
      <c r="BA72" s="105"/>
      <c r="BB72" s="105"/>
      <c r="BC72" s="105"/>
      <c r="BD72" s="105"/>
      <c r="BE72" s="105"/>
      <c r="BF72" s="105"/>
      <c r="BG72" s="105"/>
      <c r="BH72" s="105"/>
      <c r="BI72" s="105"/>
      <c r="BJ72" s="105"/>
      <c r="BK72" s="105"/>
      <c r="BL72" s="105"/>
      <c r="BM72" s="105"/>
      <c r="BN72" s="105"/>
      <c r="BO72" s="105"/>
      <c r="BP72" s="105"/>
      <c r="BQ72" s="105"/>
      <c r="BR72" s="105"/>
      <c r="BS72" s="105"/>
      <c r="BT72" s="105"/>
      <c r="BU72" s="105"/>
      <c r="BV72" s="105"/>
    </row>
    <row r="73" spans="1:88" ht="27.95" customHeight="1" x14ac:dyDescent="0.3">
      <c r="A73" s="93"/>
      <c r="B73" s="19" t="s">
        <v>95</v>
      </c>
      <c r="C73" s="19"/>
      <c r="D73" s="19"/>
      <c r="E73" s="19"/>
      <c r="F73" s="98">
        <v>4306.9815480899997</v>
      </c>
      <c r="G73" s="98">
        <v>0</v>
      </c>
      <c r="H73" s="98">
        <v>4306.9815587999992</v>
      </c>
      <c r="I73" s="98">
        <v>0</v>
      </c>
      <c r="J73" s="98">
        <v>4306.9815587999992</v>
      </c>
      <c r="K73" s="98">
        <v>0</v>
      </c>
      <c r="L73" s="98">
        <v>4306.9815587999992</v>
      </c>
      <c r="M73" s="98">
        <v>0</v>
      </c>
      <c r="N73" s="98">
        <v>1794.5756494999998</v>
      </c>
      <c r="O73" s="98">
        <v>0</v>
      </c>
      <c r="P73" s="98">
        <v>0</v>
      </c>
      <c r="Q73" s="98">
        <v>0</v>
      </c>
      <c r="R73" s="98">
        <v>0</v>
      </c>
      <c r="S73" s="98">
        <v>0</v>
      </c>
      <c r="T73" s="98">
        <v>0</v>
      </c>
      <c r="U73" s="98">
        <v>0</v>
      </c>
      <c r="V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row>
    <row r="74" spans="1:88" ht="27.95" customHeight="1" x14ac:dyDescent="0.3">
      <c r="A74" s="93"/>
      <c r="B74" s="9" t="s">
        <v>158</v>
      </c>
      <c r="C74" s="9" t="s">
        <v>159</v>
      </c>
      <c r="D74" s="9" t="str">
        <f>+VLOOKUP($C74,$C$10:$D$42,2,FALSE)</f>
        <v>Pesos</v>
      </c>
      <c r="E74" s="9" t="s">
        <v>95</v>
      </c>
      <c r="F74" s="100">
        <v>4306.9815480899997</v>
      </c>
      <c r="G74" s="100">
        <v>0</v>
      </c>
      <c r="H74" s="100">
        <v>4306.9815587999992</v>
      </c>
      <c r="I74" s="100">
        <v>0</v>
      </c>
      <c r="J74" s="100">
        <v>4306.9815587999992</v>
      </c>
      <c r="K74" s="100">
        <v>0</v>
      </c>
      <c r="L74" s="100">
        <v>4306.9815587999992</v>
      </c>
      <c r="M74" s="100">
        <v>0</v>
      </c>
      <c r="N74" s="100">
        <v>1794.5756494999998</v>
      </c>
      <c r="O74" s="100">
        <v>0</v>
      </c>
      <c r="P74" s="100">
        <v>0</v>
      </c>
      <c r="Q74" s="100">
        <v>0</v>
      </c>
      <c r="R74" s="100">
        <v>0</v>
      </c>
      <c r="S74" s="100">
        <v>0</v>
      </c>
      <c r="T74" s="100">
        <v>0</v>
      </c>
      <c r="U74" s="100">
        <v>0</v>
      </c>
      <c r="V74" s="105"/>
      <c r="AC74" s="105"/>
      <c r="AD74" s="105"/>
      <c r="AE74" s="105"/>
      <c r="AF74" s="105"/>
      <c r="AG74" s="105"/>
      <c r="AH74" s="105"/>
      <c r="AI74" s="105"/>
      <c r="AJ74" s="105"/>
      <c r="AK74" s="105"/>
      <c r="AL74" s="105"/>
      <c r="AM74" s="105"/>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5"/>
      <c r="BR74" s="105"/>
      <c r="BS74" s="105"/>
      <c r="BT74" s="105"/>
      <c r="BU74" s="105"/>
      <c r="BV74" s="105"/>
    </row>
    <row r="75" spans="1:88" ht="27.95" customHeight="1" x14ac:dyDescent="0.3">
      <c r="A75" s="93"/>
      <c r="B75" s="19" t="s">
        <v>15</v>
      </c>
      <c r="C75" s="19"/>
      <c r="D75" s="19"/>
      <c r="E75" s="19"/>
      <c r="F75" s="98">
        <v>0</v>
      </c>
      <c r="G75" s="98">
        <v>16.532664563148185</v>
      </c>
      <c r="H75" s="98">
        <v>0</v>
      </c>
      <c r="I75" s="98">
        <v>16.236728073442304</v>
      </c>
      <c r="J75" s="98">
        <v>0</v>
      </c>
      <c r="K75" s="98">
        <v>16.810640485942301</v>
      </c>
      <c r="L75" s="98">
        <v>0</v>
      </c>
      <c r="M75" s="98">
        <v>12.033669460357729</v>
      </c>
      <c r="N75" s="98">
        <v>0</v>
      </c>
      <c r="O75" s="98">
        <v>12.033669460357729</v>
      </c>
      <c r="P75" s="98">
        <v>0</v>
      </c>
      <c r="Q75" s="98">
        <v>12.033669460357732</v>
      </c>
      <c r="R75" s="98">
        <v>0</v>
      </c>
      <c r="S75" s="98">
        <v>12.033669460357729</v>
      </c>
      <c r="T75" s="98">
        <v>0</v>
      </c>
      <c r="U75" s="98">
        <v>6.2709625742520547</v>
      </c>
      <c r="V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row>
    <row r="76" spans="1:88" ht="27.95" customHeight="1" x14ac:dyDescent="0.3">
      <c r="A76" s="93"/>
      <c r="B76" s="20" t="s">
        <v>16</v>
      </c>
      <c r="C76" s="20"/>
      <c r="D76" s="20"/>
      <c r="E76" s="20"/>
      <c r="F76" s="104">
        <v>0</v>
      </c>
      <c r="G76" s="104">
        <v>14.748106860291044</v>
      </c>
      <c r="H76" s="104">
        <v>0</v>
      </c>
      <c r="I76" s="104">
        <v>14.452170370585161</v>
      </c>
      <c r="J76" s="104">
        <v>0</v>
      </c>
      <c r="K76" s="104">
        <v>15.02608278308516</v>
      </c>
      <c r="L76" s="104">
        <v>0</v>
      </c>
      <c r="M76" s="104">
        <v>10.248505054156588</v>
      </c>
      <c r="N76" s="104">
        <v>0</v>
      </c>
      <c r="O76" s="104">
        <v>10.248505054156588</v>
      </c>
      <c r="P76" s="104">
        <v>0</v>
      </c>
      <c r="Q76" s="104">
        <v>10.24850505415659</v>
      </c>
      <c r="R76" s="104">
        <v>0</v>
      </c>
      <c r="S76" s="104">
        <v>10.248505054156588</v>
      </c>
      <c r="T76" s="104">
        <v>0</v>
      </c>
      <c r="U76" s="104">
        <v>5.1996212491937701</v>
      </c>
      <c r="V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row>
    <row r="77" spans="1:88" ht="27.95" customHeight="1" x14ac:dyDescent="0.3">
      <c r="A77" s="93"/>
      <c r="B77" s="9" t="s">
        <v>23</v>
      </c>
      <c r="C77" s="9" t="s">
        <v>24</v>
      </c>
      <c r="D77" s="9" t="str">
        <f t="shared" ref="D77:D83" si="4">+VLOOKUP($C77,$C$10:$D$42,2,FALSE)</f>
        <v>USD</v>
      </c>
      <c r="E77" s="9" t="s">
        <v>97</v>
      </c>
      <c r="F77" s="100">
        <v>0</v>
      </c>
      <c r="G77" s="100">
        <v>2.533830497416925</v>
      </c>
      <c r="H77" s="100">
        <v>0</v>
      </c>
      <c r="I77" s="100">
        <v>2.5811864277110428</v>
      </c>
      <c r="J77" s="100">
        <v>0</v>
      </c>
      <c r="K77" s="100">
        <v>2.5811864277110432</v>
      </c>
      <c r="L77" s="100">
        <v>0</v>
      </c>
      <c r="M77" s="100">
        <v>2.5811864277110428</v>
      </c>
      <c r="N77" s="100">
        <v>0</v>
      </c>
      <c r="O77" s="100">
        <v>2.5811864277110432</v>
      </c>
      <c r="P77" s="100">
        <v>0</v>
      </c>
      <c r="Q77" s="100">
        <v>2.5811864277110428</v>
      </c>
      <c r="R77" s="100">
        <v>0</v>
      </c>
      <c r="S77" s="100">
        <v>2.5811864277110432</v>
      </c>
      <c r="T77" s="100">
        <v>0</v>
      </c>
      <c r="U77" s="100">
        <v>1.80683049939773</v>
      </c>
      <c r="V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5"/>
      <c r="BR77" s="105"/>
      <c r="BS77" s="105"/>
      <c r="BT77" s="105"/>
      <c r="BU77" s="105"/>
      <c r="BV77" s="105"/>
    </row>
    <row r="78" spans="1:88" ht="27.95" customHeight="1" x14ac:dyDescent="0.3">
      <c r="A78" s="93"/>
      <c r="B78" s="9" t="s">
        <v>17</v>
      </c>
      <c r="C78" s="9" t="s">
        <v>18</v>
      </c>
      <c r="D78" s="9" t="str">
        <f t="shared" si="4"/>
        <v>USD</v>
      </c>
      <c r="E78" s="9" t="s">
        <v>97</v>
      </c>
      <c r="F78" s="100">
        <v>0</v>
      </c>
      <c r="G78" s="100">
        <v>2.8515320943328861</v>
      </c>
      <c r="H78" s="100">
        <v>0</v>
      </c>
      <c r="I78" s="100">
        <v>2.8515320943328861</v>
      </c>
      <c r="J78" s="100">
        <v>0</v>
      </c>
      <c r="K78" s="100">
        <v>2.8515320943328861</v>
      </c>
      <c r="L78" s="100">
        <v>0</v>
      </c>
      <c r="M78" s="100">
        <v>2.8515320943328861</v>
      </c>
      <c r="N78" s="100">
        <v>0</v>
      </c>
      <c r="O78" s="100">
        <v>2.8515320943328861</v>
      </c>
      <c r="P78" s="100">
        <v>0</v>
      </c>
      <c r="Q78" s="100">
        <v>2.8515320943328861</v>
      </c>
      <c r="R78" s="100">
        <v>0</v>
      </c>
      <c r="S78" s="100">
        <v>2.8515320943328861</v>
      </c>
      <c r="T78" s="100">
        <v>0</v>
      </c>
      <c r="U78" s="100">
        <v>1.3307149773553466</v>
      </c>
      <c r="V78" s="105"/>
      <c r="AC78" s="105"/>
      <c r="AD78" s="105"/>
      <c r="AE78" s="105"/>
      <c r="AF78" s="105"/>
      <c r="AG78" s="105"/>
      <c r="AH78" s="105"/>
      <c r="AI78" s="105"/>
      <c r="AJ78" s="105"/>
      <c r="AK78" s="105"/>
      <c r="AL78" s="105"/>
      <c r="AM78" s="105"/>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c r="BQ78" s="105"/>
      <c r="BR78" s="105"/>
      <c r="BS78" s="105"/>
      <c r="BT78" s="105"/>
      <c r="BU78" s="105"/>
      <c r="BV78" s="105"/>
    </row>
    <row r="79" spans="1:88" ht="27.95" customHeight="1" x14ac:dyDescent="0.3">
      <c r="A79" s="93"/>
      <c r="B79" s="9" t="s">
        <v>19</v>
      </c>
      <c r="C79" s="9" t="s">
        <v>20</v>
      </c>
      <c r="D79" s="9" t="str">
        <f t="shared" si="4"/>
        <v>USD</v>
      </c>
      <c r="E79" s="9" t="s">
        <v>97</v>
      </c>
      <c r="F79" s="100">
        <v>0</v>
      </c>
      <c r="G79" s="100">
        <v>2.891885519999998</v>
      </c>
      <c r="H79" s="100">
        <v>0</v>
      </c>
      <c r="I79" s="100">
        <v>2.891885519999998</v>
      </c>
      <c r="J79" s="100">
        <v>0</v>
      </c>
      <c r="K79" s="100">
        <v>2.891885519999998</v>
      </c>
      <c r="L79" s="100">
        <v>0</v>
      </c>
      <c r="M79" s="100">
        <v>2.891885519999998</v>
      </c>
      <c r="N79" s="100">
        <v>0</v>
      </c>
      <c r="O79" s="100">
        <v>2.891885519999998</v>
      </c>
      <c r="P79" s="100">
        <v>0</v>
      </c>
      <c r="Q79" s="100">
        <v>2.891885519999998</v>
      </c>
      <c r="R79" s="100">
        <v>0</v>
      </c>
      <c r="S79" s="100">
        <v>2.891885519999998</v>
      </c>
      <c r="T79" s="100">
        <v>0</v>
      </c>
      <c r="U79" s="100">
        <v>0.67477328799999947</v>
      </c>
      <c r="V79" s="105"/>
      <c r="AC79" s="105"/>
      <c r="AD79" s="105"/>
      <c r="AE79" s="105"/>
      <c r="AF79" s="105"/>
      <c r="AG79" s="105"/>
      <c r="AH79" s="105"/>
      <c r="AI79" s="105"/>
      <c r="AJ79" s="105"/>
      <c r="AK79" s="105"/>
      <c r="AL79" s="105"/>
      <c r="AM79" s="105"/>
      <c r="AN79" s="105"/>
      <c r="AO79" s="105"/>
      <c r="AP79" s="105"/>
      <c r="AQ79" s="105"/>
      <c r="AR79" s="105"/>
      <c r="AS79" s="105"/>
      <c r="AT79" s="105"/>
      <c r="AU79" s="105"/>
      <c r="AV79" s="105"/>
      <c r="AW79" s="105"/>
      <c r="AX79" s="105"/>
      <c r="AY79" s="105"/>
      <c r="AZ79" s="105"/>
      <c r="BA79" s="105"/>
      <c r="BB79" s="105"/>
      <c r="BC79" s="105"/>
      <c r="BD79" s="105"/>
      <c r="BE79" s="105"/>
      <c r="BF79" s="105"/>
      <c r="BG79" s="105"/>
      <c r="BH79" s="105"/>
      <c r="BI79" s="105"/>
      <c r="BJ79" s="105"/>
      <c r="BK79" s="105"/>
      <c r="BL79" s="105"/>
      <c r="BM79" s="105"/>
      <c r="BN79" s="105"/>
      <c r="BO79" s="105"/>
      <c r="BP79" s="105"/>
      <c r="BQ79" s="105"/>
      <c r="BR79" s="105"/>
      <c r="BS79" s="105"/>
      <c r="BT79" s="105"/>
      <c r="BU79" s="105"/>
      <c r="BV79" s="105"/>
    </row>
    <row r="80" spans="1:88" ht="27.95" customHeight="1" x14ac:dyDescent="0.3">
      <c r="A80" s="93"/>
      <c r="B80" s="9" t="s">
        <v>134</v>
      </c>
      <c r="C80" s="9" t="s">
        <v>135</v>
      </c>
      <c r="D80" s="9" t="str">
        <f t="shared" si="4"/>
        <v>USD</v>
      </c>
      <c r="E80" s="9" t="s">
        <v>97</v>
      </c>
      <c r="F80" s="100">
        <v>0</v>
      </c>
      <c r="G80" s="100">
        <v>0</v>
      </c>
      <c r="H80" s="100">
        <v>0</v>
      </c>
      <c r="I80" s="100">
        <v>0</v>
      </c>
      <c r="J80" s="100">
        <v>0</v>
      </c>
      <c r="K80" s="100">
        <v>0.72119999999999995</v>
      </c>
      <c r="L80" s="100">
        <v>0</v>
      </c>
      <c r="M80" s="100">
        <v>0.72119999999999995</v>
      </c>
      <c r="N80" s="100">
        <v>0</v>
      </c>
      <c r="O80" s="100">
        <v>0.72119999999999995</v>
      </c>
      <c r="P80" s="100">
        <v>0</v>
      </c>
      <c r="Q80" s="100">
        <v>0.72119999999999995</v>
      </c>
      <c r="R80" s="100">
        <v>0</v>
      </c>
      <c r="S80" s="100">
        <v>0.72119999999999995</v>
      </c>
      <c r="T80" s="100">
        <v>0</v>
      </c>
      <c r="U80" s="100">
        <v>0.72119999999999973</v>
      </c>
      <c r="V80" s="105"/>
      <c r="AC80" s="105"/>
      <c r="AD80" s="105"/>
      <c r="AE80" s="105"/>
      <c r="AF80" s="105"/>
      <c r="AG80" s="105"/>
      <c r="AH80" s="105"/>
      <c r="AI80" s="105"/>
      <c r="AJ80" s="105"/>
      <c r="AK80" s="105"/>
      <c r="AL80" s="105"/>
      <c r="AM80" s="105"/>
      <c r="AN80" s="105"/>
      <c r="AO80" s="105"/>
      <c r="AP80" s="105"/>
      <c r="AQ80" s="105"/>
      <c r="AR80" s="105"/>
      <c r="AS80" s="105"/>
      <c r="AT80" s="105"/>
      <c r="AU80" s="105"/>
      <c r="AV80" s="105"/>
      <c r="AW80" s="105"/>
      <c r="AX80" s="105"/>
      <c r="AY80" s="105"/>
      <c r="AZ80" s="105"/>
      <c r="BA80" s="105"/>
      <c r="BB80" s="105"/>
      <c r="BC80" s="105"/>
      <c r="BD80" s="105"/>
      <c r="BE80" s="105"/>
      <c r="BF80" s="105"/>
      <c r="BG80" s="105"/>
      <c r="BH80" s="105"/>
      <c r="BI80" s="105"/>
      <c r="BJ80" s="105"/>
      <c r="BK80" s="105"/>
      <c r="BL80" s="105"/>
      <c r="BM80" s="105"/>
      <c r="BN80" s="105"/>
      <c r="BO80" s="105"/>
      <c r="BP80" s="105"/>
      <c r="BQ80" s="105"/>
      <c r="BR80" s="105"/>
      <c r="BS80" s="105"/>
      <c r="BT80" s="105"/>
      <c r="BU80" s="105"/>
      <c r="BV80" s="105"/>
    </row>
    <row r="81" spans="1:74" ht="27.95" customHeight="1" x14ac:dyDescent="0.3">
      <c r="A81" s="93"/>
      <c r="B81" s="9" t="s">
        <v>21</v>
      </c>
      <c r="C81" s="9" t="s">
        <v>22</v>
      </c>
      <c r="D81" s="9" t="str">
        <f t="shared" si="4"/>
        <v>USD</v>
      </c>
      <c r="E81" s="9" t="s">
        <v>97</v>
      </c>
      <c r="F81" s="100">
        <v>0</v>
      </c>
      <c r="G81" s="100">
        <v>4.8708098514285698</v>
      </c>
      <c r="H81" s="100">
        <v>0</v>
      </c>
      <c r="I81" s="100">
        <v>4.8708098514285698</v>
      </c>
      <c r="J81" s="100">
        <v>0</v>
      </c>
      <c r="K81" s="100">
        <v>4.8708098514285698</v>
      </c>
      <c r="L81" s="100">
        <v>0</v>
      </c>
      <c r="M81" s="100">
        <v>0</v>
      </c>
      <c r="N81" s="100">
        <v>0</v>
      </c>
      <c r="O81" s="100">
        <v>0</v>
      </c>
      <c r="P81" s="100">
        <v>0</v>
      </c>
      <c r="Q81" s="100">
        <v>0</v>
      </c>
      <c r="R81" s="100">
        <v>0</v>
      </c>
      <c r="S81" s="100">
        <v>0</v>
      </c>
      <c r="T81" s="100">
        <v>0</v>
      </c>
      <c r="U81" s="100">
        <v>0</v>
      </c>
      <c r="V81" s="105"/>
      <c r="AC81" s="105"/>
      <c r="AD81" s="105"/>
      <c r="AE81" s="105"/>
      <c r="AF81" s="105"/>
      <c r="AG81" s="105"/>
      <c r="AH81" s="105"/>
      <c r="AI81" s="105"/>
      <c r="AJ81" s="105"/>
      <c r="AK81" s="105"/>
      <c r="AL81" s="105"/>
      <c r="AM81" s="105"/>
      <c r="AN81" s="105"/>
      <c r="AO81" s="105"/>
      <c r="AP81" s="105"/>
      <c r="AQ81" s="105"/>
      <c r="AR81" s="105"/>
      <c r="AS81" s="105"/>
      <c r="AT81" s="105"/>
      <c r="AU81" s="105"/>
      <c r="AV81" s="105"/>
      <c r="AW81" s="105"/>
      <c r="AX81" s="105"/>
      <c r="AY81" s="105"/>
      <c r="AZ81" s="105"/>
      <c r="BA81" s="105"/>
      <c r="BB81" s="105"/>
      <c r="BC81" s="105"/>
      <c r="BD81" s="105"/>
      <c r="BE81" s="105"/>
      <c r="BF81" s="105"/>
      <c r="BG81" s="105"/>
      <c r="BH81" s="105"/>
      <c r="BI81" s="105"/>
      <c r="BJ81" s="105"/>
      <c r="BK81" s="105"/>
      <c r="BL81" s="105"/>
      <c r="BM81" s="105"/>
      <c r="BN81" s="105"/>
      <c r="BO81" s="105"/>
      <c r="BP81" s="105"/>
      <c r="BQ81" s="105"/>
      <c r="BR81" s="105"/>
      <c r="BS81" s="105"/>
      <c r="BT81" s="105"/>
      <c r="BU81" s="105"/>
      <c r="BV81" s="105"/>
    </row>
    <row r="82" spans="1:74" ht="27.95" customHeight="1" x14ac:dyDescent="0.3">
      <c r="A82" s="93"/>
      <c r="B82" s="9" t="s">
        <v>27</v>
      </c>
      <c r="C82" s="9" t="s">
        <v>28</v>
      </c>
      <c r="D82" s="9" t="str">
        <f t="shared" si="4"/>
        <v>USD</v>
      </c>
      <c r="E82" s="9" t="s">
        <v>97</v>
      </c>
      <c r="F82" s="100">
        <v>0</v>
      </c>
      <c r="G82" s="100">
        <v>0.57485298968713128</v>
      </c>
      <c r="H82" s="100">
        <v>0</v>
      </c>
      <c r="I82" s="100">
        <v>0.57485298968713128</v>
      </c>
      <c r="J82" s="100">
        <v>0</v>
      </c>
      <c r="K82" s="100">
        <v>0.57485298968713128</v>
      </c>
      <c r="L82" s="100">
        <v>0</v>
      </c>
      <c r="M82" s="100">
        <v>0.57485298968713128</v>
      </c>
      <c r="N82" s="100">
        <v>0</v>
      </c>
      <c r="O82" s="100">
        <v>0.57485298968713128</v>
      </c>
      <c r="P82" s="100">
        <v>0</v>
      </c>
      <c r="Q82" s="100">
        <v>0.57485298968713139</v>
      </c>
      <c r="R82" s="100">
        <v>0</v>
      </c>
      <c r="S82" s="100">
        <v>0.57485298968713128</v>
      </c>
      <c r="T82" s="100">
        <v>0</v>
      </c>
      <c r="U82" s="100">
        <v>0.47904415807260942</v>
      </c>
      <c r="V82" s="105"/>
      <c r="AC82" s="105"/>
      <c r="AD82" s="105"/>
      <c r="AE82" s="105"/>
      <c r="AF82" s="105"/>
      <c r="AG82" s="105"/>
      <c r="AH82" s="105"/>
      <c r="AI82" s="105"/>
      <c r="AJ82" s="105"/>
      <c r="AK82" s="105"/>
      <c r="AL82" s="105"/>
      <c r="AM82" s="105"/>
      <c r="AN82" s="105"/>
      <c r="AO82" s="105"/>
      <c r="AP82" s="105"/>
      <c r="AQ82" s="105"/>
      <c r="AR82" s="105"/>
      <c r="AS82" s="105"/>
      <c r="AT82" s="105"/>
      <c r="AU82" s="105"/>
      <c r="AV82" s="105"/>
      <c r="AW82" s="105"/>
      <c r="AX82" s="105"/>
      <c r="AY82" s="105"/>
      <c r="AZ82" s="105"/>
      <c r="BA82" s="105"/>
      <c r="BB82" s="105"/>
      <c r="BC82" s="105"/>
      <c r="BD82" s="105"/>
      <c r="BE82" s="105"/>
      <c r="BF82" s="105"/>
      <c r="BG82" s="105"/>
      <c r="BH82" s="105"/>
      <c r="BI82" s="105"/>
      <c r="BJ82" s="105"/>
      <c r="BK82" s="105"/>
      <c r="BL82" s="105"/>
      <c r="BM82" s="105"/>
      <c r="BN82" s="105"/>
      <c r="BO82" s="105"/>
      <c r="BP82" s="105"/>
      <c r="BQ82" s="105"/>
      <c r="BR82" s="105"/>
      <c r="BS82" s="105"/>
      <c r="BT82" s="105"/>
      <c r="BU82" s="105"/>
      <c r="BV82" s="105"/>
    </row>
    <row r="83" spans="1:74" ht="27.95" customHeight="1" x14ac:dyDescent="0.3">
      <c r="A83" s="93"/>
      <c r="B83" s="9" t="s">
        <v>25</v>
      </c>
      <c r="C83" s="9" t="s">
        <v>26</v>
      </c>
      <c r="D83" s="9" t="str">
        <f t="shared" si="4"/>
        <v>USD</v>
      </c>
      <c r="E83" s="9" t="s">
        <v>97</v>
      </c>
      <c r="F83" s="100">
        <v>0</v>
      </c>
      <c r="G83" s="100">
        <v>0.39381707699999963</v>
      </c>
      <c r="H83" s="100">
        <v>0</v>
      </c>
      <c r="I83" s="100">
        <v>0.39381707699999957</v>
      </c>
      <c r="J83" s="100">
        <v>0</v>
      </c>
      <c r="K83" s="100">
        <v>0.39381707699999957</v>
      </c>
      <c r="L83" s="100">
        <v>0</v>
      </c>
      <c r="M83" s="100">
        <v>0.39381707699999957</v>
      </c>
      <c r="N83" s="100">
        <v>0</v>
      </c>
      <c r="O83" s="100">
        <v>0.39381707699999952</v>
      </c>
      <c r="P83" s="100">
        <v>0</v>
      </c>
      <c r="Q83" s="100">
        <v>0.39381707699999946</v>
      </c>
      <c r="R83" s="100">
        <v>0</v>
      </c>
      <c r="S83" s="100">
        <v>0.39381707699999946</v>
      </c>
      <c r="T83" s="100">
        <v>0</v>
      </c>
      <c r="U83" s="100">
        <v>7.8763415399999884E-2</v>
      </c>
      <c r="V83" s="105"/>
      <c r="AC83" s="105"/>
      <c r="AD83" s="105"/>
      <c r="AE83" s="105"/>
      <c r="AF83" s="105"/>
      <c r="AG83" s="105"/>
      <c r="AH83" s="105"/>
      <c r="AI83" s="105"/>
      <c r="AJ83" s="105"/>
      <c r="AK83" s="105"/>
      <c r="AL83" s="105"/>
      <c r="AM83" s="105"/>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5"/>
      <c r="BR83" s="105"/>
      <c r="BS83" s="105"/>
      <c r="BT83" s="105"/>
      <c r="BU83" s="105"/>
      <c r="BV83" s="105"/>
    </row>
    <row r="84" spans="1:74" ht="27.95" customHeight="1" x14ac:dyDescent="0.3">
      <c r="A84" s="93"/>
      <c r="B84" s="9" t="s">
        <v>161</v>
      </c>
      <c r="C84" s="9" t="s">
        <v>162</v>
      </c>
      <c r="D84" s="9" t="s">
        <v>104</v>
      </c>
      <c r="E84" s="9" t="s">
        <v>97</v>
      </c>
      <c r="F84" s="100">
        <v>0</v>
      </c>
      <c r="G84" s="100">
        <v>0</v>
      </c>
      <c r="H84" s="100">
        <v>0</v>
      </c>
      <c r="I84" s="100">
        <v>0</v>
      </c>
      <c r="J84" s="100">
        <v>0</v>
      </c>
      <c r="K84" s="100">
        <v>9.32321225E-2</v>
      </c>
      <c r="L84" s="100">
        <v>0</v>
      </c>
      <c r="M84" s="100">
        <v>0.186464245</v>
      </c>
      <c r="N84" s="100">
        <v>0</v>
      </c>
      <c r="O84" s="100">
        <v>0.186464245</v>
      </c>
      <c r="P84" s="100">
        <v>0</v>
      </c>
      <c r="Q84" s="100">
        <v>0.186464245</v>
      </c>
      <c r="R84" s="100">
        <v>0</v>
      </c>
      <c r="S84" s="100">
        <v>0.186464245</v>
      </c>
      <c r="T84" s="100">
        <v>0</v>
      </c>
      <c r="U84" s="100">
        <v>9.3232122499999986E-2</v>
      </c>
      <c r="V84" s="105"/>
      <c r="AC84" s="105"/>
      <c r="AD84" s="105"/>
      <c r="AE84" s="105"/>
      <c r="AF84" s="105"/>
      <c r="AG84" s="105"/>
      <c r="AH84" s="105"/>
      <c r="AI84" s="105"/>
      <c r="AJ84" s="105"/>
      <c r="AK84" s="105"/>
      <c r="AL84" s="105"/>
      <c r="AM84" s="105"/>
      <c r="AN84" s="105"/>
      <c r="AO84" s="105"/>
      <c r="AP84" s="105"/>
      <c r="AQ84" s="105"/>
      <c r="AR84" s="105"/>
      <c r="AS84" s="105"/>
      <c r="AT84" s="105"/>
      <c r="AU84" s="105"/>
      <c r="AV84" s="105"/>
      <c r="AW84" s="105"/>
      <c r="AX84" s="105"/>
      <c r="AY84" s="105"/>
      <c r="AZ84" s="105"/>
      <c r="BA84" s="105"/>
      <c r="BB84" s="105"/>
      <c r="BC84" s="105"/>
      <c r="BD84" s="105"/>
      <c r="BE84" s="105"/>
      <c r="BF84" s="105"/>
      <c r="BG84" s="105"/>
      <c r="BH84" s="105"/>
      <c r="BI84" s="105"/>
      <c r="BJ84" s="105"/>
      <c r="BK84" s="105"/>
      <c r="BL84" s="105"/>
      <c r="BM84" s="105"/>
      <c r="BN84" s="105"/>
      <c r="BO84" s="105"/>
      <c r="BP84" s="105"/>
      <c r="BQ84" s="105"/>
      <c r="BR84" s="105"/>
      <c r="BS84" s="105"/>
      <c r="BT84" s="105"/>
      <c r="BU84" s="105"/>
      <c r="BV84" s="105"/>
    </row>
    <row r="85" spans="1:74" ht="27.95" customHeight="1" x14ac:dyDescent="0.3">
      <c r="A85" s="93"/>
      <c r="B85" s="9" t="s">
        <v>31</v>
      </c>
      <c r="C85" s="9" t="s">
        <v>32</v>
      </c>
      <c r="D85" s="9" t="str">
        <f>+VLOOKUP($C85,$C$10:$D$42,2,FALSE)</f>
        <v>USD</v>
      </c>
      <c r="E85" s="9" t="s">
        <v>97</v>
      </c>
      <c r="F85" s="100">
        <v>0</v>
      </c>
      <c r="G85" s="100">
        <v>4.7566700425531912E-2</v>
      </c>
      <c r="H85" s="100">
        <v>0</v>
      </c>
      <c r="I85" s="100">
        <v>4.7566700425531912E-2</v>
      </c>
      <c r="J85" s="100">
        <v>0</v>
      </c>
      <c r="K85" s="100">
        <v>4.7566700425531912E-2</v>
      </c>
      <c r="L85" s="100">
        <v>0</v>
      </c>
      <c r="M85" s="100">
        <v>4.7566700425531912E-2</v>
      </c>
      <c r="N85" s="100">
        <v>0</v>
      </c>
      <c r="O85" s="100">
        <v>4.7566700425531912E-2</v>
      </c>
      <c r="P85" s="100">
        <v>0</v>
      </c>
      <c r="Q85" s="100">
        <v>4.7566700425531912E-2</v>
      </c>
      <c r="R85" s="100">
        <v>0</v>
      </c>
      <c r="S85" s="100">
        <v>4.7566700425531912E-2</v>
      </c>
      <c r="T85" s="100">
        <v>0</v>
      </c>
      <c r="U85" s="100">
        <v>1.5062788468085104E-2</v>
      </c>
      <c r="V85" s="105"/>
      <c r="AC85" s="105"/>
      <c r="AD85" s="105"/>
      <c r="AE85" s="105"/>
      <c r="AF85" s="105"/>
      <c r="AG85" s="105"/>
      <c r="AH85" s="105"/>
      <c r="AI85" s="105"/>
      <c r="AJ85" s="105"/>
      <c r="AK85" s="105"/>
      <c r="AL85" s="105"/>
      <c r="AM85" s="105"/>
      <c r="AN85" s="105"/>
      <c r="AO85" s="105"/>
      <c r="AP85" s="105"/>
      <c r="AQ85" s="105"/>
      <c r="AR85" s="105"/>
      <c r="AS85" s="105"/>
      <c r="AT85" s="105"/>
      <c r="AU85" s="105"/>
      <c r="AV85" s="105"/>
      <c r="AW85" s="105"/>
      <c r="AX85" s="105"/>
      <c r="AY85" s="105"/>
      <c r="AZ85" s="105"/>
      <c r="BA85" s="105"/>
      <c r="BB85" s="105"/>
      <c r="BC85" s="105"/>
      <c r="BD85" s="105"/>
      <c r="BE85" s="105"/>
      <c r="BF85" s="105"/>
      <c r="BG85" s="105"/>
      <c r="BH85" s="105"/>
      <c r="BI85" s="105"/>
      <c r="BJ85" s="105"/>
      <c r="BK85" s="105"/>
      <c r="BL85" s="105"/>
      <c r="BM85" s="105"/>
      <c r="BN85" s="105"/>
      <c r="BO85" s="105"/>
      <c r="BP85" s="105"/>
      <c r="BQ85" s="105"/>
      <c r="BR85" s="105"/>
      <c r="BS85" s="105"/>
      <c r="BT85" s="105"/>
      <c r="BU85" s="105"/>
      <c r="BV85" s="105"/>
    </row>
    <row r="86" spans="1:74" ht="27.95" customHeight="1" x14ac:dyDescent="0.3">
      <c r="A86" s="93"/>
      <c r="B86" s="9" t="s">
        <v>29</v>
      </c>
      <c r="C86" s="9" t="s">
        <v>30</v>
      </c>
      <c r="D86" s="9" t="str">
        <f>+VLOOKUP($C86,$C$10:$D$42,2,FALSE)</f>
        <v>USD</v>
      </c>
      <c r="E86" s="9" t="s">
        <v>97</v>
      </c>
      <c r="F86" s="100">
        <v>0</v>
      </c>
      <c r="G86" s="100">
        <v>0.24052004000000002</v>
      </c>
      <c r="H86" s="100">
        <v>0</v>
      </c>
      <c r="I86" s="100">
        <v>0.24051971000000044</v>
      </c>
      <c r="J86" s="100">
        <v>0</v>
      </c>
      <c r="K86" s="100">
        <v>0</v>
      </c>
      <c r="L86" s="100">
        <v>0</v>
      </c>
      <c r="M86" s="100">
        <v>0</v>
      </c>
      <c r="N86" s="100">
        <v>0</v>
      </c>
      <c r="O86" s="100">
        <v>0</v>
      </c>
      <c r="P86" s="100">
        <v>0</v>
      </c>
      <c r="Q86" s="100">
        <v>0</v>
      </c>
      <c r="R86" s="100">
        <v>0</v>
      </c>
      <c r="S86" s="100">
        <v>0</v>
      </c>
      <c r="T86" s="100">
        <v>0</v>
      </c>
      <c r="U86" s="100">
        <v>0</v>
      </c>
      <c r="V86" s="105"/>
      <c r="AC86" s="105"/>
      <c r="AD86" s="105"/>
      <c r="AE86" s="105"/>
      <c r="AF86" s="105"/>
      <c r="AG86" s="105"/>
      <c r="AH86" s="105"/>
      <c r="AI86" s="105"/>
      <c r="AJ86" s="105"/>
      <c r="AK86" s="105"/>
      <c r="AL86" s="105"/>
      <c r="AM86" s="105"/>
      <c r="AN86" s="105"/>
      <c r="AO86" s="105"/>
      <c r="AP86" s="105"/>
      <c r="AQ86" s="105"/>
      <c r="AR86" s="105"/>
      <c r="AS86" s="105"/>
      <c r="AT86" s="105"/>
      <c r="AU86" s="105"/>
      <c r="AV86" s="105"/>
      <c r="AW86" s="105"/>
      <c r="AX86" s="105"/>
      <c r="AY86" s="105"/>
      <c r="AZ86" s="105"/>
      <c r="BA86" s="105"/>
      <c r="BB86" s="105"/>
      <c r="BC86" s="105"/>
      <c r="BD86" s="105"/>
      <c r="BE86" s="105"/>
      <c r="BF86" s="105"/>
      <c r="BG86" s="105"/>
      <c r="BH86" s="105"/>
      <c r="BI86" s="105"/>
      <c r="BJ86" s="105"/>
      <c r="BK86" s="105"/>
      <c r="BL86" s="105"/>
      <c r="BM86" s="105"/>
      <c r="BN86" s="105"/>
      <c r="BO86" s="105"/>
      <c r="BP86" s="105"/>
      <c r="BQ86" s="105"/>
      <c r="BR86" s="105"/>
      <c r="BS86" s="105"/>
      <c r="BT86" s="105"/>
      <c r="BU86" s="105"/>
      <c r="BV86" s="105"/>
    </row>
    <row r="87" spans="1:74" ht="27.95" customHeight="1" x14ac:dyDescent="0.3">
      <c r="A87" s="93"/>
      <c r="B87" s="9" t="s">
        <v>33</v>
      </c>
      <c r="C87" s="9" t="s">
        <v>34</v>
      </c>
      <c r="D87" s="9" t="str">
        <f>+VLOOKUP($C87,$C$10:$D$42,2,FALSE)</f>
        <v>USD</v>
      </c>
      <c r="E87" s="9" t="s">
        <v>97</v>
      </c>
      <c r="F87" s="100">
        <v>0</v>
      </c>
      <c r="G87" s="100">
        <v>0.34329208999999999</v>
      </c>
      <c r="H87" s="100">
        <v>0</v>
      </c>
      <c r="I87" s="100">
        <v>0</v>
      </c>
      <c r="J87" s="100">
        <v>0</v>
      </c>
      <c r="K87" s="100">
        <v>0</v>
      </c>
      <c r="L87" s="100">
        <v>0</v>
      </c>
      <c r="M87" s="100">
        <v>0</v>
      </c>
      <c r="N87" s="100">
        <v>0</v>
      </c>
      <c r="O87" s="100">
        <v>0</v>
      </c>
      <c r="P87" s="100">
        <v>0</v>
      </c>
      <c r="Q87" s="100">
        <v>0</v>
      </c>
      <c r="R87" s="100">
        <v>0</v>
      </c>
      <c r="S87" s="100">
        <v>0</v>
      </c>
      <c r="T87" s="100">
        <v>0</v>
      </c>
      <c r="U87" s="100">
        <v>0</v>
      </c>
      <c r="V87" s="105"/>
      <c r="AC87" s="105"/>
      <c r="AD87" s="105"/>
      <c r="AE87" s="105"/>
      <c r="AF87" s="105"/>
      <c r="AG87" s="105"/>
      <c r="AH87" s="105"/>
      <c r="AI87" s="105"/>
      <c r="AJ87" s="105"/>
      <c r="AK87" s="105"/>
      <c r="AL87" s="105"/>
      <c r="AM87" s="105"/>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5"/>
      <c r="BR87" s="105"/>
      <c r="BS87" s="105"/>
      <c r="BT87" s="105"/>
      <c r="BU87" s="105"/>
      <c r="BV87" s="105"/>
    </row>
    <row r="88" spans="1:74" ht="27.95" customHeight="1" x14ac:dyDescent="0.3">
      <c r="A88" s="93"/>
      <c r="B88" s="20" t="s">
        <v>35</v>
      </c>
      <c r="C88" s="20"/>
      <c r="D88" s="20"/>
      <c r="E88" s="20"/>
      <c r="F88" s="104">
        <v>0</v>
      </c>
      <c r="G88" s="104">
        <v>1.7845577028571411</v>
      </c>
      <c r="H88" s="104">
        <v>0</v>
      </c>
      <c r="I88" s="104">
        <v>1.7845577028571411</v>
      </c>
      <c r="J88" s="104">
        <v>0</v>
      </c>
      <c r="K88" s="104">
        <v>1.7845577028571411</v>
      </c>
      <c r="L88" s="104">
        <v>0</v>
      </c>
      <c r="M88" s="104">
        <v>1.7851644062011411</v>
      </c>
      <c r="N88" s="104">
        <v>0</v>
      </c>
      <c r="O88" s="104">
        <v>1.7851644062011411</v>
      </c>
      <c r="P88" s="104">
        <v>0</v>
      </c>
      <c r="Q88" s="104">
        <v>1.7851644062011411</v>
      </c>
      <c r="R88" s="104">
        <v>0</v>
      </c>
      <c r="S88" s="104">
        <v>1.7851644062011411</v>
      </c>
      <c r="T88" s="104">
        <v>0</v>
      </c>
      <c r="U88" s="104">
        <v>1.0713413250582846</v>
      </c>
      <c r="V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row>
    <row r="89" spans="1:74" ht="27.95" customHeight="1" x14ac:dyDescent="0.3">
      <c r="A89" s="93"/>
      <c r="B89" s="9" t="s">
        <v>36</v>
      </c>
      <c r="C89" s="9" t="s">
        <v>37</v>
      </c>
      <c r="D89" s="9" t="str">
        <f>+VLOOKUP($C89,$C$10:$D$42,2,FALSE)</f>
        <v>USD</v>
      </c>
      <c r="E89" s="9" t="s">
        <v>97</v>
      </c>
      <c r="F89" s="100">
        <v>0</v>
      </c>
      <c r="G89" s="100">
        <v>1.7845577028571411</v>
      </c>
      <c r="H89" s="100">
        <v>0</v>
      </c>
      <c r="I89" s="100">
        <v>1.7845577028571411</v>
      </c>
      <c r="J89" s="100">
        <v>0</v>
      </c>
      <c r="K89" s="100">
        <v>1.7845577028571411</v>
      </c>
      <c r="L89" s="100">
        <v>0</v>
      </c>
      <c r="M89" s="100">
        <v>1.7845577028571411</v>
      </c>
      <c r="N89" s="100">
        <v>0</v>
      </c>
      <c r="O89" s="100">
        <v>1.7845577028571411</v>
      </c>
      <c r="P89" s="100">
        <v>0</v>
      </c>
      <c r="Q89" s="100">
        <v>1.7845577028571411</v>
      </c>
      <c r="R89" s="100">
        <v>0</v>
      </c>
      <c r="S89" s="100">
        <v>1.7845577028571411</v>
      </c>
      <c r="T89" s="100">
        <v>0</v>
      </c>
      <c r="U89" s="100">
        <v>1.0707346217142846</v>
      </c>
      <c r="V89" s="105"/>
      <c r="AC89" s="105"/>
      <c r="AD89" s="105"/>
      <c r="AE89" s="105"/>
      <c r="AF89" s="105"/>
      <c r="AG89" s="105"/>
      <c r="AH89" s="105"/>
      <c r="AI89" s="105"/>
      <c r="AJ89" s="105"/>
      <c r="AK89" s="105"/>
      <c r="AL89" s="105"/>
      <c r="AM89" s="105"/>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5"/>
      <c r="BR89" s="105"/>
      <c r="BS89" s="105"/>
      <c r="BT89" s="105"/>
      <c r="BU89" s="105"/>
      <c r="BV89" s="105"/>
    </row>
    <row r="90" spans="1:74" ht="27.95" customHeight="1" x14ac:dyDescent="0.3">
      <c r="A90" s="93"/>
      <c r="B90" s="9" t="s">
        <v>163</v>
      </c>
      <c r="C90" s="9" t="s">
        <v>165</v>
      </c>
      <c r="D90" s="9" t="str">
        <f>+VLOOKUP($C90,$C$10:$D$42,2,FALSE)</f>
        <v>USD</v>
      </c>
      <c r="E90" s="9" t="s">
        <v>97</v>
      </c>
      <c r="F90" s="100">
        <v>0</v>
      </c>
      <c r="G90" s="100">
        <v>0</v>
      </c>
      <c r="H90" s="100">
        <v>0</v>
      </c>
      <c r="I90" s="100">
        <v>0</v>
      </c>
      <c r="J90" s="100">
        <v>0</v>
      </c>
      <c r="K90" s="100">
        <v>0</v>
      </c>
      <c r="L90" s="100">
        <v>0</v>
      </c>
      <c r="M90" s="100">
        <v>6.0670334400000014E-4</v>
      </c>
      <c r="N90" s="100">
        <v>0</v>
      </c>
      <c r="O90" s="100">
        <v>6.0670334400000014E-4</v>
      </c>
      <c r="P90" s="100">
        <v>0</v>
      </c>
      <c r="Q90" s="100">
        <v>6.0670334400000014E-4</v>
      </c>
      <c r="R90" s="100">
        <v>0</v>
      </c>
      <c r="S90" s="100">
        <v>6.0670334400000014E-4</v>
      </c>
      <c r="T90" s="100">
        <v>0</v>
      </c>
      <c r="U90" s="100">
        <v>6.0670334400000025E-4</v>
      </c>
      <c r="V90" s="105"/>
      <c r="AC90" s="105"/>
      <c r="AD90" s="105"/>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c r="BF90" s="105"/>
      <c r="BG90" s="105"/>
      <c r="BH90" s="105"/>
      <c r="BI90" s="105"/>
      <c r="BJ90" s="105"/>
      <c r="BK90" s="105"/>
      <c r="BL90" s="105"/>
      <c r="BM90" s="105"/>
      <c r="BN90" s="105"/>
      <c r="BO90" s="105"/>
      <c r="BP90" s="105"/>
      <c r="BQ90" s="105"/>
      <c r="BR90" s="105"/>
      <c r="BS90" s="105"/>
      <c r="BT90" s="105"/>
      <c r="BU90" s="105"/>
      <c r="BV90" s="105"/>
    </row>
    <row r="91" spans="1:74" ht="27.95" customHeight="1" x14ac:dyDescent="0.3">
      <c r="A91" s="93"/>
      <c r="B91" s="19" t="s">
        <v>98</v>
      </c>
      <c r="C91" s="19"/>
      <c r="D91" s="19"/>
      <c r="E91" s="19"/>
      <c r="F91" s="98">
        <v>7906.8364159770863</v>
      </c>
      <c r="G91" s="98">
        <v>79.817846153846162</v>
      </c>
      <c r="H91" s="98">
        <v>4561.9945593303091</v>
      </c>
      <c r="I91" s="98">
        <v>79.817846153846162</v>
      </c>
      <c r="J91" s="98">
        <v>817.46037755082045</v>
      </c>
      <c r="K91" s="98">
        <v>79.817846153846162</v>
      </c>
      <c r="L91" s="98">
        <v>813.10897683333326</v>
      </c>
      <c r="M91" s="98">
        <v>79.817846153846162</v>
      </c>
      <c r="N91" s="98">
        <v>813.10897683333326</v>
      </c>
      <c r="O91" s="98">
        <v>79.817846153846162</v>
      </c>
      <c r="P91" s="98">
        <v>813.10897683333326</v>
      </c>
      <c r="Q91" s="98">
        <v>79.817846153846162</v>
      </c>
      <c r="R91" s="98">
        <v>813.10897683333326</v>
      </c>
      <c r="S91" s="98">
        <v>39.908923076923081</v>
      </c>
      <c r="T91" s="98">
        <v>81.310897683333323</v>
      </c>
      <c r="U91" s="98">
        <v>0</v>
      </c>
      <c r="V91" s="144"/>
      <c r="AC91" s="144"/>
      <c r="AD91" s="144"/>
      <c r="AE91" s="144"/>
      <c r="AF91" s="144"/>
      <c r="AG91" s="144"/>
      <c r="AH91" s="144"/>
      <c r="AI91" s="144"/>
      <c r="AJ91" s="144"/>
      <c r="AK91" s="144"/>
      <c r="AL91" s="144"/>
      <c r="AM91" s="144"/>
      <c r="AN91" s="144"/>
      <c r="AO91" s="144"/>
      <c r="AP91" s="144"/>
      <c r="AQ91" s="144"/>
      <c r="AR91" s="144"/>
      <c r="AS91" s="144"/>
      <c r="AT91" s="144"/>
      <c r="AU91" s="144"/>
      <c r="AV91" s="144"/>
      <c r="AW91" s="144"/>
      <c r="AX91" s="144"/>
      <c r="AY91" s="144"/>
      <c r="AZ91" s="144"/>
      <c r="BA91" s="144"/>
      <c r="BB91" s="144"/>
      <c r="BC91" s="144"/>
      <c r="BD91" s="144"/>
      <c r="BE91" s="144"/>
      <c r="BF91" s="144"/>
      <c r="BG91" s="144"/>
      <c r="BH91" s="144"/>
      <c r="BI91" s="144"/>
      <c r="BJ91" s="144"/>
      <c r="BK91" s="144"/>
      <c r="BL91" s="144"/>
      <c r="BM91" s="144"/>
      <c r="BN91" s="144"/>
      <c r="BO91" s="144"/>
      <c r="BP91" s="144"/>
      <c r="BQ91" s="144"/>
      <c r="BR91" s="144"/>
      <c r="BS91" s="144"/>
      <c r="BT91" s="144"/>
      <c r="BU91" s="144"/>
      <c r="BV91" s="144"/>
    </row>
    <row r="92" spans="1:74" ht="27.95" customHeight="1" x14ac:dyDescent="0.3">
      <c r="A92" s="93"/>
      <c r="B92" s="9" t="s">
        <v>133</v>
      </c>
      <c r="C92" s="9" t="s">
        <v>132</v>
      </c>
      <c r="D92" s="9" t="str">
        <f t="shared" ref="D92:D97" si="5">+VLOOKUP($C92,$C$10:$D$42,2,FALSE)</f>
        <v>USD</v>
      </c>
      <c r="E92" s="9" t="s">
        <v>98</v>
      </c>
      <c r="F92" s="100">
        <v>0</v>
      </c>
      <c r="G92" s="100">
        <v>79.817846153846162</v>
      </c>
      <c r="H92" s="100">
        <v>0</v>
      </c>
      <c r="I92" s="100">
        <v>79.817846153846162</v>
      </c>
      <c r="J92" s="100">
        <v>0</v>
      </c>
      <c r="K92" s="100">
        <v>79.817846153846162</v>
      </c>
      <c r="L92" s="100">
        <v>0</v>
      </c>
      <c r="M92" s="100">
        <v>79.817846153846162</v>
      </c>
      <c r="N92" s="100">
        <v>0</v>
      </c>
      <c r="O92" s="100">
        <v>79.817846153846162</v>
      </c>
      <c r="P92" s="100">
        <v>0</v>
      </c>
      <c r="Q92" s="100">
        <v>79.817846153846162</v>
      </c>
      <c r="R92" s="100">
        <v>0</v>
      </c>
      <c r="S92" s="100">
        <v>39.908923076923081</v>
      </c>
      <c r="T92" s="100">
        <v>0</v>
      </c>
      <c r="U92" s="100">
        <v>0</v>
      </c>
      <c r="V92" s="105"/>
      <c r="AC92" s="105"/>
      <c r="AD92" s="105"/>
      <c r="AE92" s="105"/>
      <c r="AF92" s="105"/>
      <c r="AG92" s="105"/>
      <c r="AH92" s="105"/>
      <c r="AI92" s="105"/>
      <c r="AJ92" s="105"/>
      <c r="AK92" s="105"/>
      <c r="AL92" s="105"/>
      <c r="AM92" s="105"/>
      <c r="AN92" s="105"/>
      <c r="AO92" s="105"/>
      <c r="AP92" s="105"/>
      <c r="AQ92" s="105"/>
      <c r="AR92" s="105"/>
      <c r="AS92" s="105"/>
      <c r="AT92" s="105"/>
      <c r="AU92" s="105"/>
      <c r="AV92" s="105"/>
      <c r="AW92" s="105"/>
      <c r="AX92" s="105"/>
      <c r="AY92" s="105"/>
      <c r="AZ92" s="105"/>
      <c r="BA92" s="105"/>
      <c r="BB92" s="105"/>
      <c r="BC92" s="105"/>
      <c r="BD92" s="105"/>
      <c r="BE92" s="105"/>
      <c r="BF92" s="105"/>
      <c r="BG92" s="105"/>
      <c r="BH92" s="105"/>
      <c r="BI92" s="105"/>
      <c r="BJ92" s="105"/>
      <c r="BK92" s="105"/>
      <c r="BL92" s="105"/>
      <c r="BM92" s="105"/>
      <c r="BN92" s="105"/>
      <c r="BO92" s="105"/>
      <c r="BP92" s="105"/>
      <c r="BQ92" s="105"/>
      <c r="BR92" s="105"/>
      <c r="BS92" s="105"/>
      <c r="BT92" s="105"/>
      <c r="BU92" s="105"/>
      <c r="BV92" s="105"/>
    </row>
    <row r="93" spans="1:74" ht="27.95" customHeight="1" x14ac:dyDescent="0.3">
      <c r="A93" s="93"/>
      <c r="B93" s="9" t="s">
        <v>146</v>
      </c>
      <c r="C93" s="9" t="s">
        <v>147</v>
      </c>
      <c r="D93" s="9" t="str">
        <f t="shared" si="5"/>
        <v>Pesos</v>
      </c>
      <c r="E93" s="9" t="s">
        <v>98</v>
      </c>
      <c r="F93" s="100">
        <v>1873.3486825423786</v>
      </c>
      <c r="G93" s="100">
        <v>0</v>
      </c>
      <c r="H93" s="100">
        <v>3747.259425895601</v>
      </c>
      <c r="I93" s="100">
        <v>0</v>
      </c>
      <c r="J93" s="100">
        <v>0</v>
      </c>
      <c r="K93" s="100">
        <v>0</v>
      </c>
      <c r="L93" s="100">
        <v>0</v>
      </c>
      <c r="M93" s="100">
        <v>0</v>
      </c>
      <c r="N93" s="100">
        <v>0</v>
      </c>
      <c r="O93" s="100">
        <v>0</v>
      </c>
      <c r="P93" s="100">
        <v>0</v>
      </c>
      <c r="Q93" s="100">
        <v>0</v>
      </c>
      <c r="R93" s="100">
        <v>0</v>
      </c>
      <c r="S93" s="100">
        <v>0</v>
      </c>
      <c r="T93" s="100">
        <v>0</v>
      </c>
      <c r="U93" s="100">
        <v>0</v>
      </c>
      <c r="V93" s="105"/>
      <c r="AC93" s="105"/>
      <c r="AD93" s="105"/>
      <c r="AE93" s="105"/>
      <c r="AF93" s="105"/>
      <c r="AG93" s="105"/>
      <c r="AH93" s="105"/>
      <c r="AI93" s="105"/>
      <c r="AJ93" s="105"/>
      <c r="AK93" s="105"/>
      <c r="AL93" s="105"/>
      <c r="AM93" s="105"/>
      <c r="AN93" s="105"/>
      <c r="AO93" s="105"/>
      <c r="AP93" s="105"/>
      <c r="AQ93" s="105"/>
      <c r="AR93" s="105"/>
      <c r="AS93" s="105"/>
      <c r="AT93" s="105"/>
      <c r="AU93" s="105"/>
      <c r="AV93" s="105"/>
      <c r="AW93" s="105"/>
      <c r="AX93" s="105"/>
      <c r="AY93" s="105"/>
      <c r="AZ93" s="105"/>
      <c r="BA93" s="105"/>
      <c r="BB93" s="105"/>
      <c r="BC93" s="105"/>
      <c r="BD93" s="105"/>
      <c r="BE93" s="105"/>
      <c r="BF93" s="105"/>
      <c r="BG93" s="105"/>
      <c r="BH93" s="105"/>
      <c r="BI93" s="105"/>
      <c r="BJ93" s="105"/>
      <c r="BK93" s="105"/>
      <c r="BL93" s="105"/>
      <c r="BM93" s="105"/>
      <c r="BN93" s="105"/>
      <c r="BO93" s="105"/>
      <c r="BP93" s="105"/>
      <c r="BQ93" s="105"/>
      <c r="BR93" s="105"/>
      <c r="BS93" s="105"/>
      <c r="BT93" s="105"/>
      <c r="BU93" s="105"/>
      <c r="BV93" s="105"/>
    </row>
    <row r="94" spans="1:74" ht="27.95" customHeight="1" x14ac:dyDescent="0.3">
      <c r="A94" s="93"/>
      <c r="B94" s="9" t="s">
        <v>148</v>
      </c>
      <c r="C94" s="9" t="s">
        <v>149</v>
      </c>
      <c r="D94" s="9" t="str">
        <f t="shared" si="5"/>
        <v>Pesos</v>
      </c>
      <c r="E94" s="9" t="s">
        <v>98</v>
      </c>
      <c r="F94" s="100">
        <v>5218.7525999999998</v>
      </c>
      <c r="G94" s="100">
        <v>0</v>
      </c>
      <c r="H94" s="100">
        <v>0</v>
      </c>
      <c r="I94" s="100">
        <v>0</v>
      </c>
      <c r="J94" s="100">
        <v>0</v>
      </c>
      <c r="K94" s="100">
        <v>0</v>
      </c>
      <c r="L94" s="100">
        <v>0</v>
      </c>
      <c r="M94" s="100">
        <v>0</v>
      </c>
      <c r="N94" s="100">
        <v>0</v>
      </c>
      <c r="O94" s="100">
        <v>0</v>
      </c>
      <c r="P94" s="100">
        <v>0</v>
      </c>
      <c r="Q94" s="100">
        <v>0</v>
      </c>
      <c r="R94" s="100">
        <v>0</v>
      </c>
      <c r="S94" s="100">
        <v>0</v>
      </c>
      <c r="T94" s="100">
        <v>0</v>
      </c>
      <c r="U94" s="100">
        <v>0</v>
      </c>
      <c r="V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105"/>
      <c r="AY94" s="105"/>
      <c r="AZ94" s="105"/>
      <c r="BA94" s="105"/>
      <c r="BB94" s="105"/>
      <c r="BC94" s="105"/>
      <c r="BD94" s="105"/>
      <c r="BE94" s="105"/>
      <c r="BF94" s="105"/>
      <c r="BG94" s="105"/>
      <c r="BH94" s="105"/>
      <c r="BI94" s="105"/>
      <c r="BJ94" s="105"/>
      <c r="BK94" s="105"/>
      <c r="BL94" s="105"/>
      <c r="BM94" s="105"/>
      <c r="BN94" s="105"/>
      <c r="BO94" s="105"/>
      <c r="BP94" s="105"/>
      <c r="BQ94" s="105"/>
      <c r="BR94" s="105"/>
      <c r="BS94" s="105"/>
      <c r="BT94" s="105"/>
      <c r="BU94" s="105"/>
      <c r="BV94" s="105"/>
    </row>
    <row r="95" spans="1:74" ht="27.95" customHeight="1" x14ac:dyDescent="0.3">
      <c r="A95" s="93"/>
      <c r="B95" s="9" t="s">
        <v>150</v>
      </c>
      <c r="C95" s="9" t="s">
        <v>151</v>
      </c>
      <c r="D95" s="9" t="str">
        <f t="shared" si="5"/>
        <v>Pesos</v>
      </c>
      <c r="E95" s="9" t="s">
        <v>98</v>
      </c>
      <c r="F95" s="100">
        <v>0</v>
      </c>
      <c r="G95" s="100">
        <v>0</v>
      </c>
      <c r="H95" s="100">
        <v>0</v>
      </c>
      <c r="I95" s="100">
        <v>0</v>
      </c>
      <c r="J95" s="100">
        <v>406.55448841666663</v>
      </c>
      <c r="K95" s="100">
        <v>0</v>
      </c>
      <c r="L95" s="100">
        <v>813.10897683333326</v>
      </c>
      <c r="M95" s="100">
        <v>0</v>
      </c>
      <c r="N95" s="100">
        <v>813.10897683333326</v>
      </c>
      <c r="O95" s="100">
        <v>0</v>
      </c>
      <c r="P95" s="100">
        <v>813.10897683333326</v>
      </c>
      <c r="Q95" s="100">
        <v>0</v>
      </c>
      <c r="R95" s="100">
        <v>813.10897683333326</v>
      </c>
      <c r="S95" s="100">
        <v>0</v>
      </c>
      <c r="T95" s="100">
        <v>81.310897683333323</v>
      </c>
      <c r="U95" s="100">
        <v>0</v>
      </c>
      <c r="V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105"/>
      <c r="AY95" s="105"/>
      <c r="AZ95" s="105"/>
      <c r="BA95" s="105"/>
      <c r="BB95" s="105"/>
      <c r="BC95" s="105"/>
      <c r="BD95" s="105"/>
      <c r="BE95" s="105"/>
      <c r="BF95" s="105"/>
      <c r="BG95" s="105"/>
      <c r="BH95" s="105"/>
      <c r="BI95" s="105"/>
      <c r="BJ95" s="105"/>
      <c r="BK95" s="105"/>
      <c r="BL95" s="105"/>
      <c r="BM95" s="105"/>
      <c r="BN95" s="105"/>
      <c r="BO95" s="105"/>
      <c r="BP95" s="105"/>
      <c r="BQ95" s="105"/>
      <c r="BR95" s="105"/>
      <c r="BS95" s="105"/>
      <c r="BT95" s="105"/>
      <c r="BU95" s="105"/>
      <c r="BV95" s="105"/>
    </row>
    <row r="96" spans="1:74" ht="27.95" customHeight="1" x14ac:dyDescent="0.3">
      <c r="A96" s="93"/>
      <c r="B96" s="9" t="s">
        <v>137</v>
      </c>
      <c r="C96" s="9" t="s">
        <v>138</v>
      </c>
      <c r="D96" s="9" t="str">
        <f t="shared" si="5"/>
        <v>Pesos</v>
      </c>
      <c r="E96" s="9" t="s">
        <v>98</v>
      </c>
      <c r="F96" s="100">
        <v>807.69230769230774</v>
      </c>
      <c r="G96" s="100">
        <v>0</v>
      </c>
      <c r="H96" s="100">
        <v>807.69230769230774</v>
      </c>
      <c r="I96" s="100">
        <v>0</v>
      </c>
      <c r="J96" s="100">
        <v>403.84615384615387</v>
      </c>
      <c r="K96" s="100">
        <v>0</v>
      </c>
      <c r="L96" s="100">
        <v>0</v>
      </c>
      <c r="M96" s="100">
        <v>0</v>
      </c>
      <c r="N96" s="100">
        <v>0</v>
      </c>
      <c r="O96" s="100">
        <v>0</v>
      </c>
      <c r="P96" s="100">
        <v>0</v>
      </c>
      <c r="Q96" s="100">
        <v>0</v>
      </c>
      <c r="R96" s="100">
        <v>0</v>
      </c>
      <c r="S96" s="100">
        <v>0</v>
      </c>
      <c r="T96" s="100">
        <v>0</v>
      </c>
      <c r="U96" s="100">
        <v>0</v>
      </c>
      <c r="V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105"/>
      <c r="AY96" s="105"/>
      <c r="AZ96" s="105"/>
      <c r="BA96" s="105"/>
      <c r="BB96" s="105"/>
      <c r="BC96" s="105"/>
      <c r="BD96" s="105"/>
      <c r="BE96" s="105"/>
      <c r="BF96" s="105"/>
      <c r="BG96" s="105"/>
      <c r="BH96" s="105"/>
      <c r="BI96" s="105"/>
      <c r="BJ96" s="105"/>
      <c r="BK96" s="105"/>
      <c r="BL96" s="105"/>
      <c r="BM96" s="105"/>
      <c r="BN96" s="105"/>
      <c r="BO96" s="105"/>
      <c r="BP96" s="105"/>
      <c r="BQ96" s="105"/>
      <c r="BR96" s="105"/>
      <c r="BS96" s="105"/>
      <c r="BT96" s="105"/>
      <c r="BU96" s="105"/>
      <c r="BV96" s="105"/>
    </row>
    <row r="97" spans="1:86" ht="27.95" customHeight="1" x14ac:dyDescent="0.3">
      <c r="A97" s="93"/>
      <c r="B97" s="11" t="s">
        <v>38</v>
      </c>
      <c r="C97" s="9" t="s">
        <v>39</v>
      </c>
      <c r="D97" s="9" t="str">
        <f t="shared" si="5"/>
        <v>Pesos</v>
      </c>
      <c r="E97" s="9" t="s">
        <v>98</v>
      </c>
      <c r="F97" s="100">
        <v>7.0428257423999998</v>
      </c>
      <c r="G97" s="100">
        <v>0</v>
      </c>
      <c r="H97" s="100">
        <v>7.0428257423999998</v>
      </c>
      <c r="I97" s="100">
        <v>0</v>
      </c>
      <c r="J97" s="100">
        <v>7.0597352879999997</v>
      </c>
      <c r="K97" s="100">
        <v>0</v>
      </c>
      <c r="L97" s="100">
        <v>0</v>
      </c>
      <c r="M97" s="100">
        <v>0</v>
      </c>
      <c r="N97" s="100">
        <v>0</v>
      </c>
      <c r="O97" s="100">
        <v>0</v>
      </c>
      <c r="P97" s="100">
        <v>0</v>
      </c>
      <c r="Q97" s="100">
        <v>0</v>
      </c>
      <c r="R97" s="100">
        <v>0</v>
      </c>
      <c r="S97" s="100">
        <v>0</v>
      </c>
      <c r="T97" s="100">
        <v>0</v>
      </c>
      <c r="U97" s="100">
        <v>0</v>
      </c>
      <c r="V97" s="105"/>
      <c r="AC97" s="105"/>
      <c r="AD97" s="105"/>
      <c r="AE97" s="105"/>
      <c r="AF97" s="105"/>
      <c r="AG97" s="105"/>
      <c r="AH97" s="105"/>
      <c r="AI97" s="105"/>
      <c r="AJ97" s="105"/>
      <c r="AK97" s="105"/>
      <c r="AL97" s="105"/>
      <c r="AM97" s="105"/>
      <c r="AN97" s="105"/>
      <c r="AO97" s="105"/>
      <c r="AP97" s="105"/>
      <c r="AQ97" s="105"/>
      <c r="AR97" s="105"/>
      <c r="AS97" s="105"/>
      <c r="AT97" s="105"/>
      <c r="AU97" s="105"/>
      <c r="AV97" s="105"/>
      <c r="AW97" s="105"/>
      <c r="AX97" s="105"/>
      <c r="AY97" s="105"/>
      <c r="AZ97" s="105"/>
      <c r="BA97" s="105"/>
      <c r="BB97" s="105"/>
      <c r="BC97" s="105"/>
      <c r="BD97" s="105"/>
      <c r="BE97" s="105"/>
      <c r="BF97" s="105"/>
      <c r="BG97" s="105"/>
      <c r="BH97" s="105"/>
      <c r="BI97" s="105"/>
      <c r="BJ97" s="105"/>
      <c r="BK97" s="105"/>
      <c r="BL97" s="105"/>
      <c r="BM97" s="105"/>
      <c r="BN97" s="105"/>
      <c r="BO97" s="105"/>
      <c r="BP97" s="105"/>
      <c r="BQ97" s="105"/>
      <c r="BR97" s="105"/>
      <c r="BS97" s="105"/>
      <c r="BT97" s="105"/>
      <c r="BU97" s="105"/>
      <c r="BV97" s="105"/>
    </row>
    <row r="98" spans="1:86" ht="6.75" customHeight="1" x14ac:dyDescent="0.3">
      <c r="B98" s="22"/>
      <c r="C98" s="14"/>
      <c r="D98" s="14"/>
      <c r="E98" s="47"/>
      <c r="F98" s="47"/>
      <c r="G98" s="47"/>
      <c r="H98" s="47"/>
      <c r="I98" s="47"/>
      <c r="J98" s="47"/>
      <c r="K98" s="47"/>
      <c r="L98" s="47"/>
      <c r="M98" s="47"/>
      <c r="N98" s="47"/>
      <c r="O98" s="47"/>
      <c r="P98" s="47"/>
      <c r="Q98" s="47"/>
      <c r="R98" s="47"/>
      <c r="S98" s="47"/>
      <c r="T98" s="47"/>
      <c r="U98" s="47"/>
      <c r="V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7"/>
      <c r="BS98" s="47"/>
      <c r="BT98" s="47"/>
      <c r="BU98" s="47"/>
      <c r="BV98" s="47"/>
    </row>
    <row r="99" spans="1:86" ht="29.25" customHeight="1" x14ac:dyDescent="0.3">
      <c r="B99" s="153" t="s">
        <v>40</v>
      </c>
      <c r="C99" s="154"/>
      <c r="D99" s="154"/>
      <c r="E99" s="155"/>
      <c r="F99" s="98">
        <v>25871.529978599421</v>
      </c>
      <c r="G99" s="98">
        <v>96.35051071699435</v>
      </c>
      <c r="H99" s="98">
        <v>9382.1387536446437</v>
      </c>
      <c r="I99" s="98">
        <v>96.05457422728847</v>
      </c>
      <c r="J99" s="98">
        <v>5276.3167619624028</v>
      </c>
      <c r="K99" s="98">
        <v>96.628486639788463</v>
      </c>
      <c r="L99" s="98">
        <v>5159.728715359427</v>
      </c>
      <c r="M99" s="98">
        <v>91.85151561420389</v>
      </c>
      <c r="N99" s="98">
        <v>2607.6846263333332</v>
      </c>
      <c r="O99" s="98">
        <v>91.85151561420389</v>
      </c>
      <c r="P99" s="98">
        <v>813.10897683333326</v>
      </c>
      <c r="Q99" s="98">
        <v>91.85151561420389</v>
      </c>
      <c r="R99" s="98">
        <v>813.10897683333326</v>
      </c>
      <c r="S99" s="98">
        <v>51.942592537280809</v>
      </c>
      <c r="T99" s="98">
        <v>81.310897683333323</v>
      </c>
      <c r="U99" s="98">
        <v>6.2709625742520547</v>
      </c>
      <c r="V99" s="144"/>
      <c r="AC99" s="144"/>
      <c r="AD99" s="144"/>
      <c r="AE99" s="144"/>
      <c r="AF99" s="144"/>
      <c r="AG99" s="144"/>
      <c r="AH99" s="144"/>
      <c r="AI99" s="144"/>
      <c r="AJ99" s="144"/>
      <c r="AK99" s="144"/>
      <c r="AL99" s="144"/>
      <c r="AM99" s="144"/>
      <c r="AN99" s="144"/>
      <c r="AO99" s="144"/>
      <c r="AP99" s="144"/>
      <c r="AQ99" s="144"/>
      <c r="AR99" s="144"/>
      <c r="AS99" s="144"/>
      <c r="AT99" s="144"/>
      <c r="AU99" s="144"/>
      <c r="AV99" s="144"/>
      <c r="AW99" s="144"/>
      <c r="AX99" s="144"/>
      <c r="AY99" s="144"/>
      <c r="AZ99" s="144"/>
      <c r="BA99" s="144"/>
      <c r="BB99" s="144"/>
      <c r="BC99" s="144"/>
      <c r="BD99" s="144"/>
      <c r="BE99" s="144"/>
      <c r="BF99" s="144"/>
      <c r="BG99" s="144"/>
      <c r="BH99" s="144"/>
      <c r="BI99" s="144"/>
      <c r="BJ99" s="144"/>
      <c r="BK99" s="144"/>
      <c r="BL99" s="144"/>
      <c r="BM99" s="144"/>
      <c r="BN99" s="144"/>
      <c r="BO99" s="144"/>
      <c r="BP99" s="144"/>
      <c r="BQ99" s="144"/>
      <c r="BR99" s="144"/>
      <c r="BS99" s="144"/>
      <c r="BT99" s="144"/>
      <c r="BU99" s="144"/>
      <c r="BV99" s="144"/>
    </row>
    <row r="100" spans="1:86" x14ac:dyDescent="0.3">
      <c r="B100" s="52"/>
      <c r="C100" s="52"/>
      <c r="D100" s="52"/>
      <c r="E100" s="120"/>
      <c r="F100" s="123"/>
      <c r="G100" s="123"/>
      <c r="H100" s="123"/>
      <c r="I100" s="123"/>
      <c r="J100" s="123"/>
      <c r="K100" s="123"/>
      <c r="L100" s="123"/>
      <c r="M100" s="123"/>
      <c r="N100" s="123"/>
      <c r="O100" s="123"/>
      <c r="P100" s="123"/>
      <c r="Q100" s="123"/>
      <c r="R100" s="123"/>
      <c r="S100" s="123"/>
      <c r="T100" s="123"/>
      <c r="U100" s="123"/>
      <c r="V100" s="138"/>
      <c r="W100" s="138"/>
      <c r="X100" s="138"/>
      <c r="Y100" s="138"/>
      <c r="Z100" s="138"/>
      <c r="AA100" s="138"/>
      <c r="AB100" s="138"/>
      <c r="AC100" s="138"/>
      <c r="AD100" s="138"/>
      <c r="AE100" s="138"/>
      <c r="AF100" s="138"/>
      <c r="AG100" s="138"/>
      <c r="AH100" s="138"/>
      <c r="AI100" s="138"/>
      <c r="AJ100" s="138"/>
      <c r="AK100" s="138"/>
      <c r="AL100" s="138"/>
      <c r="AM100" s="138"/>
      <c r="AN100" s="138"/>
      <c r="AO100" s="138"/>
      <c r="AP100" s="138"/>
      <c r="AQ100" s="138"/>
      <c r="AR100" s="138"/>
      <c r="AS100" s="138"/>
      <c r="AT100" s="138"/>
      <c r="AU100" s="138"/>
      <c r="AV100" s="138"/>
      <c r="AW100" s="138"/>
      <c r="AX100" s="138"/>
      <c r="AY100" s="138"/>
      <c r="AZ100" s="138"/>
      <c r="BA100" s="138"/>
      <c r="BB100" s="138"/>
      <c r="BC100" s="138"/>
      <c r="BD100" s="138"/>
      <c r="BE100" s="138"/>
      <c r="BF100" s="138"/>
      <c r="BG100" s="138"/>
      <c r="BH100" s="138"/>
      <c r="BI100" s="138"/>
      <c r="BJ100" s="138"/>
      <c r="BK100" s="138"/>
      <c r="BL100" s="138"/>
      <c r="BM100" s="138"/>
      <c r="BN100" s="138"/>
      <c r="BO100" s="138"/>
      <c r="BP100" s="138"/>
      <c r="BQ100" s="138"/>
      <c r="BR100" s="138"/>
      <c r="BS100" s="138"/>
      <c r="BT100" s="138"/>
      <c r="BU100" s="138"/>
      <c r="BV100" s="138"/>
      <c r="BW100" s="138"/>
      <c r="BX100" s="138"/>
      <c r="BY100" s="138"/>
      <c r="BZ100" s="138"/>
      <c r="CA100" s="138"/>
      <c r="CB100" s="138"/>
      <c r="CC100" s="138"/>
      <c r="CD100" s="138"/>
      <c r="CE100" s="138"/>
      <c r="CF100" s="138"/>
      <c r="CG100" s="138"/>
      <c r="CH100" s="138"/>
    </row>
    <row r="101" spans="1:86" x14ac:dyDescent="0.3">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row>
    <row r="102" spans="1:86" x14ac:dyDescent="0.3">
      <c r="B102" s="53"/>
      <c r="C102" s="53"/>
      <c r="D102" s="53"/>
      <c r="E102" s="53"/>
      <c r="F102" s="53"/>
      <c r="G102" s="53"/>
      <c r="H102" s="53"/>
      <c r="I102" s="53"/>
      <c r="J102" s="53"/>
      <c r="K102" s="53"/>
      <c r="L102" s="53"/>
      <c r="M102" s="53"/>
      <c r="N102" s="53"/>
      <c r="O102" s="53"/>
      <c r="P102" s="53"/>
      <c r="Q102" s="53"/>
      <c r="R102" s="53"/>
      <c r="S102" s="53"/>
      <c r="T102" s="53"/>
      <c r="U102" s="53"/>
      <c r="V102" s="53"/>
      <c r="W102" s="53"/>
      <c r="X102" s="53"/>
      <c r="Y102" s="53"/>
      <c r="Z102" s="53"/>
    </row>
    <row r="103" spans="1:86" ht="20.25" x14ac:dyDescent="0.3">
      <c r="B103" s="152" t="s">
        <v>47</v>
      </c>
      <c r="C103" s="152"/>
      <c r="D103" s="152"/>
      <c r="E103" s="152"/>
      <c r="F103" s="152"/>
      <c r="G103" s="152"/>
      <c r="H103" s="152"/>
      <c r="I103" s="152"/>
      <c r="J103" s="152"/>
      <c r="K103" s="152"/>
      <c r="L103" s="152"/>
      <c r="M103" s="152"/>
      <c r="N103" s="152"/>
      <c r="O103" s="152"/>
      <c r="P103" s="152"/>
      <c r="Q103" s="152"/>
      <c r="R103" s="152"/>
      <c r="S103" s="152"/>
      <c r="T103" s="152"/>
      <c r="U103" s="152"/>
    </row>
    <row r="104" spans="1:86" ht="17.25" x14ac:dyDescent="0.3">
      <c r="B104" s="5" t="s">
        <v>50</v>
      </c>
      <c r="C104" s="2"/>
      <c r="D104" s="2"/>
      <c r="E104" s="2"/>
      <c r="F104" s="2"/>
      <c r="G104" s="2"/>
      <c r="H104" s="2"/>
      <c r="I104" s="2"/>
      <c r="J104" s="2"/>
      <c r="K104" s="2"/>
      <c r="L104" s="2"/>
      <c r="M104" s="2"/>
      <c r="N104" s="2"/>
      <c r="O104" s="2"/>
      <c r="P104" s="2"/>
      <c r="Q104" s="2"/>
      <c r="R104" s="1"/>
    </row>
    <row r="106" spans="1:86" ht="32.25" customHeight="1" x14ac:dyDescent="0.3">
      <c r="F106" s="69">
        <v>2023</v>
      </c>
      <c r="G106" s="69">
        <v>2023</v>
      </c>
      <c r="H106" s="69">
        <v>2024</v>
      </c>
      <c r="I106" s="69">
        <v>2024</v>
      </c>
      <c r="J106" s="69">
        <v>2025</v>
      </c>
      <c r="K106" s="69">
        <v>2025</v>
      </c>
      <c r="L106" s="69">
        <v>2026</v>
      </c>
      <c r="M106" s="69">
        <v>2026</v>
      </c>
      <c r="N106" s="69">
        <v>2027</v>
      </c>
      <c r="O106" s="69">
        <v>2027</v>
      </c>
      <c r="P106" s="69">
        <v>2028</v>
      </c>
      <c r="Q106" s="69">
        <v>2028</v>
      </c>
      <c r="R106" s="69">
        <v>2029</v>
      </c>
      <c r="S106" s="69">
        <v>2029</v>
      </c>
      <c r="T106" s="70" t="s">
        <v>144</v>
      </c>
      <c r="U106" s="70" t="s">
        <v>144</v>
      </c>
      <c r="W106" s="142"/>
      <c r="AC106" s="143"/>
      <c r="AD106" s="142"/>
      <c r="AE106" s="142"/>
      <c r="AF106" s="142"/>
      <c r="AG106" s="142"/>
      <c r="AH106" s="142"/>
      <c r="AI106" s="142"/>
      <c r="AJ106" s="142"/>
      <c r="AK106" s="142"/>
      <c r="AL106" s="142"/>
      <c r="AM106" s="142"/>
      <c r="AN106" s="142"/>
      <c r="AO106" s="142"/>
      <c r="AP106" s="142"/>
      <c r="AQ106" s="142"/>
      <c r="AR106" s="142"/>
      <c r="AS106" s="142"/>
      <c r="AT106" s="142"/>
      <c r="AU106" s="142"/>
      <c r="AV106" s="142"/>
      <c r="AW106" s="142"/>
      <c r="AX106" s="142"/>
      <c r="AY106" s="142"/>
      <c r="AZ106" s="142"/>
      <c r="BA106" s="142"/>
      <c r="BB106" s="142"/>
      <c r="BC106" s="142"/>
      <c r="BD106" s="142"/>
      <c r="BE106" s="142"/>
      <c r="BF106" s="142"/>
      <c r="BG106" s="142"/>
      <c r="BH106" s="142"/>
      <c r="BI106" s="142"/>
      <c r="BJ106" s="142"/>
      <c r="BK106" s="142"/>
      <c r="BL106" s="142"/>
      <c r="BM106" s="142"/>
      <c r="BN106" s="142"/>
      <c r="BO106" s="142"/>
      <c r="BP106" s="142"/>
      <c r="BQ106" s="142"/>
      <c r="BR106" s="142"/>
      <c r="BS106" s="142"/>
      <c r="BT106" s="142"/>
      <c r="BU106" s="142"/>
      <c r="BV106" s="142"/>
    </row>
    <row r="107" spans="1:86" ht="33.75" customHeight="1" x14ac:dyDescent="0.3">
      <c r="B107" s="21" t="s">
        <v>0</v>
      </c>
      <c r="C107" s="21" t="s">
        <v>1</v>
      </c>
      <c r="D107" s="40" t="s">
        <v>141</v>
      </c>
      <c r="E107" s="40" t="s">
        <v>100</v>
      </c>
      <c r="F107" s="21" t="s">
        <v>2</v>
      </c>
      <c r="G107" s="30" t="s">
        <v>104</v>
      </c>
      <c r="H107" s="21" t="s">
        <v>2</v>
      </c>
      <c r="I107" s="30" t="s">
        <v>104</v>
      </c>
      <c r="J107" s="21" t="s">
        <v>2</v>
      </c>
      <c r="K107" s="30" t="s">
        <v>104</v>
      </c>
      <c r="L107" s="21" t="s">
        <v>2</v>
      </c>
      <c r="M107" s="30" t="s">
        <v>104</v>
      </c>
      <c r="N107" s="21" t="s">
        <v>2</v>
      </c>
      <c r="O107" s="30" t="s">
        <v>104</v>
      </c>
      <c r="P107" s="21" t="s">
        <v>2</v>
      </c>
      <c r="Q107" s="30" t="s">
        <v>104</v>
      </c>
      <c r="R107" s="21" t="s">
        <v>2</v>
      </c>
      <c r="S107" s="30" t="s">
        <v>104</v>
      </c>
      <c r="T107" s="21" t="s">
        <v>2</v>
      </c>
      <c r="U107" s="30" t="s">
        <v>104</v>
      </c>
      <c r="W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row>
    <row r="108" spans="1:86" ht="27.95" customHeight="1" x14ac:dyDescent="0.3">
      <c r="B108" s="19" t="s">
        <v>94</v>
      </c>
      <c r="C108" s="19"/>
      <c r="D108" s="19"/>
      <c r="E108" s="19"/>
      <c r="F108" s="98">
        <v>849.7576845852833</v>
      </c>
      <c r="G108" s="98">
        <v>0</v>
      </c>
      <c r="H108" s="98">
        <v>71.195435110091239</v>
      </c>
      <c r="I108" s="98">
        <v>0</v>
      </c>
      <c r="J108" s="98">
        <v>23.724611555796546</v>
      </c>
      <c r="K108" s="98">
        <v>0</v>
      </c>
      <c r="L108" s="98">
        <v>3.7446909146155107</v>
      </c>
      <c r="M108" s="98">
        <v>0</v>
      </c>
      <c r="N108" s="98">
        <v>0</v>
      </c>
      <c r="O108" s="98">
        <v>0</v>
      </c>
      <c r="P108" s="98">
        <v>0</v>
      </c>
      <c r="Q108" s="98">
        <v>0</v>
      </c>
      <c r="R108" s="98">
        <v>0</v>
      </c>
      <c r="S108" s="98">
        <v>0</v>
      </c>
      <c r="T108" s="98">
        <v>0</v>
      </c>
      <c r="U108" s="98">
        <v>0</v>
      </c>
      <c r="W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44"/>
      <c r="BL108" s="144"/>
      <c r="BM108" s="144"/>
      <c r="BN108" s="144"/>
      <c r="BO108" s="144"/>
      <c r="BP108" s="144"/>
      <c r="BQ108" s="144"/>
      <c r="BR108" s="144"/>
      <c r="BS108" s="144"/>
      <c r="BT108" s="144"/>
      <c r="BU108" s="144"/>
      <c r="BV108" s="144"/>
    </row>
    <row r="109" spans="1:86" ht="27.95" customHeight="1" x14ac:dyDescent="0.3">
      <c r="A109" s="93"/>
      <c r="B109" s="9" t="s">
        <v>3</v>
      </c>
      <c r="C109" s="9" t="s">
        <v>4</v>
      </c>
      <c r="D109" s="9" t="str">
        <f t="shared" ref="D109:D116" si="6">+VLOOKUP($C109,$C$10:$D$42,2,FALSE)</f>
        <v>Pesos</v>
      </c>
      <c r="E109" s="9" t="s">
        <v>94</v>
      </c>
      <c r="F109" s="100">
        <v>599.90400958024736</v>
      </c>
      <c r="G109" s="100">
        <v>0</v>
      </c>
      <c r="H109" s="100">
        <v>0</v>
      </c>
      <c r="I109" s="100">
        <v>0</v>
      </c>
      <c r="J109" s="100">
        <v>0</v>
      </c>
      <c r="K109" s="100">
        <v>0</v>
      </c>
      <c r="L109" s="100">
        <v>0</v>
      </c>
      <c r="M109" s="100">
        <v>0</v>
      </c>
      <c r="N109" s="100">
        <v>0</v>
      </c>
      <c r="O109" s="100">
        <v>0</v>
      </c>
      <c r="P109" s="100">
        <v>0</v>
      </c>
      <c r="Q109" s="100">
        <v>0</v>
      </c>
      <c r="R109" s="100">
        <v>0</v>
      </c>
      <c r="S109" s="100">
        <v>0</v>
      </c>
      <c r="T109" s="100">
        <v>0</v>
      </c>
      <c r="U109" s="100">
        <v>0</v>
      </c>
      <c r="W109" s="105"/>
      <c r="AC109" s="105"/>
      <c r="AD109" s="105"/>
      <c r="AE109" s="105"/>
      <c r="AF109" s="105"/>
      <c r="AG109" s="105"/>
      <c r="AH109" s="105"/>
      <c r="AI109" s="105"/>
      <c r="AJ109" s="105"/>
      <c r="AK109" s="105"/>
      <c r="AL109" s="105"/>
      <c r="AM109" s="105"/>
      <c r="AN109" s="105"/>
      <c r="AO109" s="105"/>
      <c r="AP109" s="105"/>
      <c r="AQ109" s="105"/>
      <c r="AR109" s="105"/>
      <c r="AS109" s="105"/>
      <c r="AT109" s="105"/>
      <c r="AU109" s="105"/>
      <c r="AV109" s="105"/>
      <c r="AW109" s="105"/>
      <c r="AX109" s="105"/>
      <c r="AY109" s="105"/>
      <c r="AZ109" s="105"/>
      <c r="BA109" s="105"/>
      <c r="BB109" s="105"/>
      <c r="BC109" s="105"/>
      <c r="BD109" s="105"/>
      <c r="BE109" s="105"/>
      <c r="BF109" s="105"/>
      <c r="BG109" s="105"/>
      <c r="BH109" s="105"/>
      <c r="BI109" s="105"/>
      <c r="BJ109" s="105"/>
      <c r="BK109" s="105"/>
      <c r="BL109" s="105"/>
      <c r="BM109" s="105"/>
      <c r="BN109" s="105"/>
      <c r="BO109" s="105"/>
      <c r="BP109" s="105"/>
      <c r="BQ109" s="105"/>
      <c r="BR109" s="105"/>
      <c r="BS109" s="105"/>
      <c r="BT109" s="105"/>
      <c r="BU109" s="105"/>
      <c r="BV109" s="105"/>
    </row>
    <row r="110" spans="1:86" ht="27.95" customHeight="1" x14ac:dyDescent="0.3">
      <c r="A110" s="93"/>
      <c r="B110" s="9" t="s">
        <v>130</v>
      </c>
      <c r="C110" s="9" t="s">
        <v>131</v>
      </c>
      <c r="D110" s="9" t="str">
        <f t="shared" si="6"/>
        <v>Pesos</v>
      </c>
      <c r="E110" s="9" t="s">
        <v>94</v>
      </c>
      <c r="F110" s="100">
        <v>1.8686163591773239</v>
      </c>
      <c r="G110" s="100">
        <v>0</v>
      </c>
      <c r="H110" s="100">
        <v>0</v>
      </c>
      <c r="I110" s="100">
        <v>0</v>
      </c>
      <c r="J110" s="100">
        <v>0</v>
      </c>
      <c r="K110" s="100">
        <v>0</v>
      </c>
      <c r="L110" s="100">
        <v>0</v>
      </c>
      <c r="M110" s="100">
        <v>0</v>
      </c>
      <c r="N110" s="100">
        <v>0</v>
      </c>
      <c r="O110" s="100">
        <v>0</v>
      </c>
      <c r="P110" s="100">
        <v>0</v>
      </c>
      <c r="Q110" s="100">
        <v>0</v>
      </c>
      <c r="R110" s="100">
        <v>0</v>
      </c>
      <c r="S110" s="100">
        <v>0</v>
      </c>
      <c r="T110" s="100">
        <v>0</v>
      </c>
      <c r="U110" s="100">
        <v>0</v>
      </c>
      <c r="W110" s="105"/>
      <c r="AC110" s="105"/>
      <c r="AD110" s="105"/>
      <c r="AE110" s="105"/>
      <c r="AF110" s="105"/>
      <c r="AG110" s="105"/>
      <c r="AH110" s="105"/>
      <c r="AI110" s="105"/>
      <c r="AJ110" s="105"/>
      <c r="AK110" s="105"/>
      <c r="AL110" s="105"/>
      <c r="AM110" s="105"/>
      <c r="AN110" s="105"/>
      <c r="AO110" s="105"/>
      <c r="AP110" s="105"/>
      <c r="AQ110" s="105"/>
      <c r="AR110" s="105"/>
      <c r="AS110" s="105"/>
      <c r="AT110" s="105"/>
      <c r="AU110" s="105"/>
      <c r="AV110" s="105"/>
      <c r="AW110" s="105"/>
      <c r="AX110" s="105"/>
      <c r="AY110" s="105"/>
      <c r="AZ110" s="105"/>
      <c r="BA110" s="105"/>
      <c r="BB110" s="105"/>
      <c r="BC110" s="105"/>
      <c r="BD110" s="105"/>
      <c r="BE110" s="105"/>
      <c r="BF110" s="105"/>
      <c r="BG110" s="105"/>
      <c r="BH110" s="105"/>
      <c r="BI110" s="105"/>
      <c r="BJ110" s="105"/>
      <c r="BK110" s="105"/>
      <c r="BL110" s="105"/>
      <c r="BM110" s="105"/>
      <c r="BN110" s="105"/>
      <c r="BO110" s="105"/>
      <c r="BP110" s="105"/>
      <c r="BQ110" s="105"/>
      <c r="BR110" s="105"/>
      <c r="BS110" s="105"/>
      <c r="BT110" s="105"/>
      <c r="BU110" s="105"/>
      <c r="BV110" s="105"/>
    </row>
    <row r="111" spans="1:86" ht="27.95" customHeight="1" x14ac:dyDescent="0.3">
      <c r="A111" s="93"/>
      <c r="B111" s="9" t="s">
        <v>125</v>
      </c>
      <c r="C111" s="9" t="s">
        <v>126</v>
      </c>
      <c r="D111" s="9" t="str">
        <f t="shared" si="6"/>
        <v>Pesos</v>
      </c>
      <c r="E111" s="9" t="s">
        <v>94</v>
      </c>
      <c r="F111" s="100">
        <v>1.3111834708229917</v>
      </c>
      <c r="G111" s="100">
        <v>0</v>
      </c>
      <c r="H111" s="100">
        <v>0</v>
      </c>
      <c r="I111" s="100">
        <v>0</v>
      </c>
      <c r="J111" s="100">
        <v>0</v>
      </c>
      <c r="K111" s="100">
        <v>0</v>
      </c>
      <c r="L111" s="100">
        <v>0</v>
      </c>
      <c r="M111" s="100">
        <v>0</v>
      </c>
      <c r="N111" s="100">
        <v>0</v>
      </c>
      <c r="O111" s="100">
        <v>0</v>
      </c>
      <c r="P111" s="100">
        <v>0</v>
      </c>
      <c r="Q111" s="100">
        <v>0</v>
      </c>
      <c r="R111" s="100">
        <v>0</v>
      </c>
      <c r="S111" s="100">
        <v>0</v>
      </c>
      <c r="T111" s="100">
        <v>0</v>
      </c>
      <c r="U111" s="100">
        <v>0</v>
      </c>
      <c r="W111" s="105"/>
      <c r="AC111" s="105"/>
      <c r="AD111" s="105"/>
      <c r="AE111" s="105"/>
      <c r="AF111" s="105"/>
      <c r="AG111" s="105"/>
      <c r="AH111" s="105"/>
      <c r="AI111" s="105"/>
      <c r="AJ111" s="105"/>
      <c r="AK111" s="105"/>
      <c r="AL111" s="105"/>
      <c r="AM111" s="105"/>
      <c r="AN111" s="105"/>
      <c r="AO111" s="105"/>
      <c r="AP111" s="105"/>
      <c r="AQ111" s="105"/>
      <c r="AR111" s="105"/>
      <c r="AS111" s="105"/>
      <c r="AT111" s="105"/>
      <c r="AU111" s="105"/>
      <c r="AV111" s="105"/>
      <c r="AW111" s="105"/>
      <c r="AX111" s="105"/>
      <c r="AY111" s="105"/>
      <c r="AZ111" s="105"/>
      <c r="BA111" s="105"/>
      <c r="BB111" s="105"/>
      <c r="BC111" s="105"/>
      <c r="BD111" s="105"/>
      <c r="BE111" s="105"/>
      <c r="BF111" s="105"/>
      <c r="BG111" s="105"/>
      <c r="BH111" s="105"/>
      <c r="BI111" s="105"/>
      <c r="BJ111" s="105"/>
      <c r="BK111" s="105"/>
      <c r="BL111" s="105"/>
      <c r="BM111" s="105"/>
      <c r="BN111" s="105"/>
      <c r="BO111" s="105"/>
      <c r="BP111" s="105"/>
      <c r="BQ111" s="105"/>
      <c r="BR111" s="105"/>
      <c r="BS111" s="105"/>
      <c r="BT111" s="105"/>
      <c r="BU111" s="105"/>
      <c r="BV111" s="105"/>
    </row>
    <row r="112" spans="1:86" ht="27.95" customHeight="1" x14ac:dyDescent="0.3">
      <c r="A112" s="93"/>
      <c r="B112" s="9" t="s">
        <v>7</v>
      </c>
      <c r="C112" s="9" t="s">
        <v>8</v>
      </c>
      <c r="D112" s="9" t="str">
        <f t="shared" si="6"/>
        <v>Pesos</v>
      </c>
      <c r="E112" s="9" t="s">
        <v>94</v>
      </c>
      <c r="F112" s="100">
        <v>54.430184130000001</v>
      </c>
      <c r="G112" s="100">
        <v>0</v>
      </c>
      <c r="H112" s="100">
        <v>16.528888339999998</v>
      </c>
      <c r="I112" s="100">
        <v>0</v>
      </c>
      <c r="J112" s="100">
        <v>0</v>
      </c>
      <c r="K112" s="100">
        <v>0</v>
      </c>
      <c r="L112" s="100">
        <v>0</v>
      </c>
      <c r="M112" s="100">
        <v>0</v>
      </c>
      <c r="N112" s="100">
        <v>0</v>
      </c>
      <c r="O112" s="100">
        <v>0</v>
      </c>
      <c r="P112" s="100">
        <v>0</v>
      </c>
      <c r="Q112" s="100">
        <v>0</v>
      </c>
      <c r="R112" s="100">
        <v>0</v>
      </c>
      <c r="S112" s="100">
        <v>0</v>
      </c>
      <c r="T112" s="100">
        <v>0</v>
      </c>
      <c r="U112" s="100">
        <v>0</v>
      </c>
      <c r="W112" s="105"/>
      <c r="AC112" s="105"/>
      <c r="AD112" s="105"/>
      <c r="AE112" s="105"/>
      <c r="AF112" s="105"/>
      <c r="AG112" s="105"/>
      <c r="AH112" s="105"/>
      <c r="AI112" s="105"/>
      <c r="AJ112" s="105"/>
      <c r="AK112" s="105"/>
      <c r="AL112" s="105"/>
      <c r="AM112" s="105"/>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5"/>
      <c r="BR112" s="105"/>
      <c r="BS112" s="105"/>
      <c r="BT112" s="105"/>
      <c r="BU112" s="105"/>
      <c r="BV112" s="105"/>
    </row>
    <row r="113" spans="1:74" ht="27.95" customHeight="1" x14ac:dyDescent="0.3">
      <c r="A113" s="93"/>
      <c r="B113" s="9" t="s">
        <v>9</v>
      </c>
      <c r="C113" s="9" t="s">
        <v>10</v>
      </c>
      <c r="D113" s="9" t="str">
        <f t="shared" si="6"/>
        <v>Pesos</v>
      </c>
      <c r="E113" s="9" t="s">
        <v>94</v>
      </c>
      <c r="F113" s="100">
        <v>28.464079972341551</v>
      </c>
      <c r="G113" s="100">
        <v>0</v>
      </c>
      <c r="H113" s="100">
        <v>18.686327068439081</v>
      </c>
      <c r="I113" s="100">
        <v>0</v>
      </c>
      <c r="J113" s="100">
        <v>6.6970117575472123</v>
      </c>
      <c r="K113" s="100">
        <v>0</v>
      </c>
      <c r="L113" s="100">
        <v>0.16749715201840015</v>
      </c>
      <c r="M113" s="100">
        <v>0</v>
      </c>
      <c r="N113" s="100">
        <v>0</v>
      </c>
      <c r="O113" s="100">
        <v>0</v>
      </c>
      <c r="P113" s="100">
        <v>0</v>
      </c>
      <c r="Q113" s="100">
        <v>0</v>
      </c>
      <c r="R113" s="100">
        <v>0</v>
      </c>
      <c r="S113" s="100">
        <v>0</v>
      </c>
      <c r="T113" s="100">
        <v>0</v>
      </c>
      <c r="U113" s="100">
        <v>0</v>
      </c>
      <c r="W113" s="105"/>
      <c r="AC113" s="105"/>
      <c r="AD113" s="105"/>
      <c r="AE113" s="105"/>
      <c r="AF113" s="105"/>
      <c r="AG113" s="105"/>
      <c r="AH113" s="105"/>
      <c r="AI113" s="105"/>
      <c r="AJ113" s="105"/>
      <c r="AK113" s="105"/>
      <c r="AL113" s="105"/>
      <c r="AM113" s="105"/>
      <c r="AN113" s="105"/>
      <c r="AO113" s="105"/>
      <c r="AP113" s="105"/>
      <c r="AQ113" s="105"/>
      <c r="AR113" s="105"/>
      <c r="AS113" s="105"/>
      <c r="AT113" s="105"/>
      <c r="AU113" s="105"/>
      <c r="AV113" s="105"/>
      <c r="AW113" s="105"/>
      <c r="AX113" s="105"/>
      <c r="AY113" s="105"/>
      <c r="AZ113" s="105"/>
      <c r="BA113" s="105"/>
      <c r="BB113" s="105"/>
      <c r="BC113" s="105"/>
      <c r="BD113" s="105"/>
      <c r="BE113" s="105"/>
      <c r="BF113" s="105"/>
      <c r="BG113" s="105"/>
      <c r="BH113" s="105"/>
      <c r="BI113" s="105"/>
      <c r="BJ113" s="105"/>
      <c r="BK113" s="105"/>
      <c r="BL113" s="105"/>
      <c r="BM113" s="105"/>
      <c r="BN113" s="105"/>
      <c r="BO113" s="105"/>
      <c r="BP113" s="105"/>
      <c r="BQ113" s="105"/>
      <c r="BR113" s="105"/>
      <c r="BS113" s="105"/>
      <c r="BT113" s="105"/>
      <c r="BU113" s="105"/>
      <c r="BV113" s="105"/>
    </row>
    <row r="114" spans="1:74" ht="27.95" customHeight="1" x14ac:dyDescent="0.3">
      <c r="A114" s="93"/>
      <c r="B114" s="9" t="s">
        <v>11</v>
      </c>
      <c r="C114" s="9" t="s">
        <v>12</v>
      </c>
      <c r="D114" s="9" t="str">
        <f t="shared" si="6"/>
        <v>Pesos</v>
      </c>
      <c r="E114" s="9" t="s">
        <v>94</v>
      </c>
      <c r="F114" s="100">
        <v>45.784945300000004</v>
      </c>
      <c r="G114" s="100">
        <v>0</v>
      </c>
      <c r="H114" s="100">
        <v>34.012561820000002</v>
      </c>
      <c r="I114" s="100">
        <v>0</v>
      </c>
      <c r="J114" s="100">
        <v>16.34805042</v>
      </c>
      <c r="K114" s="100">
        <v>0</v>
      </c>
      <c r="L114" s="100">
        <v>3.5700439199999998</v>
      </c>
      <c r="M114" s="100">
        <v>0</v>
      </c>
      <c r="N114" s="100">
        <v>0</v>
      </c>
      <c r="O114" s="100">
        <v>0</v>
      </c>
      <c r="P114" s="100">
        <v>0</v>
      </c>
      <c r="Q114" s="100">
        <v>0</v>
      </c>
      <c r="R114" s="100">
        <v>0</v>
      </c>
      <c r="S114" s="100">
        <v>0</v>
      </c>
      <c r="T114" s="100">
        <v>0</v>
      </c>
      <c r="U114" s="100">
        <v>0</v>
      </c>
      <c r="W114" s="105"/>
      <c r="AC114" s="105"/>
      <c r="AD114" s="105"/>
      <c r="AE114" s="105"/>
      <c r="AF114" s="105"/>
      <c r="AG114" s="105"/>
      <c r="AH114" s="105"/>
      <c r="AI114" s="105"/>
      <c r="AJ114" s="105"/>
      <c r="AK114" s="105"/>
      <c r="AL114" s="105"/>
      <c r="AM114" s="105"/>
      <c r="AN114" s="105"/>
      <c r="AO114" s="105"/>
      <c r="AP114" s="105"/>
      <c r="AQ114" s="105"/>
      <c r="AR114" s="105"/>
      <c r="AS114" s="105"/>
      <c r="AT114" s="105"/>
      <c r="AU114" s="105"/>
      <c r="AV114" s="105"/>
      <c r="AW114" s="105"/>
      <c r="AX114" s="105"/>
      <c r="AY114" s="105"/>
      <c r="AZ114" s="105"/>
      <c r="BA114" s="105"/>
      <c r="BB114" s="105"/>
      <c r="BC114" s="105"/>
      <c r="BD114" s="105"/>
      <c r="BE114" s="105"/>
      <c r="BF114" s="105"/>
      <c r="BG114" s="105"/>
      <c r="BH114" s="105"/>
      <c r="BI114" s="105"/>
      <c r="BJ114" s="105"/>
      <c r="BK114" s="105"/>
      <c r="BL114" s="105"/>
      <c r="BM114" s="105"/>
      <c r="BN114" s="105"/>
      <c r="BO114" s="105"/>
      <c r="BP114" s="105"/>
      <c r="BQ114" s="105"/>
      <c r="BR114" s="105"/>
      <c r="BS114" s="105"/>
      <c r="BT114" s="105"/>
      <c r="BU114" s="105"/>
      <c r="BV114" s="105"/>
    </row>
    <row r="115" spans="1:74" ht="27.95" customHeight="1" x14ac:dyDescent="0.3">
      <c r="A115" s="93"/>
      <c r="B115" s="9" t="s">
        <v>13</v>
      </c>
      <c r="C115" s="9" t="s">
        <v>14</v>
      </c>
      <c r="D115" s="9" t="str">
        <f t="shared" si="6"/>
        <v>Pesos</v>
      </c>
      <c r="E115" s="9" t="s">
        <v>94</v>
      </c>
      <c r="F115" s="100">
        <v>3.0862700926939621</v>
      </c>
      <c r="G115" s="100">
        <v>0</v>
      </c>
      <c r="H115" s="100">
        <v>1.9676578816521644</v>
      </c>
      <c r="I115" s="100">
        <v>0</v>
      </c>
      <c r="J115" s="100">
        <v>0.67954937824933448</v>
      </c>
      <c r="K115" s="100">
        <v>0</v>
      </c>
      <c r="L115" s="100">
        <v>7.149842597110768E-3</v>
      </c>
      <c r="M115" s="100">
        <v>0</v>
      </c>
      <c r="N115" s="100">
        <v>0</v>
      </c>
      <c r="O115" s="100">
        <v>0</v>
      </c>
      <c r="P115" s="100">
        <v>0</v>
      </c>
      <c r="Q115" s="100">
        <v>0</v>
      </c>
      <c r="R115" s="100">
        <v>0</v>
      </c>
      <c r="S115" s="100">
        <v>0</v>
      </c>
      <c r="T115" s="100">
        <v>0</v>
      </c>
      <c r="U115" s="100">
        <v>0</v>
      </c>
      <c r="W115" s="105"/>
      <c r="AC115" s="105"/>
      <c r="AD115" s="105"/>
      <c r="AE115" s="105"/>
      <c r="AF115" s="105"/>
      <c r="AG115" s="105"/>
      <c r="AH115" s="105"/>
      <c r="AI115" s="105"/>
      <c r="AJ115" s="105"/>
      <c r="AK115" s="105"/>
      <c r="AL115" s="105"/>
      <c r="AM115" s="105"/>
      <c r="AN115" s="105"/>
      <c r="AO115" s="105"/>
      <c r="AP115" s="105"/>
      <c r="AQ115" s="105"/>
      <c r="AR115" s="105"/>
      <c r="AS115" s="105"/>
      <c r="AT115" s="105"/>
      <c r="AU115" s="105"/>
      <c r="AV115" s="105"/>
      <c r="AW115" s="105"/>
      <c r="AX115" s="105"/>
      <c r="AY115" s="105"/>
      <c r="AZ115" s="105"/>
      <c r="BA115" s="105"/>
      <c r="BB115" s="105"/>
      <c r="BC115" s="105"/>
      <c r="BD115" s="105"/>
      <c r="BE115" s="105"/>
      <c r="BF115" s="105"/>
      <c r="BG115" s="105"/>
      <c r="BH115" s="105"/>
      <c r="BI115" s="105"/>
      <c r="BJ115" s="105"/>
      <c r="BK115" s="105"/>
      <c r="BL115" s="105"/>
      <c r="BM115" s="105"/>
      <c r="BN115" s="105"/>
      <c r="BO115" s="105"/>
      <c r="BP115" s="105"/>
      <c r="BQ115" s="105"/>
      <c r="BR115" s="105"/>
      <c r="BS115" s="105"/>
      <c r="BT115" s="105"/>
      <c r="BU115" s="105"/>
      <c r="BV115" s="105"/>
    </row>
    <row r="116" spans="1:74" ht="27.95" customHeight="1" x14ac:dyDescent="0.3">
      <c r="A116" s="93"/>
      <c r="B116" s="9" t="s">
        <v>5</v>
      </c>
      <c r="C116" s="9" t="s">
        <v>6</v>
      </c>
      <c r="D116" s="9" t="str">
        <f t="shared" si="6"/>
        <v>Pesos</v>
      </c>
      <c r="E116" s="9" t="s">
        <v>94</v>
      </c>
      <c r="F116" s="100">
        <v>114.90839568000001</v>
      </c>
      <c r="G116" s="100">
        <v>0</v>
      </c>
      <c r="H116" s="100">
        <v>0</v>
      </c>
      <c r="I116" s="100">
        <v>0</v>
      </c>
      <c r="J116" s="100">
        <v>0</v>
      </c>
      <c r="K116" s="100">
        <v>0</v>
      </c>
      <c r="L116" s="100">
        <v>0</v>
      </c>
      <c r="M116" s="100">
        <v>0</v>
      </c>
      <c r="N116" s="100">
        <v>0</v>
      </c>
      <c r="O116" s="100">
        <v>0</v>
      </c>
      <c r="P116" s="100">
        <v>0</v>
      </c>
      <c r="Q116" s="100">
        <v>0</v>
      </c>
      <c r="R116" s="100">
        <v>0</v>
      </c>
      <c r="S116" s="100">
        <v>0</v>
      </c>
      <c r="T116" s="100">
        <v>0</v>
      </c>
      <c r="U116" s="100">
        <v>0</v>
      </c>
      <c r="W116" s="105"/>
      <c r="AC116" s="105"/>
      <c r="AD116" s="105"/>
      <c r="AE116" s="105"/>
      <c r="AF116" s="105"/>
      <c r="AG116" s="105"/>
      <c r="AH116" s="105"/>
      <c r="AI116" s="105"/>
      <c r="AJ116" s="105"/>
      <c r="AK116" s="105"/>
      <c r="AL116" s="105"/>
      <c r="AM116" s="105"/>
      <c r="AN116" s="105"/>
      <c r="AO116" s="105"/>
      <c r="AP116" s="105"/>
      <c r="AQ116" s="105"/>
      <c r="AR116" s="105"/>
      <c r="AS116" s="105"/>
      <c r="AT116" s="105"/>
      <c r="AU116" s="105"/>
      <c r="AV116" s="105"/>
      <c r="AW116" s="105"/>
      <c r="AX116" s="105"/>
      <c r="AY116" s="105"/>
      <c r="AZ116" s="105"/>
      <c r="BA116" s="105"/>
      <c r="BB116" s="105"/>
      <c r="BC116" s="105"/>
      <c r="BD116" s="105"/>
      <c r="BE116" s="105"/>
      <c r="BF116" s="105"/>
      <c r="BG116" s="105"/>
      <c r="BH116" s="105"/>
      <c r="BI116" s="105"/>
      <c r="BJ116" s="105"/>
      <c r="BK116" s="105"/>
      <c r="BL116" s="105"/>
      <c r="BM116" s="105"/>
      <c r="BN116" s="105"/>
      <c r="BO116" s="105"/>
      <c r="BP116" s="105"/>
      <c r="BQ116" s="105"/>
      <c r="BR116" s="105"/>
      <c r="BS116" s="105"/>
      <c r="BT116" s="105"/>
      <c r="BU116" s="105"/>
      <c r="BV116" s="105"/>
    </row>
    <row r="117" spans="1:74" ht="27.95" customHeight="1" x14ac:dyDescent="0.3">
      <c r="A117" s="93"/>
      <c r="B117" s="19" t="s">
        <v>95</v>
      </c>
      <c r="C117" s="19"/>
      <c r="D117" s="19"/>
      <c r="E117" s="19"/>
      <c r="F117" s="98">
        <v>12391.528583179406</v>
      </c>
      <c r="G117" s="98">
        <v>0</v>
      </c>
      <c r="H117" s="98">
        <v>9441.9101460801867</v>
      </c>
      <c r="I117" s="98">
        <v>0</v>
      </c>
      <c r="J117" s="98">
        <v>4794.7912468094546</v>
      </c>
      <c r="K117" s="98">
        <v>0</v>
      </c>
      <c r="L117" s="98">
        <v>1429.4587834757049</v>
      </c>
      <c r="M117" s="98">
        <v>0</v>
      </c>
      <c r="N117" s="98">
        <v>125.07387684434016</v>
      </c>
      <c r="O117" s="98">
        <v>0</v>
      </c>
      <c r="P117" s="98">
        <v>0</v>
      </c>
      <c r="Q117" s="98">
        <v>0</v>
      </c>
      <c r="R117" s="98">
        <v>0</v>
      </c>
      <c r="S117" s="98">
        <v>0</v>
      </c>
      <c r="T117" s="98">
        <v>0</v>
      </c>
      <c r="U117" s="98">
        <v>0</v>
      </c>
      <c r="W117" s="144"/>
      <c r="AC117" s="144"/>
      <c r="AD117" s="144"/>
      <c r="AE117" s="144"/>
      <c r="AF117" s="144"/>
      <c r="AG117" s="144"/>
      <c r="AH117" s="144"/>
      <c r="AI117" s="144"/>
      <c r="AJ117" s="144"/>
      <c r="AK117" s="144"/>
      <c r="AL117" s="144"/>
      <c r="AM117" s="144"/>
      <c r="AN117" s="144"/>
      <c r="AO117" s="144"/>
      <c r="AP117" s="144"/>
      <c r="AQ117" s="144"/>
      <c r="AR117" s="144"/>
      <c r="AS117" s="144"/>
      <c r="AT117" s="144"/>
      <c r="AU117" s="144"/>
      <c r="AV117" s="144"/>
      <c r="AW117" s="144"/>
      <c r="AX117" s="144"/>
      <c r="AY117" s="144"/>
      <c r="AZ117" s="144"/>
      <c r="BA117" s="144"/>
      <c r="BB117" s="144"/>
      <c r="BC117" s="144"/>
      <c r="BD117" s="144"/>
      <c r="BE117" s="144"/>
      <c r="BF117" s="144"/>
      <c r="BG117" s="144"/>
      <c r="BH117" s="144"/>
      <c r="BI117" s="144"/>
      <c r="BJ117" s="144"/>
      <c r="BK117" s="144"/>
      <c r="BL117" s="144"/>
      <c r="BM117" s="144"/>
      <c r="BN117" s="144"/>
      <c r="BO117" s="144"/>
      <c r="BP117" s="144"/>
      <c r="BQ117" s="144"/>
      <c r="BR117" s="144"/>
      <c r="BS117" s="144"/>
      <c r="BT117" s="144"/>
      <c r="BU117" s="144"/>
      <c r="BV117" s="144"/>
    </row>
    <row r="118" spans="1:74" ht="27.95" customHeight="1" x14ac:dyDescent="0.3">
      <c r="A118" s="93"/>
      <c r="B118" s="9" t="s">
        <v>158</v>
      </c>
      <c r="C118" s="9" t="s">
        <v>159</v>
      </c>
      <c r="D118" s="9" t="str">
        <f>+VLOOKUP($C118,$C$10:$D$42,2,FALSE)</f>
        <v>Pesos</v>
      </c>
      <c r="E118" s="9" t="s">
        <v>95</v>
      </c>
      <c r="F118" s="100">
        <v>12391.528583179406</v>
      </c>
      <c r="G118" s="100">
        <v>0</v>
      </c>
      <c r="H118" s="100">
        <v>9441.9101460801867</v>
      </c>
      <c r="I118" s="100">
        <v>0</v>
      </c>
      <c r="J118" s="100">
        <v>4794.7912468094546</v>
      </c>
      <c r="K118" s="100">
        <v>0</v>
      </c>
      <c r="L118" s="100">
        <v>1429.4587834757049</v>
      </c>
      <c r="M118" s="100">
        <v>0</v>
      </c>
      <c r="N118" s="100">
        <v>125.07387684434016</v>
      </c>
      <c r="O118" s="100">
        <v>0</v>
      </c>
      <c r="P118" s="100">
        <v>0</v>
      </c>
      <c r="Q118" s="100">
        <v>0</v>
      </c>
      <c r="R118" s="100">
        <v>0</v>
      </c>
      <c r="S118" s="100">
        <v>0</v>
      </c>
      <c r="T118" s="100">
        <v>0</v>
      </c>
      <c r="U118" s="100">
        <v>0</v>
      </c>
      <c r="W118" s="105"/>
      <c r="AC118" s="105"/>
      <c r="AD118" s="105"/>
      <c r="AE118" s="105"/>
      <c r="AF118" s="105"/>
      <c r="AG118" s="105"/>
      <c r="AH118" s="105"/>
      <c r="AI118" s="105"/>
      <c r="AJ118" s="105"/>
      <c r="AK118" s="105"/>
      <c r="AL118" s="105"/>
      <c r="AM118" s="105"/>
      <c r="AN118" s="105"/>
      <c r="AO118" s="105"/>
      <c r="AP118" s="105"/>
      <c r="AQ118" s="105"/>
      <c r="AR118" s="105"/>
      <c r="AS118" s="105"/>
      <c r="AT118" s="105"/>
      <c r="AU118" s="105"/>
      <c r="AV118" s="105"/>
      <c r="AW118" s="105"/>
      <c r="AX118" s="105"/>
      <c r="AY118" s="105"/>
      <c r="AZ118" s="105"/>
      <c r="BA118" s="105"/>
      <c r="BB118" s="105"/>
      <c r="BC118" s="105"/>
      <c r="BD118" s="105"/>
      <c r="BE118" s="105"/>
      <c r="BF118" s="105"/>
      <c r="BG118" s="105"/>
      <c r="BH118" s="105"/>
      <c r="BI118" s="105"/>
      <c r="BJ118" s="105"/>
      <c r="BK118" s="105"/>
      <c r="BL118" s="105"/>
      <c r="BM118" s="105"/>
      <c r="BN118" s="105"/>
      <c r="BO118" s="105"/>
      <c r="BP118" s="105"/>
      <c r="BQ118" s="105"/>
      <c r="BR118" s="105"/>
      <c r="BS118" s="105"/>
      <c r="BT118" s="105"/>
      <c r="BU118" s="105"/>
      <c r="BV118" s="105"/>
    </row>
    <row r="119" spans="1:74" ht="27.95" customHeight="1" x14ac:dyDescent="0.3">
      <c r="A119" s="93"/>
      <c r="B119" s="19" t="s">
        <v>15</v>
      </c>
      <c r="C119" s="19"/>
      <c r="D119" s="19"/>
      <c r="E119" s="19"/>
      <c r="F119" s="98">
        <v>0</v>
      </c>
      <c r="G119" s="98">
        <v>10.619500661611042</v>
      </c>
      <c r="H119" s="98">
        <v>0</v>
      </c>
      <c r="I119" s="98">
        <v>10.959115014859689</v>
      </c>
      <c r="J119" s="98">
        <v>0</v>
      </c>
      <c r="K119" s="98">
        <v>8.5966226438218776</v>
      </c>
      <c r="L119" s="98">
        <v>0</v>
      </c>
      <c r="M119" s="98">
        <v>6.3377535709404889</v>
      </c>
      <c r="N119" s="98">
        <v>0</v>
      </c>
      <c r="O119" s="98">
        <v>5.2751524299944119</v>
      </c>
      <c r="P119" s="98">
        <v>0</v>
      </c>
      <c r="Q119" s="98">
        <v>4.7533101545050664</v>
      </c>
      <c r="R119" s="98">
        <v>0</v>
      </c>
      <c r="S119" s="98">
        <v>4.2338583407570809</v>
      </c>
      <c r="T119" s="98">
        <v>0</v>
      </c>
      <c r="U119" s="98">
        <v>1.2339406339607644</v>
      </c>
      <c r="W119" s="144"/>
      <c r="AC119" s="144"/>
      <c r="AD119" s="144"/>
      <c r="AE119" s="144"/>
      <c r="AF119" s="144"/>
      <c r="AG119" s="144"/>
      <c r="AH119" s="144"/>
      <c r="AI119" s="144"/>
      <c r="AJ119" s="144"/>
      <c r="AK119" s="144"/>
      <c r="AL119" s="144"/>
      <c r="AM119" s="144"/>
      <c r="AN119" s="144"/>
      <c r="AO119" s="144"/>
      <c r="AP119" s="144"/>
      <c r="AQ119" s="144"/>
      <c r="AR119" s="144"/>
      <c r="AS119" s="144"/>
      <c r="AT119" s="144"/>
      <c r="AU119" s="144"/>
      <c r="AV119" s="144"/>
      <c r="AW119" s="144"/>
      <c r="AX119" s="144"/>
      <c r="AY119" s="144"/>
      <c r="AZ119" s="144"/>
      <c r="BA119" s="144"/>
      <c r="BB119" s="144"/>
      <c r="BC119" s="144"/>
      <c r="BD119" s="144"/>
      <c r="BE119" s="144"/>
      <c r="BF119" s="144"/>
      <c r="BG119" s="144"/>
      <c r="BH119" s="144"/>
      <c r="BI119" s="144"/>
      <c r="BJ119" s="144"/>
      <c r="BK119" s="144"/>
      <c r="BL119" s="144"/>
      <c r="BM119" s="144"/>
      <c r="BN119" s="144"/>
      <c r="BO119" s="144"/>
      <c r="BP119" s="144"/>
      <c r="BQ119" s="144"/>
      <c r="BR119" s="144"/>
      <c r="BS119" s="144"/>
      <c r="BT119" s="144"/>
      <c r="BU119" s="144"/>
      <c r="BV119" s="144"/>
    </row>
    <row r="120" spans="1:74" ht="27.95" customHeight="1" x14ac:dyDescent="0.3">
      <c r="A120" s="93"/>
      <c r="B120" s="20" t="s">
        <v>16</v>
      </c>
      <c r="C120" s="20"/>
      <c r="D120" s="20"/>
      <c r="E120" s="20"/>
      <c r="F120" s="104">
        <v>0</v>
      </c>
      <c r="G120" s="104">
        <v>9.2753783839120238</v>
      </c>
      <c r="H120" s="104">
        <v>0</v>
      </c>
      <c r="I120" s="104">
        <v>9.133148630541891</v>
      </c>
      <c r="J120" s="104">
        <v>0</v>
      </c>
      <c r="K120" s="104">
        <v>7.102627172478245</v>
      </c>
      <c r="L120" s="104">
        <v>0</v>
      </c>
      <c r="M120" s="104">
        <v>5.1786508914678731</v>
      </c>
      <c r="N120" s="104">
        <v>0</v>
      </c>
      <c r="O120" s="104">
        <v>4.2385713389087574</v>
      </c>
      <c r="P120" s="104">
        <v>0</v>
      </c>
      <c r="Q120" s="104">
        <v>3.8022760976260614</v>
      </c>
      <c r="R120" s="104">
        <v>0</v>
      </c>
      <c r="S120" s="104">
        <v>3.3736896349329313</v>
      </c>
      <c r="T120" s="104">
        <v>0</v>
      </c>
      <c r="U120" s="104">
        <v>0.98219331285172939</v>
      </c>
      <c r="W120" s="147"/>
      <c r="AC120" s="147"/>
      <c r="AD120" s="147"/>
      <c r="AE120" s="147"/>
      <c r="AF120" s="147"/>
      <c r="AG120" s="147"/>
      <c r="AH120" s="147"/>
      <c r="AI120" s="147"/>
      <c r="AJ120" s="147"/>
      <c r="AK120" s="147"/>
      <c r="AL120" s="147"/>
      <c r="AM120" s="147"/>
      <c r="AN120" s="147"/>
      <c r="AO120" s="147"/>
      <c r="AP120" s="147"/>
      <c r="AQ120" s="147"/>
      <c r="AR120" s="147"/>
      <c r="AS120" s="147"/>
      <c r="AT120" s="147"/>
      <c r="AU120" s="147"/>
      <c r="AV120" s="147"/>
      <c r="AW120" s="147"/>
      <c r="AX120" s="147"/>
      <c r="AY120" s="147"/>
      <c r="AZ120" s="147"/>
      <c r="BA120" s="147"/>
      <c r="BB120" s="147"/>
      <c r="BC120" s="147"/>
      <c r="BD120" s="147"/>
      <c r="BE120" s="147"/>
      <c r="BF120" s="147"/>
      <c r="BG120" s="147"/>
      <c r="BH120" s="147"/>
      <c r="BI120" s="147"/>
      <c r="BJ120" s="147"/>
      <c r="BK120" s="147"/>
      <c r="BL120" s="147"/>
      <c r="BM120" s="147"/>
      <c r="BN120" s="147"/>
      <c r="BO120" s="147"/>
      <c r="BP120" s="147"/>
      <c r="BQ120" s="147"/>
      <c r="BR120" s="147"/>
      <c r="BS120" s="147"/>
      <c r="BT120" s="147"/>
      <c r="BU120" s="147"/>
      <c r="BV120" s="147"/>
    </row>
    <row r="121" spans="1:74" ht="27.95" customHeight="1" x14ac:dyDescent="0.3">
      <c r="A121" s="93"/>
      <c r="B121" s="9" t="s">
        <v>23</v>
      </c>
      <c r="C121" s="9" t="s">
        <v>24</v>
      </c>
      <c r="D121" s="9" t="str">
        <f t="shared" ref="D121:D127" si="7">+VLOOKUP($C121,$C$10:$D$42,2,FALSE)</f>
        <v>USD</v>
      </c>
      <c r="E121" s="9" t="s">
        <v>97</v>
      </c>
      <c r="F121" s="100">
        <v>0</v>
      </c>
      <c r="G121" s="100">
        <v>2.3521913604694316</v>
      </c>
      <c r="H121" s="100">
        <v>0</v>
      </c>
      <c r="I121" s="100">
        <v>2.5919008264963166</v>
      </c>
      <c r="J121" s="100">
        <v>0</v>
      </c>
      <c r="K121" s="100">
        <v>2.140578611675132</v>
      </c>
      <c r="L121" s="100">
        <v>0</v>
      </c>
      <c r="M121" s="100">
        <v>1.6152364561995589</v>
      </c>
      <c r="N121" s="100">
        <v>0</v>
      </c>
      <c r="O121" s="100">
        <v>1.3127496938463747</v>
      </c>
      <c r="P121" s="100">
        <v>0</v>
      </c>
      <c r="Q121" s="100">
        <v>1.1986266021977228</v>
      </c>
      <c r="R121" s="100">
        <v>0</v>
      </c>
      <c r="S121" s="100">
        <v>1.097850012316246</v>
      </c>
      <c r="T121" s="100">
        <v>0</v>
      </c>
      <c r="U121" s="100">
        <v>0.37600093190261297</v>
      </c>
      <c r="W121" s="105"/>
      <c r="AC121" s="105"/>
      <c r="AD121" s="105"/>
      <c r="AE121" s="105"/>
      <c r="AF121" s="105"/>
      <c r="AG121" s="105"/>
      <c r="AH121" s="105"/>
      <c r="AI121" s="105"/>
      <c r="AJ121" s="105"/>
      <c r="AK121" s="105"/>
      <c r="AL121" s="105"/>
      <c r="AM121" s="105"/>
      <c r="AN121" s="105"/>
      <c r="AO121" s="105"/>
      <c r="AP121" s="105"/>
      <c r="AQ121" s="105"/>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105"/>
      <c r="BQ121" s="105"/>
      <c r="BR121" s="105"/>
      <c r="BS121" s="105"/>
      <c r="BT121" s="105"/>
      <c r="BU121" s="105"/>
      <c r="BV121" s="105"/>
    </row>
    <row r="122" spans="1:74" ht="27.95" customHeight="1" x14ac:dyDescent="0.3">
      <c r="A122" s="93"/>
      <c r="B122" s="9" t="s">
        <v>17</v>
      </c>
      <c r="C122" s="9" t="s">
        <v>18</v>
      </c>
      <c r="D122" s="9" t="str">
        <f t="shared" si="7"/>
        <v>USD</v>
      </c>
      <c r="E122" s="9" t="s">
        <v>97</v>
      </c>
      <c r="F122" s="100">
        <v>0</v>
      </c>
      <c r="G122" s="100">
        <v>2.3408344148629103</v>
      </c>
      <c r="H122" s="100">
        <v>0</v>
      </c>
      <c r="I122" s="100">
        <v>2.1971211035168805</v>
      </c>
      <c r="J122" s="100">
        <v>0</v>
      </c>
      <c r="K122" s="100">
        <v>1.7011400639995076</v>
      </c>
      <c r="L122" s="100">
        <v>0</v>
      </c>
      <c r="M122" s="100">
        <v>1.2683325696174883</v>
      </c>
      <c r="N122" s="100">
        <v>0</v>
      </c>
      <c r="O122" s="100">
        <v>1.0521083127000872</v>
      </c>
      <c r="P122" s="100">
        <v>0</v>
      </c>
      <c r="Q122" s="100">
        <v>0.94572819702306787</v>
      </c>
      <c r="R122" s="100">
        <v>0</v>
      </c>
      <c r="S122" s="100">
        <v>0.8352824996970325</v>
      </c>
      <c r="T122" s="100">
        <v>0</v>
      </c>
      <c r="U122" s="100">
        <v>0.18871251902294231</v>
      </c>
      <c r="W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105"/>
      <c r="BQ122" s="105"/>
      <c r="BR122" s="105"/>
      <c r="BS122" s="105"/>
      <c r="BT122" s="105"/>
      <c r="BU122" s="105"/>
      <c r="BV122" s="105"/>
    </row>
    <row r="123" spans="1:74" ht="27.95" customHeight="1" x14ac:dyDescent="0.3">
      <c r="A123" s="93"/>
      <c r="B123" s="9" t="s">
        <v>19</v>
      </c>
      <c r="C123" s="9" t="s">
        <v>20</v>
      </c>
      <c r="D123" s="9" t="str">
        <f t="shared" si="7"/>
        <v>USD</v>
      </c>
      <c r="E123" s="9" t="s">
        <v>97</v>
      </c>
      <c r="F123" s="100">
        <v>0</v>
      </c>
      <c r="G123" s="100">
        <v>1.9838358600000001</v>
      </c>
      <c r="H123" s="100">
        <v>0</v>
      </c>
      <c r="I123" s="100">
        <v>1.88450553</v>
      </c>
      <c r="J123" s="100">
        <v>0</v>
      </c>
      <c r="K123" s="100">
        <v>1.4721341400000001</v>
      </c>
      <c r="L123" s="100">
        <v>0</v>
      </c>
      <c r="M123" s="100">
        <v>1.08244385</v>
      </c>
      <c r="N123" s="100">
        <v>0</v>
      </c>
      <c r="O123" s="100">
        <v>0.85145349999999997</v>
      </c>
      <c r="P123" s="100">
        <v>0</v>
      </c>
      <c r="Q123" s="100">
        <v>0.71400534999999998</v>
      </c>
      <c r="R123" s="100">
        <v>0</v>
      </c>
      <c r="S123" s="100">
        <v>0.57633219000000002</v>
      </c>
      <c r="T123" s="100">
        <v>0</v>
      </c>
      <c r="U123" s="100">
        <v>6.3306122321807129E-2</v>
      </c>
      <c r="W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c r="BJ123" s="105"/>
      <c r="BK123" s="105"/>
      <c r="BL123" s="105"/>
      <c r="BM123" s="105"/>
      <c r="BN123" s="105"/>
      <c r="BO123" s="105"/>
      <c r="BP123" s="105"/>
      <c r="BQ123" s="105"/>
      <c r="BR123" s="105"/>
      <c r="BS123" s="105"/>
      <c r="BT123" s="105"/>
      <c r="BU123" s="105"/>
      <c r="BV123" s="105"/>
    </row>
    <row r="124" spans="1:74" ht="27.95" customHeight="1" x14ac:dyDescent="0.3">
      <c r="A124" s="93"/>
      <c r="B124" s="9" t="s">
        <v>134</v>
      </c>
      <c r="C124" s="9" t="s">
        <v>135</v>
      </c>
      <c r="D124" s="9" t="str">
        <f t="shared" si="7"/>
        <v>USD</v>
      </c>
      <c r="E124" s="9" t="s">
        <v>97</v>
      </c>
      <c r="F124" s="100">
        <v>0</v>
      </c>
      <c r="G124" s="100">
        <v>0.87264043913115863</v>
      </c>
      <c r="H124" s="100">
        <v>0</v>
      </c>
      <c r="I124" s="100">
        <v>0.87765100273972596</v>
      </c>
      <c r="J124" s="100">
        <v>0</v>
      </c>
      <c r="K124" s="100">
        <v>0.73589015243835609</v>
      </c>
      <c r="L124" s="100">
        <v>0</v>
      </c>
      <c r="M124" s="100">
        <v>0.56706553117808212</v>
      </c>
      <c r="N124" s="100">
        <v>0</v>
      </c>
      <c r="O124" s="100">
        <v>0.48546916076712321</v>
      </c>
      <c r="P124" s="100">
        <v>0</v>
      </c>
      <c r="Q124" s="100">
        <v>0.45784147068493142</v>
      </c>
      <c r="R124" s="100">
        <v>0</v>
      </c>
      <c r="S124" s="100">
        <v>0.42931040350684924</v>
      </c>
      <c r="T124" s="100">
        <v>0</v>
      </c>
      <c r="U124" s="100">
        <v>0.21135894233424626</v>
      </c>
      <c r="W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c r="BJ124" s="105"/>
      <c r="BK124" s="105"/>
      <c r="BL124" s="105"/>
      <c r="BM124" s="105"/>
      <c r="BN124" s="105"/>
      <c r="BO124" s="105"/>
      <c r="BP124" s="105"/>
      <c r="BQ124" s="105"/>
      <c r="BR124" s="105"/>
      <c r="BS124" s="105"/>
      <c r="BT124" s="105"/>
      <c r="BU124" s="105"/>
      <c r="BV124" s="105"/>
    </row>
    <row r="125" spans="1:74" ht="27.95" customHeight="1" x14ac:dyDescent="0.3">
      <c r="A125" s="93"/>
      <c r="B125" s="9" t="s">
        <v>21</v>
      </c>
      <c r="C125" s="9" t="s">
        <v>22</v>
      </c>
      <c r="D125" s="9" t="str">
        <f t="shared" si="7"/>
        <v>USD</v>
      </c>
      <c r="E125" s="9" t="s">
        <v>97</v>
      </c>
      <c r="F125" s="100">
        <v>0</v>
      </c>
      <c r="G125" s="100">
        <v>0.73275541915298537</v>
      </c>
      <c r="H125" s="100">
        <v>0</v>
      </c>
      <c r="I125" s="100">
        <v>0.52755007543173849</v>
      </c>
      <c r="J125" s="100">
        <v>0</v>
      </c>
      <c r="K125" s="100">
        <v>0.20133258988900685</v>
      </c>
      <c r="L125" s="100">
        <v>0</v>
      </c>
      <c r="M125" s="100">
        <v>0</v>
      </c>
      <c r="N125" s="100">
        <v>0</v>
      </c>
      <c r="O125" s="100">
        <v>0</v>
      </c>
      <c r="P125" s="100">
        <v>0</v>
      </c>
      <c r="Q125" s="100">
        <v>0</v>
      </c>
      <c r="R125" s="100">
        <v>0</v>
      </c>
      <c r="S125" s="100">
        <v>0</v>
      </c>
      <c r="T125" s="100">
        <v>0</v>
      </c>
      <c r="U125" s="100">
        <v>0</v>
      </c>
      <c r="W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5"/>
      <c r="AY125" s="105"/>
      <c r="AZ125" s="105"/>
      <c r="BA125" s="105"/>
      <c r="BB125" s="105"/>
      <c r="BC125" s="105"/>
      <c r="BD125" s="105"/>
      <c r="BE125" s="105"/>
      <c r="BF125" s="105"/>
      <c r="BG125" s="105"/>
      <c r="BH125" s="105"/>
      <c r="BI125" s="105"/>
      <c r="BJ125" s="105"/>
      <c r="BK125" s="105"/>
      <c r="BL125" s="105"/>
      <c r="BM125" s="105"/>
      <c r="BN125" s="105"/>
      <c r="BO125" s="105"/>
      <c r="BP125" s="105"/>
      <c r="BQ125" s="105"/>
      <c r="BR125" s="105"/>
      <c r="BS125" s="105"/>
      <c r="BT125" s="105"/>
      <c r="BU125" s="105"/>
      <c r="BV125" s="105"/>
    </row>
    <row r="126" spans="1:74" ht="27.95" customHeight="1" x14ac:dyDescent="0.3">
      <c r="A126" s="93"/>
      <c r="B126" s="9" t="s">
        <v>27</v>
      </c>
      <c r="C126" s="9" t="s">
        <v>28</v>
      </c>
      <c r="D126" s="9" t="str">
        <f t="shared" si="7"/>
        <v>USD</v>
      </c>
      <c r="E126" s="9" t="s">
        <v>97</v>
      </c>
      <c r="F126" s="100">
        <v>0</v>
      </c>
      <c r="G126" s="100">
        <v>0.61718423865672245</v>
      </c>
      <c r="H126" s="100">
        <v>0</v>
      </c>
      <c r="I126" s="100">
        <v>0.64345933159674373</v>
      </c>
      <c r="J126" s="100">
        <v>0</v>
      </c>
      <c r="K126" s="100">
        <v>0.5218245338221611</v>
      </c>
      <c r="L126" s="100">
        <v>0</v>
      </c>
      <c r="M126" s="100">
        <v>0.39735303341093453</v>
      </c>
      <c r="N126" s="100">
        <v>0</v>
      </c>
      <c r="O126" s="100">
        <v>0.33323881325429494</v>
      </c>
      <c r="P126" s="100">
        <v>0</v>
      </c>
      <c r="Q126" s="100">
        <v>0.31049290416317871</v>
      </c>
      <c r="R126" s="100">
        <v>0</v>
      </c>
      <c r="S126" s="100">
        <v>0.28790023670465581</v>
      </c>
      <c r="T126" s="100">
        <v>0</v>
      </c>
      <c r="U126" s="100">
        <v>0.11776564341906394</v>
      </c>
      <c r="W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105"/>
      <c r="BQ126" s="105"/>
      <c r="BR126" s="105"/>
      <c r="BS126" s="105"/>
      <c r="BT126" s="105"/>
      <c r="BU126" s="105"/>
      <c r="BV126" s="105"/>
    </row>
    <row r="127" spans="1:74" ht="27.95" customHeight="1" x14ac:dyDescent="0.3">
      <c r="A127" s="93"/>
      <c r="B127" s="9" t="s">
        <v>25</v>
      </c>
      <c r="C127" s="9" t="s">
        <v>26</v>
      </c>
      <c r="D127" s="9" t="str">
        <f t="shared" si="7"/>
        <v>USD</v>
      </c>
      <c r="E127" s="9" t="s">
        <v>97</v>
      </c>
      <c r="F127" s="100">
        <v>0</v>
      </c>
      <c r="G127" s="100">
        <v>0.25933356232616567</v>
      </c>
      <c r="H127" s="100">
        <v>0</v>
      </c>
      <c r="I127" s="100">
        <v>0.24170517706120492</v>
      </c>
      <c r="J127" s="100">
        <v>0</v>
      </c>
      <c r="K127" s="100">
        <v>0.18643856084891366</v>
      </c>
      <c r="L127" s="100">
        <v>0</v>
      </c>
      <c r="M127" s="100">
        <v>0.13619942423111325</v>
      </c>
      <c r="N127" s="100">
        <v>0</v>
      </c>
      <c r="O127" s="100">
        <v>0.10652072193785575</v>
      </c>
      <c r="P127" s="100">
        <v>0</v>
      </c>
      <c r="Q127" s="100">
        <v>8.7947661215998243E-2</v>
      </c>
      <c r="R127" s="100">
        <v>0</v>
      </c>
      <c r="S127" s="100">
        <v>6.9224626319611959E-2</v>
      </c>
      <c r="T127" s="100">
        <v>0</v>
      </c>
      <c r="U127" s="100">
        <v>6.4602904192035526E-3</v>
      </c>
      <c r="W127" s="105"/>
      <c r="AC127" s="105"/>
      <c r="AD127" s="105"/>
      <c r="AE127" s="105"/>
      <c r="AF127" s="105"/>
      <c r="AG127" s="105"/>
      <c r="AH127" s="105"/>
      <c r="AI127" s="105"/>
      <c r="AJ127" s="105"/>
      <c r="AK127" s="105"/>
      <c r="AL127" s="105"/>
      <c r="AM127" s="105"/>
      <c r="AN127" s="105"/>
      <c r="AO127" s="105"/>
      <c r="AP127" s="105"/>
      <c r="AQ127" s="105"/>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105"/>
      <c r="BQ127" s="105"/>
      <c r="BR127" s="105"/>
      <c r="BS127" s="105"/>
      <c r="BT127" s="105"/>
      <c r="BU127" s="105"/>
      <c r="BV127" s="105"/>
    </row>
    <row r="128" spans="1:74" ht="27.95" customHeight="1" x14ac:dyDescent="0.3">
      <c r="A128" s="93"/>
      <c r="B128" s="9" t="s">
        <v>161</v>
      </c>
      <c r="C128" s="9" t="s">
        <v>162</v>
      </c>
      <c r="D128" s="9" t="s">
        <v>104</v>
      </c>
      <c r="E128" s="9" t="s">
        <v>97</v>
      </c>
      <c r="F128" s="100">
        <v>0</v>
      </c>
      <c r="G128" s="100">
        <v>8.5165491754829986E-2</v>
      </c>
      <c r="H128" s="100">
        <v>0</v>
      </c>
      <c r="I128" s="100">
        <v>0.15355108654443869</v>
      </c>
      <c r="J128" s="100">
        <v>0</v>
      </c>
      <c r="K128" s="100">
        <v>0.13807104980516718</v>
      </c>
      <c r="L128" s="100">
        <v>0</v>
      </c>
      <c r="M128" s="100">
        <v>0.10735908683069645</v>
      </c>
      <c r="N128" s="100">
        <v>0</v>
      </c>
      <c r="O128" s="100">
        <v>9.2926726403021465E-2</v>
      </c>
      <c r="P128" s="100">
        <v>0</v>
      </c>
      <c r="Q128" s="100">
        <v>8.4086022341162692E-2</v>
      </c>
      <c r="R128" s="100">
        <v>0</v>
      </c>
      <c r="S128" s="100">
        <v>7.4798316388535735E-2</v>
      </c>
      <c r="T128" s="100">
        <v>0</v>
      </c>
      <c r="U128" s="100">
        <v>1.8148276765186575E-2</v>
      </c>
      <c r="W128" s="105"/>
      <c r="AC128" s="105"/>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c r="AX128" s="105"/>
      <c r="AY128" s="105"/>
      <c r="AZ128" s="105"/>
      <c r="BA128" s="105"/>
      <c r="BB128" s="105"/>
      <c r="BC128" s="105"/>
      <c r="BD128" s="105"/>
      <c r="BE128" s="105"/>
      <c r="BF128" s="105"/>
      <c r="BG128" s="105"/>
      <c r="BH128" s="105"/>
      <c r="BI128" s="105"/>
      <c r="BJ128" s="105"/>
      <c r="BK128" s="105"/>
      <c r="BL128" s="105"/>
      <c r="BM128" s="105"/>
      <c r="BN128" s="105"/>
      <c r="BO128" s="105"/>
      <c r="BP128" s="105"/>
      <c r="BQ128" s="105"/>
      <c r="BR128" s="105"/>
      <c r="BS128" s="105"/>
      <c r="BT128" s="105"/>
      <c r="BU128" s="105"/>
      <c r="BV128" s="105"/>
    </row>
    <row r="129" spans="1:86" ht="27.95" customHeight="1" x14ac:dyDescent="0.3">
      <c r="A129" s="93"/>
      <c r="B129" s="9" t="s">
        <v>31</v>
      </c>
      <c r="C129" s="9" t="s">
        <v>32</v>
      </c>
      <c r="D129" s="9" t="str">
        <f>+VLOOKUP($C129,$C$10:$D$42,2,FALSE)</f>
        <v>USD</v>
      </c>
      <c r="E129" s="9" t="s">
        <v>97</v>
      </c>
      <c r="F129" s="100">
        <v>0</v>
      </c>
      <c r="G129" s="100">
        <v>6.33053E-3</v>
      </c>
      <c r="H129" s="100">
        <v>0</v>
      </c>
      <c r="I129" s="100">
        <v>5.7740099999999996E-3</v>
      </c>
      <c r="J129" s="100">
        <v>0</v>
      </c>
      <c r="K129" s="100">
        <v>5.2174700000000001E-3</v>
      </c>
      <c r="L129" s="100">
        <v>0</v>
      </c>
      <c r="M129" s="100">
        <v>4.6609399999999997E-3</v>
      </c>
      <c r="N129" s="100">
        <v>0</v>
      </c>
      <c r="O129" s="100">
        <v>4.1044100000000002E-3</v>
      </c>
      <c r="P129" s="100">
        <v>0</v>
      </c>
      <c r="Q129" s="100">
        <v>3.5478899999999997E-3</v>
      </c>
      <c r="R129" s="100">
        <v>0</v>
      </c>
      <c r="S129" s="100">
        <v>2.9913499999999998E-3</v>
      </c>
      <c r="T129" s="100">
        <v>0</v>
      </c>
      <c r="U129" s="100">
        <v>4.4058666666666667E-4</v>
      </c>
      <c r="W129" s="105"/>
      <c r="AC129" s="105"/>
      <c r="AD129" s="105"/>
      <c r="AE129" s="105"/>
      <c r="AF129" s="105"/>
      <c r="AG129" s="105"/>
      <c r="AH129" s="105"/>
      <c r="AI129" s="105"/>
      <c r="AJ129" s="105"/>
      <c r="AK129" s="105"/>
      <c r="AL129" s="105"/>
      <c r="AM129" s="105"/>
      <c r="AN129" s="105"/>
      <c r="AO129" s="105"/>
      <c r="AP129" s="105"/>
      <c r="AQ129" s="105"/>
      <c r="AR129" s="105"/>
      <c r="AS129" s="105"/>
      <c r="AT129" s="105"/>
      <c r="AU129" s="105"/>
      <c r="AV129" s="105"/>
      <c r="AW129" s="105"/>
      <c r="AX129" s="105"/>
      <c r="AY129" s="105"/>
      <c r="AZ129" s="105"/>
      <c r="BA129" s="105"/>
      <c r="BB129" s="105"/>
      <c r="BC129" s="105"/>
      <c r="BD129" s="105"/>
      <c r="BE129" s="105"/>
      <c r="BF129" s="105"/>
      <c r="BG129" s="105"/>
      <c r="BH129" s="105"/>
      <c r="BI129" s="105"/>
      <c r="BJ129" s="105"/>
      <c r="BK129" s="105"/>
      <c r="BL129" s="105"/>
      <c r="BM129" s="105"/>
      <c r="BN129" s="105"/>
      <c r="BO129" s="105"/>
      <c r="BP129" s="105"/>
      <c r="BQ129" s="105"/>
      <c r="BR129" s="105"/>
      <c r="BS129" s="105"/>
      <c r="BT129" s="105"/>
      <c r="BU129" s="105"/>
      <c r="BV129" s="105"/>
    </row>
    <row r="130" spans="1:86" ht="27.95" customHeight="1" x14ac:dyDescent="0.3">
      <c r="A130" s="93"/>
      <c r="B130" s="9" t="s">
        <v>29</v>
      </c>
      <c r="C130" s="9" t="s">
        <v>30</v>
      </c>
      <c r="D130" s="9" t="str">
        <f>+VLOOKUP($C130,$C$10:$D$42,2,FALSE)</f>
        <v>USD</v>
      </c>
      <c r="E130" s="9" t="s">
        <v>97</v>
      </c>
      <c r="F130" s="100">
        <v>0</v>
      </c>
      <c r="G130" s="100">
        <v>2.3098807557819387E-2</v>
      </c>
      <c r="H130" s="100">
        <v>0</v>
      </c>
      <c r="I130" s="100">
        <v>9.9304871548438201E-3</v>
      </c>
      <c r="J130" s="100">
        <v>0</v>
      </c>
      <c r="K130" s="100">
        <v>0</v>
      </c>
      <c r="L130" s="100">
        <v>0</v>
      </c>
      <c r="M130" s="100">
        <v>0</v>
      </c>
      <c r="N130" s="100">
        <v>0</v>
      </c>
      <c r="O130" s="100">
        <v>0</v>
      </c>
      <c r="P130" s="100">
        <v>0</v>
      </c>
      <c r="Q130" s="100">
        <v>0</v>
      </c>
      <c r="R130" s="100">
        <v>0</v>
      </c>
      <c r="S130" s="100">
        <v>0</v>
      </c>
      <c r="T130" s="100">
        <v>0</v>
      </c>
      <c r="U130" s="100">
        <v>0</v>
      </c>
      <c r="W130" s="105"/>
      <c r="AC130" s="105"/>
      <c r="AD130" s="105"/>
      <c r="AE130" s="105"/>
      <c r="AF130" s="105"/>
      <c r="AG130" s="105"/>
      <c r="AH130" s="105"/>
      <c r="AI130" s="105"/>
      <c r="AJ130" s="105"/>
      <c r="AK130" s="105"/>
      <c r="AL130" s="105"/>
      <c r="AM130" s="105"/>
      <c r="AN130" s="105"/>
      <c r="AO130" s="105"/>
      <c r="AP130" s="105"/>
      <c r="AQ130" s="105"/>
      <c r="AR130" s="105"/>
      <c r="AS130" s="105"/>
      <c r="AT130" s="105"/>
      <c r="AU130" s="105"/>
      <c r="AV130" s="105"/>
      <c r="AW130" s="105"/>
      <c r="AX130" s="105"/>
      <c r="AY130" s="105"/>
      <c r="AZ130" s="105"/>
      <c r="BA130" s="105"/>
      <c r="BB130" s="105"/>
      <c r="BC130" s="105"/>
      <c r="BD130" s="105"/>
      <c r="BE130" s="105"/>
      <c r="BF130" s="105"/>
      <c r="BG130" s="105"/>
      <c r="BH130" s="105"/>
      <c r="BI130" s="105"/>
      <c r="BJ130" s="105"/>
      <c r="BK130" s="105"/>
      <c r="BL130" s="105"/>
      <c r="BM130" s="105"/>
      <c r="BN130" s="105"/>
      <c r="BO130" s="105"/>
      <c r="BP130" s="105"/>
      <c r="BQ130" s="105"/>
      <c r="BR130" s="105"/>
      <c r="BS130" s="105"/>
      <c r="BT130" s="105"/>
      <c r="BU130" s="105"/>
      <c r="BV130" s="105"/>
    </row>
    <row r="131" spans="1:86" ht="27.95" customHeight="1" x14ac:dyDescent="0.3">
      <c r="A131" s="93"/>
      <c r="B131" s="9" t="s">
        <v>33</v>
      </c>
      <c r="C131" s="9" t="s">
        <v>34</v>
      </c>
      <c r="D131" s="9" t="str">
        <f>+VLOOKUP($C131,$C$10:$D$42,2,FALSE)</f>
        <v>USD</v>
      </c>
      <c r="E131" s="9" t="s">
        <v>97</v>
      </c>
      <c r="F131" s="100">
        <v>0</v>
      </c>
      <c r="G131" s="100">
        <v>2.00826E-3</v>
      </c>
      <c r="H131" s="100">
        <v>0</v>
      </c>
      <c r="I131" s="100">
        <v>0</v>
      </c>
      <c r="J131" s="100">
        <v>0</v>
      </c>
      <c r="K131" s="100">
        <v>0</v>
      </c>
      <c r="L131" s="100">
        <v>0</v>
      </c>
      <c r="M131" s="100">
        <v>0</v>
      </c>
      <c r="N131" s="100">
        <v>0</v>
      </c>
      <c r="O131" s="100">
        <v>0</v>
      </c>
      <c r="P131" s="100">
        <v>0</v>
      </c>
      <c r="Q131" s="100">
        <v>0</v>
      </c>
      <c r="R131" s="100">
        <v>0</v>
      </c>
      <c r="S131" s="100">
        <v>0</v>
      </c>
      <c r="T131" s="100">
        <v>0</v>
      </c>
      <c r="U131" s="100">
        <v>0</v>
      </c>
      <c r="W131" s="105"/>
      <c r="AC131" s="105"/>
      <c r="AD131" s="105"/>
      <c r="AE131" s="105"/>
      <c r="AF131" s="105"/>
      <c r="AG131" s="105"/>
      <c r="AH131" s="105"/>
      <c r="AI131" s="105"/>
      <c r="AJ131" s="105"/>
      <c r="AK131" s="105"/>
      <c r="AL131" s="105"/>
      <c r="AM131" s="105"/>
      <c r="AN131" s="105"/>
      <c r="AO131" s="105"/>
      <c r="AP131" s="105"/>
      <c r="AQ131" s="105"/>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105"/>
      <c r="BQ131" s="105"/>
      <c r="BR131" s="105"/>
      <c r="BS131" s="105"/>
      <c r="BT131" s="105"/>
      <c r="BU131" s="105"/>
      <c r="BV131" s="105"/>
    </row>
    <row r="132" spans="1:86" ht="27.95" customHeight="1" x14ac:dyDescent="0.3">
      <c r="A132" s="93"/>
      <c r="B132" s="20" t="s">
        <v>35</v>
      </c>
      <c r="C132" s="20"/>
      <c r="D132" s="20"/>
      <c r="E132" s="20"/>
      <c r="F132" s="104">
        <v>0</v>
      </c>
      <c r="G132" s="104">
        <v>1.3441222776990178</v>
      </c>
      <c r="H132" s="104">
        <v>0</v>
      </c>
      <c r="I132" s="104">
        <v>1.825966384317798</v>
      </c>
      <c r="J132" s="104">
        <v>0</v>
      </c>
      <c r="K132" s="104">
        <v>1.4939954713436321</v>
      </c>
      <c r="L132" s="104">
        <v>0</v>
      </c>
      <c r="M132" s="104">
        <v>1.159102679472616</v>
      </c>
      <c r="N132" s="104">
        <v>0</v>
      </c>
      <c r="O132" s="104">
        <v>1.0365810910856548</v>
      </c>
      <c r="P132" s="104">
        <v>0</v>
      </c>
      <c r="Q132" s="104">
        <v>0.95103405687900522</v>
      </c>
      <c r="R132" s="104">
        <v>0</v>
      </c>
      <c r="S132" s="104">
        <v>0.86016870582414939</v>
      </c>
      <c r="T132" s="104">
        <v>0</v>
      </c>
      <c r="U132" s="104">
        <v>0.25174732110903503</v>
      </c>
      <c r="W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c r="BH132" s="147"/>
      <c r="BI132" s="147"/>
      <c r="BJ132" s="147"/>
      <c r="BK132" s="147"/>
      <c r="BL132" s="147"/>
      <c r="BM132" s="147"/>
      <c r="BN132" s="147"/>
      <c r="BO132" s="147"/>
      <c r="BP132" s="147"/>
      <c r="BQ132" s="147"/>
      <c r="BR132" s="147"/>
      <c r="BS132" s="147"/>
      <c r="BT132" s="147"/>
      <c r="BU132" s="147"/>
      <c r="BV132" s="147"/>
    </row>
    <row r="133" spans="1:86" ht="27.95" customHeight="1" x14ac:dyDescent="0.3">
      <c r="A133" s="93"/>
      <c r="B133" s="9" t="s">
        <v>36</v>
      </c>
      <c r="C133" s="9" t="s">
        <v>37</v>
      </c>
      <c r="D133" s="9" t="str">
        <f>+VLOOKUP($C133,$C$10:$D$42,2,FALSE)</f>
        <v>USD</v>
      </c>
      <c r="E133" s="9" t="s">
        <v>97</v>
      </c>
      <c r="F133" s="100">
        <v>0</v>
      </c>
      <c r="G133" s="100">
        <v>1.343604344339403</v>
      </c>
      <c r="H133" s="100">
        <v>0</v>
      </c>
      <c r="I133" s="100">
        <v>1.8249459329634774</v>
      </c>
      <c r="J133" s="100">
        <v>0</v>
      </c>
      <c r="K133" s="100">
        <v>1.4930778953567936</v>
      </c>
      <c r="L133" s="100">
        <v>0</v>
      </c>
      <c r="M133" s="100">
        <v>1.1583499121985468</v>
      </c>
      <c r="N133" s="100">
        <v>0</v>
      </c>
      <c r="O133" s="100">
        <v>1.0358950423713211</v>
      </c>
      <c r="P133" s="100">
        <v>0</v>
      </c>
      <c r="Q133" s="100">
        <v>0.95037572217555444</v>
      </c>
      <c r="R133" s="100">
        <v>0</v>
      </c>
      <c r="S133" s="100">
        <v>0.85954164196762162</v>
      </c>
      <c r="T133" s="100">
        <v>0</v>
      </c>
      <c r="U133" s="100">
        <v>0.25135593790872529</v>
      </c>
      <c r="W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5"/>
      <c r="BF133" s="105"/>
      <c r="BG133" s="105"/>
      <c r="BH133" s="105"/>
      <c r="BI133" s="105"/>
      <c r="BJ133" s="105"/>
      <c r="BK133" s="105"/>
      <c r="BL133" s="105"/>
      <c r="BM133" s="105"/>
      <c r="BN133" s="105"/>
      <c r="BO133" s="105"/>
      <c r="BP133" s="105"/>
      <c r="BQ133" s="105"/>
      <c r="BR133" s="105"/>
      <c r="BS133" s="105"/>
      <c r="BT133" s="105"/>
      <c r="BU133" s="105"/>
      <c r="BV133" s="105"/>
    </row>
    <row r="134" spans="1:86" ht="27.95" customHeight="1" x14ac:dyDescent="0.3">
      <c r="A134" s="93"/>
      <c r="B134" s="9" t="s">
        <v>163</v>
      </c>
      <c r="C134" s="9" t="s">
        <v>165</v>
      </c>
      <c r="D134" s="9" t="str">
        <f>+VLOOKUP($C134,$C$10:$D$42,2,FALSE)</f>
        <v>USD</v>
      </c>
      <c r="E134" s="9" t="s">
        <v>97</v>
      </c>
      <c r="F134" s="100">
        <v>0</v>
      </c>
      <c r="G134" s="100">
        <v>5.1793335961482754E-4</v>
      </c>
      <c r="H134" s="100">
        <v>0</v>
      </c>
      <c r="I134" s="100">
        <v>1.0204513543205839E-3</v>
      </c>
      <c r="J134" s="100">
        <v>0</v>
      </c>
      <c r="K134" s="100">
        <v>9.1757598683856758E-4</v>
      </c>
      <c r="L134" s="100">
        <v>0</v>
      </c>
      <c r="M134" s="100">
        <v>7.5276727406917035E-4</v>
      </c>
      <c r="N134" s="100">
        <v>0</v>
      </c>
      <c r="O134" s="100">
        <v>6.8604871433361079E-4</v>
      </c>
      <c r="P134" s="100">
        <v>0</v>
      </c>
      <c r="Q134" s="100">
        <v>6.5833470345077376E-4</v>
      </c>
      <c r="R134" s="100">
        <v>0</v>
      </c>
      <c r="S134" s="100">
        <v>6.2706385652780698E-4</v>
      </c>
      <c r="T134" s="100">
        <v>0</v>
      </c>
      <c r="U134" s="100">
        <v>3.9138320030973823E-4</v>
      </c>
      <c r="W134" s="105"/>
      <c r="AC134" s="105"/>
      <c r="AD134" s="105"/>
      <c r="AE134" s="105"/>
      <c r="AF134" s="105"/>
      <c r="AG134" s="105"/>
      <c r="AH134" s="105"/>
      <c r="AI134" s="105"/>
      <c r="AJ134" s="105"/>
      <c r="AK134" s="105"/>
      <c r="AL134" s="105"/>
      <c r="AM134" s="105"/>
      <c r="AN134" s="105"/>
      <c r="AO134" s="105"/>
      <c r="AP134" s="105"/>
      <c r="AQ134" s="105"/>
      <c r="AR134" s="105"/>
      <c r="AS134" s="105"/>
      <c r="AT134" s="105"/>
      <c r="AU134" s="105"/>
      <c r="AV134" s="105"/>
      <c r="AW134" s="105"/>
      <c r="AX134" s="105"/>
      <c r="AY134" s="105"/>
      <c r="AZ134" s="105"/>
      <c r="BA134" s="105"/>
      <c r="BB134" s="105"/>
      <c r="BC134" s="105"/>
      <c r="BD134" s="105"/>
      <c r="BE134" s="105"/>
      <c r="BF134" s="105"/>
      <c r="BG134" s="105"/>
      <c r="BH134" s="105"/>
      <c r="BI134" s="105"/>
      <c r="BJ134" s="105"/>
      <c r="BK134" s="105"/>
      <c r="BL134" s="105"/>
      <c r="BM134" s="105"/>
      <c r="BN134" s="105"/>
      <c r="BO134" s="105"/>
      <c r="BP134" s="105"/>
      <c r="BQ134" s="105"/>
      <c r="BR134" s="105"/>
      <c r="BS134" s="105"/>
      <c r="BT134" s="105"/>
      <c r="BU134" s="105"/>
      <c r="BV134" s="105"/>
    </row>
    <row r="135" spans="1:86" ht="27.95" customHeight="1" x14ac:dyDescent="0.3">
      <c r="A135" s="93"/>
      <c r="B135" s="19" t="s">
        <v>98</v>
      </c>
      <c r="C135" s="19"/>
      <c r="D135" s="19"/>
      <c r="E135" s="19"/>
      <c r="F135" s="98">
        <v>6751.2705854683927</v>
      </c>
      <c r="G135" s="98">
        <v>24.793418461538465</v>
      </c>
      <c r="H135" s="98">
        <v>4126.6276505428068</v>
      </c>
      <c r="I135" s="98">
        <v>24.095012307692315</v>
      </c>
      <c r="J135" s="98">
        <v>2498.2684667561616</v>
      </c>
      <c r="K135" s="98">
        <v>19.50548615384616</v>
      </c>
      <c r="L135" s="98">
        <v>1228.3771195748795</v>
      </c>
      <c r="M135" s="98">
        <v>14.915960000000009</v>
      </c>
      <c r="N135" s="98">
        <v>708.90464723789671</v>
      </c>
      <c r="O135" s="98">
        <v>10.326433846153854</v>
      </c>
      <c r="P135" s="98">
        <v>412.16159140587331</v>
      </c>
      <c r="Q135" s="98">
        <v>5.7369076923077014</v>
      </c>
      <c r="R135" s="98">
        <v>196.25212111773635</v>
      </c>
      <c r="S135" s="98">
        <v>1.1473815384615427</v>
      </c>
      <c r="T135" s="98">
        <v>5.502310615918069</v>
      </c>
      <c r="U135" s="98">
        <v>0</v>
      </c>
      <c r="W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144"/>
      <c r="AX135" s="144"/>
      <c r="AY135" s="144"/>
      <c r="AZ135" s="144"/>
      <c r="BA135" s="144"/>
      <c r="BB135" s="144"/>
      <c r="BC135" s="144"/>
      <c r="BD135" s="144"/>
      <c r="BE135" s="144"/>
      <c r="BF135" s="144"/>
      <c r="BG135" s="144"/>
      <c r="BH135" s="144"/>
      <c r="BI135" s="144"/>
      <c r="BJ135" s="144"/>
      <c r="BK135" s="144"/>
      <c r="BL135" s="144"/>
      <c r="BM135" s="144"/>
      <c r="BN135" s="144"/>
      <c r="BO135" s="144"/>
      <c r="BP135" s="144"/>
      <c r="BQ135" s="144"/>
      <c r="BR135" s="144"/>
      <c r="BS135" s="144"/>
      <c r="BT135" s="144"/>
      <c r="BU135" s="144"/>
      <c r="BV135" s="144"/>
    </row>
    <row r="136" spans="1:86" ht="27.95" customHeight="1" x14ac:dyDescent="0.3">
      <c r="A136" s="93"/>
      <c r="B136" s="9" t="s">
        <v>133</v>
      </c>
      <c r="C136" s="9" t="s">
        <v>132</v>
      </c>
      <c r="D136" s="9" t="str">
        <f t="shared" ref="D136:D141" si="8">+VLOOKUP($C136,$C$10:$D$42,2,FALSE)</f>
        <v>USD</v>
      </c>
      <c r="E136" s="9" t="s">
        <v>98</v>
      </c>
      <c r="F136" s="100">
        <v>0</v>
      </c>
      <c r="G136" s="100">
        <v>24.793418461538465</v>
      </c>
      <c r="H136" s="100">
        <v>0</v>
      </c>
      <c r="I136" s="100">
        <v>24.095012307692315</v>
      </c>
      <c r="J136" s="100">
        <v>0</v>
      </c>
      <c r="K136" s="100">
        <v>19.50548615384616</v>
      </c>
      <c r="L136" s="100">
        <v>0</v>
      </c>
      <c r="M136" s="100">
        <v>14.915960000000009</v>
      </c>
      <c r="N136" s="100">
        <v>0</v>
      </c>
      <c r="O136" s="100">
        <v>10.326433846153854</v>
      </c>
      <c r="P136" s="100">
        <v>0</v>
      </c>
      <c r="Q136" s="100">
        <v>5.7369076923077014</v>
      </c>
      <c r="R136" s="100">
        <v>0</v>
      </c>
      <c r="S136" s="100">
        <v>1.1473815384615427</v>
      </c>
      <c r="T136" s="100">
        <v>0</v>
      </c>
      <c r="U136" s="100">
        <v>0</v>
      </c>
      <c r="W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105"/>
      <c r="BQ136" s="105"/>
      <c r="BR136" s="105"/>
      <c r="BS136" s="105"/>
      <c r="BT136" s="105"/>
      <c r="BU136" s="105"/>
      <c r="BV136" s="105"/>
    </row>
    <row r="137" spans="1:86" ht="27.95" customHeight="1" x14ac:dyDescent="0.3">
      <c r="A137" s="93"/>
      <c r="B137" s="9" t="s">
        <v>146</v>
      </c>
      <c r="C137" s="9" t="s">
        <v>147</v>
      </c>
      <c r="D137" s="9" t="str">
        <f t="shared" si="8"/>
        <v>Pesos</v>
      </c>
      <c r="E137" s="9" t="s">
        <v>98</v>
      </c>
      <c r="F137" s="100">
        <v>0</v>
      </c>
      <c r="G137" s="100">
        <v>0</v>
      </c>
      <c r="H137" s="100">
        <v>0</v>
      </c>
      <c r="I137" s="100">
        <v>0</v>
      </c>
      <c r="J137" s="100">
        <v>0</v>
      </c>
      <c r="K137" s="100">
        <v>0</v>
      </c>
      <c r="L137" s="100">
        <v>0</v>
      </c>
      <c r="M137" s="100">
        <v>0</v>
      </c>
      <c r="N137" s="100">
        <v>0</v>
      </c>
      <c r="O137" s="100">
        <v>0</v>
      </c>
      <c r="P137" s="100">
        <v>0</v>
      </c>
      <c r="Q137" s="100">
        <v>0</v>
      </c>
      <c r="R137" s="100">
        <v>0</v>
      </c>
      <c r="S137" s="100">
        <v>0</v>
      </c>
      <c r="T137" s="100">
        <v>0</v>
      </c>
      <c r="U137" s="100">
        <v>0</v>
      </c>
      <c r="W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c r="BC137" s="105"/>
      <c r="BD137" s="105"/>
      <c r="BE137" s="105"/>
      <c r="BF137" s="105"/>
      <c r="BG137" s="105"/>
      <c r="BH137" s="105"/>
      <c r="BI137" s="105"/>
      <c r="BJ137" s="105"/>
      <c r="BK137" s="105"/>
      <c r="BL137" s="105"/>
      <c r="BM137" s="105"/>
      <c r="BN137" s="105"/>
      <c r="BO137" s="105"/>
      <c r="BP137" s="105"/>
      <c r="BQ137" s="105"/>
      <c r="BR137" s="105"/>
      <c r="BS137" s="105"/>
      <c r="BT137" s="105"/>
      <c r="BU137" s="105"/>
      <c r="BV137" s="105"/>
    </row>
    <row r="138" spans="1:86" ht="27.95" customHeight="1" x14ac:dyDescent="0.3">
      <c r="A138" s="93"/>
      <c r="B138" s="9" t="s">
        <v>148</v>
      </c>
      <c r="C138" s="9" t="s">
        <v>149</v>
      </c>
      <c r="D138" s="9" t="str">
        <f t="shared" si="8"/>
        <v>Pesos</v>
      </c>
      <c r="E138" s="9" t="s">
        <v>98</v>
      </c>
      <c r="F138" s="100">
        <v>2040.4343556522476</v>
      </c>
      <c r="G138" s="100">
        <v>0</v>
      </c>
      <c r="H138" s="100">
        <v>0</v>
      </c>
      <c r="I138" s="100">
        <v>0</v>
      </c>
      <c r="J138" s="100">
        <v>0</v>
      </c>
      <c r="K138" s="100">
        <v>0</v>
      </c>
      <c r="L138" s="100">
        <v>0</v>
      </c>
      <c r="M138" s="100">
        <v>0</v>
      </c>
      <c r="N138" s="100">
        <v>0</v>
      </c>
      <c r="O138" s="100">
        <v>0</v>
      </c>
      <c r="P138" s="100">
        <v>0</v>
      </c>
      <c r="Q138" s="100">
        <v>0</v>
      </c>
      <c r="R138" s="100">
        <v>0</v>
      </c>
      <c r="S138" s="100">
        <v>0</v>
      </c>
      <c r="T138" s="100">
        <v>0</v>
      </c>
      <c r="U138" s="100">
        <v>0</v>
      </c>
      <c r="W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105"/>
      <c r="BQ138" s="105"/>
      <c r="BR138" s="105"/>
      <c r="BS138" s="105"/>
      <c r="BT138" s="105"/>
      <c r="BU138" s="105"/>
      <c r="BV138" s="105"/>
    </row>
    <row r="139" spans="1:86" ht="27.95" customHeight="1" x14ac:dyDescent="0.3">
      <c r="A139" s="93"/>
      <c r="B139" s="9" t="s">
        <v>150</v>
      </c>
      <c r="C139" s="9" t="s">
        <v>151</v>
      </c>
      <c r="D139" s="9" t="str">
        <f t="shared" si="8"/>
        <v>Pesos</v>
      </c>
      <c r="E139" s="9" t="s">
        <v>98</v>
      </c>
      <c r="F139" s="100">
        <v>3427.7620648450638</v>
      </c>
      <c r="G139" s="100">
        <v>0</v>
      </c>
      <c r="H139" s="100">
        <v>3434.6267796102375</v>
      </c>
      <c r="I139" s="100">
        <v>0</v>
      </c>
      <c r="J139" s="100">
        <v>2396.9530069119496</v>
      </c>
      <c r="K139" s="100">
        <v>0</v>
      </c>
      <c r="L139" s="100">
        <v>1228.3771195748795</v>
      </c>
      <c r="M139" s="100">
        <v>0</v>
      </c>
      <c r="N139" s="100">
        <v>708.90464723789671</v>
      </c>
      <c r="O139" s="100">
        <v>0</v>
      </c>
      <c r="P139" s="100">
        <v>412.16159140587331</v>
      </c>
      <c r="Q139" s="100">
        <v>0</v>
      </c>
      <c r="R139" s="100">
        <v>196.25212111773635</v>
      </c>
      <c r="S139" s="100">
        <v>0</v>
      </c>
      <c r="T139" s="100">
        <v>5.502310615918069</v>
      </c>
      <c r="U139" s="100">
        <v>0</v>
      </c>
      <c r="W139" s="105"/>
      <c r="AC139" s="105"/>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5"/>
      <c r="AZ139" s="105"/>
      <c r="BA139" s="105"/>
      <c r="BB139" s="105"/>
      <c r="BC139" s="105"/>
      <c r="BD139" s="105"/>
      <c r="BE139" s="105"/>
      <c r="BF139" s="105"/>
      <c r="BG139" s="105"/>
      <c r="BH139" s="105"/>
      <c r="BI139" s="105"/>
      <c r="BJ139" s="105"/>
      <c r="BK139" s="105"/>
      <c r="BL139" s="105"/>
      <c r="BM139" s="105"/>
      <c r="BN139" s="105"/>
      <c r="BO139" s="105"/>
      <c r="BP139" s="105"/>
      <c r="BQ139" s="105"/>
      <c r="BR139" s="105"/>
      <c r="BS139" s="105"/>
      <c r="BT139" s="105"/>
      <c r="BU139" s="105"/>
      <c r="BV139" s="105"/>
    </row>
    <row r="140" spans="1:86" ht="27.95" customHeight="1" x14ac:dyDescent="0.3">
      <c r="A140" s="93"/>
      <c r="B140" s="9" t="s">
        <v>137</v>
      </c>
      <c r="C140" s="9" t="s">
        <v>138</v>
      </c>
      <c r="D140" s="9" t="str">
        <f t="shared" si="8"/>
        <v>Pesos</v>
      </c>
      <c r="E140" s="9" t="s">
        <v>98</v>
      </c>
      <c r="F140" s="100">
        <v>1270.6635221819511</v>
      </c>
      <c r="G140" s="100">
        <v>0</v>
      </c>
      <c r="H140" s="100">
        <v>683.11183068946275</v>
      </c>
      <c r="I140" s="100">
        <v>0</v>
      </c>
      <c r="J140" s="100">
        <v>97.838322024091937</v>
      </c>
      <c r="K140" s="100">
        <v>0</v>
      </c>
      <c r="L140" s="100">
        <v>0</v>
      </c>
      <c r="M140" s="100">
        <v>0</v>
      </c>
      <c r="N140" s="100">
        <v>0</v>
      </c>
      <c r="O140" s="100">
        <v>0</v>
      </c>
      <c r="P140" s="100">
        <v>0</v>
      </c>
      <c r="Q140" s="100">
        <v>0</v>
      </c>
      <c r="R140" s="100">
        <v>0</v>
      </c>
      <c r="S140" s="100">
        <v>0</v>
      </c>
      <c r="T140" s="100">
        <v>0</v>
      </c>
      <c r="U140" s="100">
        <v>0</v>
      </c>
      <c r="W140" s="105"/>
      <c r="AC140" s="105"/>
      <c r="AD140" s="105"/>
      <c r="AE140" s="105"/>
      <c r="AF140" s="105"/>
      <c r="AG140" s="105"/>
      <c r="AH140" s="105"/>
      <c r="AI140" s="105"/>
      <c r="AJ140" s="105"/>
      <c r="AK140" s="105"/>
      <c r="AL140" s="105"/>
      <c r="AM140" s="105"/>
      <c r="AN140" s="105"/>
      <c r="AO140" s="105"/>
      <c r="AP140" s="105"/>
      <c r="AQ140" s="105"/>
      <c r="AR140" s="105"/>
      <c r="AS140" s="105"/>
      <c r="AT140" s="105"/>
      <c r="AU140" s="105"/>
      <c r="AV140" s="105"/>
      <c r="AW140" s="105"/>
      <c r="AX140" s="105"/>
      <c r="AY140" s="105"/>
      <c r="AZ140" s="105"/>
      <c r="BA140" s="105"/>
      <c r="BB140" s="105"/>
      <c r="BC140" s="105"/>
      <c r="BD140" s="105"/>
      <c r="BE140" s="105"/>
      <c r="BF140" s="105"/>
      <c r="BG140" s="105"/>
      <c r="BH140" s="105"/>
      <c r="BI140" s="105"/>
      <c r="BJ140" s="105"/>
      <c r="BK140" s="105"/>
      <c r="BL140" s="105"/>
      <c r="BM140" s="105"/>
      <c r="BN140" s="105"/>
      <c r="BO140" s="105"/>
      <c r="BP140" s="105"/>
      <c r="BQ140" s="105"/>
      <c r="BR140" s="105"/>
      <c r="BS140" s="105"/>
      <c r="BT140" s="105"/>
      <c r="BU140" s="105"/>
      <c r="BV140" s="105"/>
    </row>
    <row r="141" spans="1:86" ht="27.95" customHeight="1" x14ac:dyDescent="0.3">
      <c r="A141" s="93"/>
      <c r="B141" s="11" t="s">
        <v>38</v>
      </c>
      <c r="C141" s="9" t="s">
        <v>39</v>
      </c>
      <c r="D141" s="9" t="str">
        <f t="shared" si="8"/>
        <v>Pesos</v>
      </c>
      <c r="E141" s="9" t="s">
        <v>98</v>
      </c>
      <c r="F141" s="100">
        <v>12.410642789130454</v>
      </c>
      <c r="G141" s="100">
        <v>0</v>
      </c>
      <c r="H141" s="100">
        <v>8.8890402431057627</v>
      </c>
      <c r="I141" s="100">
        <v>0</v>
      </c>
      <c r="J141" s="100">
        <v>3.4771378201197729</v>
      </c>
      <c r="K141" s="100">
        <v>0</v>
      </c>
      <c r="L141" s="100">
        <v>0</v>
      </c>
      <c r="M141" s="100">
        <v>0</v>
      </c>
      <c r="N141" s="100">
        <v>0</v>
      </c>
      <c r="O141" s="100">
        <v>0</v>
      </c>
      <c r="P141" s="100">
        <v>0</v>
      </c>
      <c r="Q141" s="100">
        <v>0</v>
      </c>
      <c r="R141" s="100">
        <v>0</v>
      </c>
      <c r="S141" s="100">
        <v>0</v>
      </c>
      <c r="T141" s="100">
        <v>0</v>
      </c>
      <c r="U141" s="100">
        <v>0</v>
      </c>
      <c r="W141" s="105"/>
      <c r="AC141" s="105"/>
      <c r="AD141" s="105"/>
      <c r="AE141" s="105"/>
      <c r="AF141" s="105"/>
      <c r="AG141" s="105"/>
      <c r="AH141" s="105"/>
      <c r="AI141" s="105"/>
      <c r="AJ141" s="105"/>
      <c r="AK141" s="105"/>
      <c r="AL141" s="105"/>
      <c r="AM141" s="105"/>
      <c r="AN141" s="105"/>
      <c r="AO141" s="105"/>
      <c r="AP141" s="105"/>
      <c r="AQ141" s="105"/>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105"/>
      <c r="BQ141" s="105"/>
      <c r="BR141" s="105"/>
      <c r="BS141" s="105"/>
      <c r="BT141" s="105"/>
      <c r="BU141" s="105"/>
      <c r="BV141" s="105"/>
    </row>
    <row r="142" spans="1:86" ht="6.75" customHeight="1" x14ac:dyDescent="0.3">
      <c r="B142" s="22"/>
      <c r="C142" s="14"/>
      <c r="D142" s="14"/>
      <c r="F142" s="105"/>
      <c r="G142" s="105"/>
      <c r="H142" s="105"/>
      <c r="I142" s="105"/>
      <c r="J142" s="105"/>
      <c r="K142" s="105"/>
      <c r="L142" s="105"/>
      <c r="M142" s="105"/>
      <c r="N142" s="105"/>
      <c r="O142" s="105"/>
      <c r="P142" s="105"/>
      <c r="Q142" s="105"/>
      <c r="R142" s="105"/>
      <c r="S142" s="105"/>
      <c r="T142" s="103"/>
      <c r="U142" s="103"/>
      <c r="W142" s="105"/>
      <c r="AC142" s="103"/>
      <c r="AD142" s="105"/>
      <c r="AE142" s="105"/>
      <c r="AF142" s="105"/>
      <c r="AG142" s="105"/>
      <c r="AH142" s="105"/>
      <c r="AI142" s="105"/>
      <c r="AJ142" s="105"/>
      <c r="AK142" s="105"/>
      <c r="AL142" s="105"/>
      <c r="AM142" s="105"/>
      <c r="AN142" s="105"/>
      <c r="AO142" s="105"/>
      <c r="AP142" s="105"/>
      <c r="AQ142" s="105"/>
      <c r="AR142" s="105"/>
      <c r="AS142" s="105"/>
      <c r="AT142" s="105"/>
      <c r="AU142" s="105"/>
      <c r="AV142" s="105"/>
      <c r="AW142" s="105"/>
      <c r="AX142" s="105"/>
      <c r="AY142" s="105"/>
      <c r="AZ142" s="105"/>
      <c r="BA142" s="105"/>
      <c r="BB142" s="105"/>
      <c r="BC142" s="105"/>
      <c r="BD142" s="105"/>
      <c r="BE142" s="105"/>
      <c r="BF142" s="105"/>
      <c r="BG142" s="105"/>
      <c r="BH142" s="105"/>
      <c r="BI142" s="105"/>
      <c r="BJ142" s="105"/>
      <c r="BK142" s="105"/>
      <c r="BL142" s="105"/>
      <c r="BM142" s="105"/>
      <c r="BN142" s="105"/>
      <c r="BO142" s="105"/>
      <c r="BP142" s="105"/>
      <c r="BQ142" s="105"/>
      <c r="BR142" s="105"/>
      <c r="BS142" s="105"/>
      <c r="BT142" s="105"/>
      <c r="BU142" s="105"/>
      <c r="BV142" s="105"/>
    </row>
    <row r="143" spans="1:86" ht="29.25" customHeight="1" x14ac:dyDescent="0.3">
      <c r="B143" s="156" t="s">
        <v>40</v>
      </c>
      <c r="C143" s="157"/>
      <c r="D143" s="157"/>
      <c r="E143" s="158"/>
      <c r="F143" s="98">
        <v>19992.556853233084</v>
      </c>
      <c r="G143" s="98">
        <v>35.412919123149507</v>
      </c>
      <c r="H143" s="98">
        <v>13639.733231733084</v>
      </c>
      <c r="I143" s="98">
        <v>35.054127322552006</v>
      </c>
      <c r="J143" s="98">
        <v>7316.7843251214126</v>
      </c>
      <c r="K143" s="98">
        <v>28.102108797668038</v>
      </c>
      <c r="L143" s="98">
        <v>2661.5805939652</v>
      </c>
      <c r="M143" s="98">
        <v>21.253713570940498</v>
      </c>
      <c r="N143" s="98">
        <v>833.97852408223685</v>
      </c>
      <c r="O143" s="98">
        <v>15.601586276148266</v>
      </c>
      <c r="P143" s="98">
        <v>412.16159140587331</v>
      </c>
      <c r="Q143" s="98">
        <v>10.490217846812769</v>
      </c>
      <c r="R143" s="98">
        <v>196.25212111773635</v>
      </c>
      <c r="S143" s="98">
        <v>5.381239879218624</v>
      </c>
      <c r="T143" s="98">
        <v>5.502310615918069</v>
      </c>
      <c r="U143" s="98">
        <v>1.2339406339607644</v>
      </c>
      <c r="W143" s="144"/>
      <c r="AC143" s="144"/>
      <c r="AD143" s="144"/>
      <c r="AE143" s="144"/>
      <c r="AF143" s="144"/>
      <c r="AG143" s="144"/>
      <c r="AH143" s="144"/>
      <c r="AI143" s="144"/>
      <c r="AJ143" s="144"/>
      <c r="AK143" s="144"/>
      <c r="AL143" s="144"/>
      <c r="AM143" s="144"/>
      <c r="AN143" s="144"/>
      <c r="AO143" s="144"/>
      <c r="AP143" s="144"/>
      <c r="AQ143" s="144"/>
      <c r="AR143" s="144"/>
      <c r="AS143" s="144"/>
      <c r="AT143" s="144"/>
      <c r="AU143" s="144"/>
      <c r="AV143" s="144"/>
      <c r="AW143" s="144"/>
      <c r="AX143" s="144"/>
      <c r="AY143" s="144"/>
      <c r="AZ143" s="144"/>
      <c r="BA143" s="144"/>
      <c r="BB143" s="144"/>
      <c r="BC143" s="144"/>
      <c r="BD143" s="144"/>
      <c r="BE143" s="144"/>
      <c r="BF143" s="144"/>
      <c r="BG143" s="144"/>
      <c r="BH143" s="144"/>
      <c r="BI143" s="144"/>
      <c r="BJ143" s="144"/>
      <c r="BK143" s="144"/>
      <c r="BL143" s="144"/>
      <c r="BM143" s="144"/>
      <c r="BN143" s="144"/>
      <c r="BO143" s="144"/>
      <c r="BP143" s="144"/>
      <c r="BQ143" s="144"/>
      <c r="BR143" s="144"/>
      <c r="BS143" s="144"/>
      <c r="BT143" s="144"/>
      <c r="BU143" s="144"/>
      <c r="BV143" s="144"/>
    </row>
    <row r="144" spans="1:86" x14ac:dyDescent="0.3">
      <c r="B144" s="53"/>
      <c r="C144" s="53"/>
      <c r="D144" s="53"/>
      <c r="E144" s="120"/>
      <c r="F144" s="123"/>
      <c r="G144" s="123"/>
      <c r="H144" s="123"/>
      <c r="I144" s="123"/>
      <c r="J144" s="123"/>
      <c r="K144" s="123"/>
      <c r="L144" s="123"/>
      <c r="M144" s="123"/>
      <c r="N144" s="123"/>
      <c r="O144" s="123"/>
      <c r="P144" s="123"/>
      <c r="Q144" s="123"/>
      <c r="R144" s="123"/>
      <c r="S144" s="123"/>
      <c r="T144" s="123"/>
      <c r="U144" s="123"/>
      <c r="V144" s="138"/>
      <c r="W144" s="138"/>
      <c r="X144" s="138"/>
      <c r="Y144" s="138"/>
      <c r="Z144" s="138"/>
      <c r="AA144" s="138"/>
      <c r="AB144" s="138"/>
      <c r="AC144" s="138"/>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138"/>
      <c r="AY144" s="138"/>
      <c r="AZ144" s="138"/>
      <c r="BA144" s="138"/>
      <c r="BB144" s="138"/>
      <c r="BC144" s="138"/>
      <c r="BD144" s="138"/>
      <c r="BE144" s="138"/>
      <c r="BF144" s="138"/>
      <c r="BG144" s="138"/>
      <c r="BH144" s="138"/>
      <c r="BI144" s="138"/>
      <c r="BJ144" s="138"/>
      <c r="BK144" s="138"/>
      <c r="BL144" s="138"/>
      <c r="BM144" s="138"/>
      <c r="BN144" s="138"/>
      <c r="BO144" s="138"/>
      <c r="BP144" s="138"/>
      <c r="BQ144" s="138"/>
      <c r="BR144" s="138"/>
      <c r="BS144" s="138"/>
      <c r="BT144" s="138"/>
      <c r="BU144" s="138"/>
      <c r="BV144" s="138"/>
      <c r="BW144" s="138"/>
      <c r="BX144" s="138"/>
      <c r="BY144" s="138"/>
      <c r="BZ144" s="138"/>
      <c r="CA144" s="138"/>
      <c r="CB144" s="138"/>
      <c r="CC144" s="138"/>
      <c r="CD144" s="138"/>
      <c r="CE144" s="138"/>
      <c r="CF144" s="138"/>
      <c r="CG144" s="138"/>
      <c r="CH144" s="138"/>
    </row>
  </sheetData>
  <sortState xmlns:xlrd2="http://schemas.microsoft.com/office/spreadsheetml/2017/richdata2" ref="A137:CT141">
    <sortCondition ref="A137:A141"/>
  </sortState>
  <mergeCells count="24">
    <mergeCell ref="B2:U2"/>
    <mergeCell ref="B6:B8"/>
    <mergeCell ref="C6:C8"/>
    <mergeCell ref="G6:G8"/>
    <mergeCell ref="D6:D8"/>
    <mergeCell ref="J6:J8"/>
    <mergeCell ref="N6:N8"/>
    <mergeCell ref="H6:H8"/>
    <mergeCell ref="I6:I8"/>
    <mergeCell ref="K6:K8"/>
    <mergeCell ref="L6:L8"/>
    <mergeCell ref="E6:E7"/>
    <mergeCell ref="F6:F7"/>
    <mergeCell ref="M6:M8"/>
    <mergeCell ref="B59:U59"/>
    <mergeCell ref="B103:U103"/>
    <mergeCell ref="B44:D44"/>
    <mergeCell ref="B99:E99"/>
    <mergeCell ref="B143:E143"/>
    <mergeCell ref="B48:N48"/>
    <mergeCell ref="B50:N50"/>
    <mergeCell ref="B52:N52"/>
    <mergeCell ref="B49:N49"/>
    <mergeCell ref="B51:N51"/>
  </mergeCells>
  <hyperlinks>
    <hyperlink ref="C77" location="BIDF40!A1" display="BIDF40" xr:uid="{00000000-0004-0000-0000-000002000000}"/>
    <hyperlink ref="C86" location="BIDO24!A1" display="BIDO24" xr:uid="{00000000-0004-0000-0000-000004000000}"/>
    <hyperlink ref="C83" location="BIDN32!A1" display="BIDN32" xr:uid="{00000000-0004-0000-0000-000005000000}"/>
    <hyperlink ref="C89" location="BIRS38!A1" display="BIRS38" xr:uid="{00000000-0004-0000-0000-000009000000}"/>
    <hyperlink ref="C85" location="BIDS34!A1" display="BIDS34" xr:uid="{00000000-0004-0000-0000-00000B000000}"/>
    <hyperlink ref="C82" location="BIDY42!A1" display="BIDY42" xr:uid="{00000000-0004-0000-0000-000011000000}"/>
    <hyperlink ref="C68" location="FFFIRO24!A1" display="FFFIRO24" xr:uid="{00000000-0004-0000-0000-000015000000}"/>
    <hyperlink ref="C69" location="FFFIRF26!A1" display="FFFIRF26" xr:uid="{00000000-0004-0000-0000-000017000000}"/>
    <hyperlink ref="C72" location="ANSE23!A1" display="ANSE23" xr:uid="{00000000-0004-0000-0000-000018000000}"/>
    <hyperlink ref="C70" location="IPVO26!A1" display="IPVO26" xr:uid="{00000000-0004-0000-0000-00001A000000}"/>
    <hyperlink ref="C71" location="FFFIRE26!A1" display="FFFIRE26" xr:uid="{00000000-0004-0000-0000-00001B000000}"/>
    <hyperlink ref="C97" location="'PMG25'!A1" display="PMG25" xr:uid="{00000000-0004-0000-0000-00001C000000}"/>
    <hyperlink ref="C65" location="FFDPO23!A1" display="FFDPO23" xr:uid="{00000000-0004-0000-0000-00001D000000}"/>
    <hyperlink ref="C121" location="BIDF40!A1" display="BIDF40" xr:uid="{00000000-0004-0000-0000-000020000000}"/>
    <hyperlink ref="C130" location="BIDO24!A1" display="BIDO24" xr:uid="{00000000-0004-0000-0000-000022000000}"/>
    <hyperlink ref="C127" location="BIDN32!A1" display="BIDN32" xr:uid="{00000000-0004-0000-0000-000023000000}"/>
    <hyperlink ref="C133" location="BIRS38!A1" display="BIRS38" xr:uid="{00000000-0004-0000-0000-000027000000}"/>
    <hyperlink ref="C129" location="BIDS34!A1" display="BIDS34" xr:uid="{00000000-0004-0000-0000-000029000000}"/>
    <hyperlink ref="C131" location="BIDS23!A1" display="BIDS23" xr:uid="{00000000-0004-0000-0000-00002A000000}"/>
    <hyperlink ref="C126" location="BIDY42!A1" display="BIDY42" xr:uid="{00000000-0004-0000-0000-00002F000000}"/>
    <hyperlink ref="C112" location="FFFIRO24!A1" display="FFFIRO24" xr:uid="{00000000-0004-0000-0000-000033000000}"/>
    <hyperlink ref="C113" location="FFFIRF26!A1" display="FFFIRF26" xr:uid="{00000000-0004-0000-0000-000035000000}"/>
    <hyperlink ref="C116" location="ANSE23!A1" display="ANSE23" xr:uid="{00000000-0004-0000-0000-000036000000}"/>
    <hyperlink ref="C114" location="IPVO26!A1" display="IPVO26" xr:uid="{00000000-0004-0000-0000-000038000000}"/>
    <hyperlink ref="C115" location="FFFIRE26!A1" display="FFFIRE26" xr:uid="{00000000-0004-0000-0000-000039000000}"/>
    <hyperlink ref="C141" location="'PMG25'!A1" display="PMG25" xr:uid="{00000000-0004-0000-0000-00003A000000}"/>
    <hyperlink ref="C109" location="FFDPO23!A1" display="FFDPO23" xr:uid="{00000000-0004-0000-0000-00003B000000}"/>
    <hyperlink ref="C22" location="BIDF40!A1" display="BIDF40" xr:uid="{00000000-0004-0000-0000-00003E000000}"/>
    <hyperlink ref="C31" location="BIDO24!A1" display="BIDO24" xr:uid="{00000000-0004-0000-0000-000040000000}"/>
    <hyperlink ref="C28" location="BIDN32!A1" display="BIDN32" xr:uid="{00000000-0004-0000-0000-000041000000}"/>
    <hyperlink ref="C34" location="BIRS38!A1" display="BIRS38" xr:uid="{00000000-0004-0000-0000-000045000000}"/>
    <hyperlink ref="C30" location="BIDS34!A1" display="BIDS34" xr:uid="{00000000-0004-0000-0000-000047000000}"/>
    <hyperlink ref="C32" location="BIDS23!A1" display="BIDS23" xr:uid="{00000000-0004-0000-0000-000048000000}"/>
    <hyperlink ref="C27" location="BIDY42!A1" display="BIDY42" xr:uid="{00000000-0004-0000-0000-00004D000000}"/>
    <hyperlink ref="C13" location="FFFIRO24!A1" display="FFFIRO24" xr:uid="{00000000-0004-0000-0000-000051000000}"/>
    <hyperlink ref="C14" location="FFFIRF26!A1" display="FFFIRF26" xr:uid="{00000000-0004-0000-0000-000053000000}"/>
    <hyperlink ref="C17" location="ANSE23!A1" display="ANSE23" xr:uid="{00000000-0004-0000-0000-000054000000}"/>
    <hyperlink ref="C15" location="IPVO26!A1" display="IPVO26" xr:uid="{00000000-0004-0000-0000-000056000000}"/>
    <hyperlink ref="C16" location="FFFIRE26!A1" display="FFFIRE26" xr:uid="{00000000-0004-0000-0000-000057000000}"/>
    <hyperlink ref="C42" location="'PMG25'!A1" display="PMG25" xr:uid="{00000000-0004-0000-0000-000058000000}"/>
    <hyperlink ref="C10" location="FFDPO23!A1" display="FFDPO23" xr:uid="{00000000-0004-0000-0000-000059000000}"/>
    <hyperlink ref="C12" location="GOBD23!A1" display="GOBD23" xr:uid="{00000000-0004-0000-0000-00005A000000}"/>
    <hyperlink ref="C67" location="GOBD23!A1" display="GOBD23" xr:uid="{00000000-0004-0000-0000-00005B000000}"/>
    <hyperlink ref="C111" location="GOBD23!A1" display="GOBD23" xr:uid="{00000000-0004-0000-0000-00005C000000}"/>
    <hyperlink ref="C80" location="BIDN44!A1" display="BIDN44" xr:uid="{00000000-0004-0000-0000-00005D000000}"/>
    <hyperlink ref="C124" location="BIDN44!A1" display="BIDN44" xr:uid="{00000000-0004-0000-0000-00005E000000}"/>
    <hyperlink ref="C41" location="'PMY25'!A1" display="PMY25" xr:uid="{00000000-0004-0000-0000-000060000000}"/>
    <hyperlink ref="C96" location="'PMY25'!A1" display="PMY25" xr:uid="{00000000-0004-0000-0000-000062000000}"/>
    <hyperlink ref="C140" location="'PMY25'!A1" display="PMY25" xr:uid="{00000000-0004-0000-0000-000064000000}"/>
    <hyperlink ref="C38" location="'PMD24'!A1" display="PMD24" xr:uid="{00000000-0004-0000-0000-000065000000}"/>
    <hyperlink ref="C74" location="BNAM27!A1" display="BNAM27" xr:uid="{00000000-0004-0000-0000-000066000000}"/>
    <hyperlink ref="C19" location="BNAM27!A1" display="BNAM27" xr:uid="{00000000-0004-0000-0000-000067000000}"/>
    <hyperlink ref="C118" location="BNAM27!A1" display="BNAM27" xr:uid="{00000000-0004-0000-0000-000068000000}"/>
    <hyperlink ref="C90" location="BIRFE50!A1" display="BIRFE50" xr:uid="{9D292A42-9473-4EA4-BB1C-80D860B19D40}"/>
    <hyperlink ref="C87" location="BIDS23!A1" display="BIDS23" xr:uid="{00000000-0004-0000-0000-00000C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
  <sheetViews>
    <sheetView showGridLines="0" zoomScaleNormal="100" workbookViewId="0">
      <pane xSplit="2" topLeftCell="C1" activePane="topRight" state="frozen"/>
      <selection activeCell="B46" sqref="B46:E46"/>
      <selection pane="topRight"/>
    </sheetView>
  </sheetViews>
  <sheetFormatPr baseColWidth="10" defaultRowHeight="16.5" x14ac:dyDescent="0.3"/>
  <cols>
    <col min="1" max="1" width="5.28515625" style="24" customWidth="1"/>
    <col min="2" max="2" width="43.7109375" style="2" bestFit="1" customWidth="1"/>
    <col min="3" max="3" width="12.5703125" style="2" customWidth="1"/>
    <col min="4" max="4" width="30.85546875" style="2" bestFit="1" customWidth="1"/>
    <col min="5" max="5" width="13.7109375" style="1" customWidth="1"/>
    <col min="6" max="17" width="13" style="1" bestFit="1" customWidth="1"/>
    <col min="18" max="16384" width="11.42578125" style="1"/>
  </cols>
  <sheetData>
    <row r="1" spans="1:17" ht="28.5" customHeight="1" x14ac:dyDescent="0.3">
      <c r="B1" s="152" t="s">
        <v>42</v>
      </c>
      <c r="C1" s="152"/>
      <c r="D1" s="152"/>
      <c r="E1" s="152"/>
    </row>
    <row r="2" spans="1:17" ht="17.25" x14ac:dyDescent="0.3">
      <c r="B2" s="5" t="s">
        <v>50</v>
      </c>
      <c r="E2" s="15"/>
    </row>
    <row r="4" spans="1:17" ht="30.75" customHeight="1" x14ac:dyDescent="0.3">
      <c r="B4" s="167" t="s">
        <v>140</v>
      </c>
      <c r="C4" s="167"/>
      <c r="D4" s="167"/>
      <c r="F4" s="125"/>
      <c r="G4" s="125"/>
      <c r="H4" s="125"/>
      <c r="I4" s="125"/>
      <c r="J4" s="125"/>
      <c r="K4" s="125"/>
      <c r="L4" s="125"/>
      <c r="M4" s="125"/>
      <c r="N4" s="125"/>
      <c r="O4" s="125"/>
      <c r="P4" s="125"/>
      <c r="Q4" s="125"/>
    </row>
    <row r="5" spans="1:17" ht="15.75" customHeight="1" x14ac:dyDescent="0.3">
      <c r="B5" s="168" t="s">
        <v>0</v>
      </c>
      <c r="C5" s="162" t="s">
        <v>1</v>
      </c>
      <c r="D5" s="162" t="s">
        <v>100</v>
      </c>
      <c r="F5" s="6">
        <v>2023</v>
      </c>
      <c r="G5" s="6">
        <v>2023</v>
      </c>
      <c r="H5" s="6">
        <v>2023</v>
      </c>
      <c r="I5" s="6">
        <v>2023</v>
      </c>
      <c r="J5" s="6">
        <v>2023</v>
      </c>
      <c r="K5" s="6">
        <v>2023</v>
      </c>
      <c r="L5" s="6">
        <v>2023</v>
      </c>
      <c r="M5" s="6">
        <v>2023</v>
      </c>
      <c r="N5" s="6">
        <v>2023</v>
      </c>
      <c r="O5" s="6">
        <v>2023</v>
      </c>
      <c r="P5" s="6">
        <v>2023</v>
      </c>
      <c r="Q5" s="6">
        <v>2023</v>
      </c>
    </row>
    <row r="6" spans="1:17" x14ac:dyDescent="0.3">
      <c r="B6" s="169"/>
      <c r="C6" s="163"/>
      <c r="D6" s="163"/>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22"/>
      <c r="B7" s="9" t="s">
        <v>3</v>
      </c>
      <c r="C7" s="9" t="s">
        <v>4</v>
      </c>
      <c r="D7" s="9" t="s">
        <v>94</v>
      </c>
      <c r="E7" s="7"/>
      <c r="F7" s="17">
        <v>523.21377179639296</v>
      </c>
      <c r="G7" s="17">
        <v>523.21377179639296</v>
      </c>
      <c r="H7" s="17">
        <v>523.21377179639296</v>
      </c>
      <c r="I7" s="17">
        <v>523.21377179639296</v>
      </c>
      <c r="J7" s="17">
        <v>523.21377179639296</v>
      </c>
      <c r="K7" s="17">
        <v>523.21377179639296</v>
      </c>
      <c r="L7" s="17">
        <v>523.21377179639296</v>
      </c>
      <c r="M7" s="17">
        <v>523.21377179639296</v>
      </c>
      <c r="N7" s="17">
        <v>523.21377179639296</v>
      </c>
      <c r="O7" s="17">
        <v>523.21377179639296</v>
      </c>
      <c r="P7" s="17">
        <v>0</v>
      </c>
      <c r="Q7" s="17">
        <v>0</v>
      </c>
    </row>
    <row r="8" spans="1:17" x14ac:dyDescent="0.3">
      <c r="A8" s="122"/>
      <c r="B8" s="9" t="s">
        <v>130</v>
      </c>
      <c r="C8" s="9" t="s">
        <v>131</v>
      </c>
      <c r="D8" s="9" t="s">
        <v>94</v>
      </c>
      <c r="E8" s="7"/>
      <c r="F8" s="16">
        <v>262.63990592238855</v>
      </c>
      <c r="G8" s="16">
        <v>276.41588038023167</v>
      </c>
      <c r="H8" s="16">
        <v>294.74459659442431</v>
      </c>
      <c r="I8" s="16">
        <v>294.74459659442431</v>
      </c>
      <c r="J8" s="16">
        <v>294.74459659442431</v>
      </c>
      <c r="K8" s="16">
        <v>294.74459659442431</v>
      </c>
      <c r="L8" s="16">
        <v>294.74459659442431</v>
      </c>
      <c r="M8" s="16">
        <v>294.74459659442431</v>
      </c>
      <c r="N8" s="16">
        <v>294.74459659442431</v>
      </c>
      <c r="O8" s="16">
        <v>294.74459659442431</v>
      </c>
      <c r="P8" s="16">
        <v>294.74459659442431</v>
      </c>
      <c r="Q8" s="16">
        <v>294.74459659442431</v>
      </c>
    </row>
    <row r="9" spans="1:17" x14ac:dyDescent="0.3">
      <c r="A9" s="122"/>
      <c r="B9" s="9" t="s">
        <v>125</v>
      </c>
      <c r="C9" s="9" t="s">
        <v>126</v>
      </c>
      <c r="D9" s="9" t="s">
        <v>94</v>
      </c>
      <c r="E9" s="7"/>
      <c r="F9" s="16">
        <v>184.29096038501621</v>
      </c>
      <c r="G9" s="16">
        <v>193.95738009438659</v>
      </c>
      <c r="H9" s="16">
        <v>206.81839868893383</v>
      </c>
      <c r="I9" s="16">
        <v>206.81839868893383</v>
      </c>
      <c r="J9" s="16">
        <v>206.81839868893383</v>
      </c>
      <c r="K9" s="16">
        <v>206.81839868893383</v>
      </c>
      <c r="L9" s="16">
        <v>206.81839868893383</v>
      </c>
      <c r="M9" s="16">
        <v>206.81839868893383</v>
      </c>
      <c r="N9" s="16">
        <v>206.81839868893383</v>
      </c>
      <c r="O9" s="16">
        <v>206.81839868893383</v>
      </c>
      <c r="P9" s="16">
        <v>206.81839868893383</v>
      </c>
      <c r="Q9" s="16">
        <v>206.81839868893383</v>
      </c>
    </row>
    <row r="10" spans="1:17" x14ac:dyDescent="0.3">
      <c r="A10" s="122"/>
      <c r="B10" s="9" t="s">
        <v>5</v>
      </c>
      <c r="C10" s="9" t="s">
        <v>6</v>
      </c>
      <c r="D10" s="9" t="s">
        <v>94</v>
      </c>
      <c r="E10" s="7"/>
      <c r="F10" s="17">
        <v>1915.1399280000001</v>
      </c>
      <c r="G10" s="17">
        <v>0</v>
      </c>
      <c r="H10" s="17">
        <v>0</v>
      </c>
      <c r="I10" s="17">
        <v>0</v>
      </c>
      <c r="J10" s="17">
        <v>0</v>
      </c>
      <c r="K10" s="17">
        <v>0</v>
      </c>
      <c r="L10" s="17">
        <v>0</v>
      </c>
      <c r="M10" s="17">
        <v>0</v>
      </c>
      <c r="N10" s="17">
        <v>0</v>
      </c>
      <c r="O10" s="17">
        <v>0</v>
      </c>
      <c r="P10" s="17">
        <v>0</v>
      </c>
      <c r="Q10" s="17">
        <v>0</v>
      </c>
    </row>
    <row r="11" spans="1:17" x14ac:dyDescent="0.3">
      <c r="A11" s="122"/>
      <c r="B11" s="9" t="s">
        <v>11</v>
      </c>
      <c r="C11" s="9" t="s">
        <v>12</v>
      </c>
      <c r="D11" s="9" t="s">
        <v>94</v>
      </c>
      <c r="E11" s="7"/>
      <c r="F11" s="16">
        <v>4.7601719999999998</v>
      </c>
      <c r="G11" s="16">
        <v>0</v>
      </c>
      <c r="H11" s="16">
        <v>0</v>
      </c>
      <c r="I11" s="16">
        <v>4.9704364000000005</v>
      </c>
      <c r="J11" s="16">
        <v>0</v>
      </c>
      <c r="K11" s="16">
        <v>0</v>
      </c>
      <c r="L11" s="16">
        <v>5.1850926899999994</v>
      </c>
      <c r="M11" s="16">
        <v>0</v>
      </c>
      <c r="N11" s="16">
        <v>0</v>
      </c>
      <c r="O11" s="16">
        <v>5.2522479100000004</v>
      </c>
      <c r="P11" s="16">
        <v>0</v>
      </c>
      <c r="Q11" s="16">
        <v>0</v>
      </c>
    </row>
    <row r="12" spans="1:17" x14ac:dyDescent="0.3">
      <c r="A12" s="122"/>
      <c r="B12" s="9" t="s">
        <v>146</v>
      </c>
      <c r="C12" s="9" t="s">
        <v>147</v>
      </c>
      <c r="D12" s="9" t="s">
        <v>98</v>
      </c>
      <c r="E12" s="7"/>
      <c r="F12" s="17">
        <v>0</v>
      </c>
      <c r="G12" s="17">
        <v>0</v>
      </c>
      <c r="H12" s="17">
        <v>0</v>
      </c>
      <c r="I12" s="17">
        <v>0</v>
      </c>
      <c r="J12" s="17">
        <v>0</v>
      </c>
      <c r="K12" s="17">
        <v>0</v>
      </c>
      <c r="L12" s="17">
        <v>0</v>
      </c>
      <c r="M12" s="17">
        <v>0</v>
      </c>
      <c r="N12" s="17">
        <v>0</v>
      </c>
      <c r="O12" s="17">
        <v>0</v>
      </c>
      <c r="P12" s="17">
        <v>0</v>
      </c>
      <c r="Q12" s="17">
        <v>1873.3486825423786</v>
      </c>
    </row>
    <row r="13" spans="1:17" x14ac:dyDescent="0.3">
      <c r="A13" s="122"/>
      <c r="B13" s="9" t="s">
        <v>150</v>
      </c>
      <c r="C13" s="9" t="s">
        <v>151</v>
      </c>
      <c r="D13" s="9" t="s">
        <v>98</v>
      </c>
      <c r="E13" s="7"/>
      <c r="F13" s="17">
        <v>0</v>
      </c>
      <c r="G13" s="17">
        <v>0</v>
      </c>
      <c r="H13" s="17">
        <v>0</v>
      </c>
      <c r="I13" s="17">
        <v>0</v>
      </c>
      <c r="J13" s="17">
        <v>0</v>
      </c>
      <c r="K13" s="17">
        <v>0</v>
      </c>
      <c r="L13" s="17">
        <v>0</v>
      </c>
      <c r="M13" s="17">
        <v>0</v>
      </c>
      <c r="N13" s="17">
        <v>0</v>
      </c>
      <c r="O13" s="17">
        <v>0</v>
      </c>
      <c r="P13" s="17">
        <v>0</v>
      </c>
      <c r="Q13" s="17">
        <v>0</v>
      </c>
    </row>
    <row r="14" spans="1:17" x14ac:dyDescent="0.3">
      <c r="A14" s="122"/>
      <c r="B14" s="9" t="s">
        <v>137</v>
      </c>
      <c r="C14" s="9" t="s">
        <v>138</v>
      </c>
      <c r="D14" s="9" t="s">
        <v>98</v>
      </c>
      <c r="E14" s="7"/>
      <c r="F14" s="16">
        <v>0</v>
      </c>
      <c r="G14" s="16">
        <v>201.92307692307693</v>
      </c>
      <c r="H14" s="16">
        <v>0</v>
      </c>
      <c r="I14" s="16">
        <v>0</v>
      </c>
      <c r="J14" s="16">
        <v>201.92307692307693</v>
      </c>
      <c r="K14" s="16">
        <v>0</v>
      </c>
      <c r="L14" s="16">
        <v>0</v>
      </c>
      <c r="M14" s="16">
        <v>201.92307692307693</v>
      </c>
      <c r="N14" s="16">
        <v>0</v>
      </c>
      <c r="O14" s="16">
        <v>0</v>
      </c>
      <c r="P14" s="16">
        <v>201.92307692307693</v>
      </c>
      <c r="Q14" s="16">
        <v>0</v>
      </c>
    </row>
    <row r="15" spans="1:17" x14ac:dyDescent="0.3">
      <c r="A15" s="122"/>
      <c r="B15" s="9" t="s">
        <v>148</v>
      </c>
      <c r="C15" s="9" t="s">
        <v>149</v>
      </c>
      <c r="D15" s="9" t="s">
        <v>98</v>
      </c>
      <c r="E15" s="7"/>
      <c r="F15" s="16">
        <v>0</v>
      </c>
      <c r="G15" s="16">
        <v>0</v>
      </c>
      <c r="H15" s="16">
        <v>0</v>
      </c>
      <c r="I15" s="16">
        <v>0</v>
      </c>
      <c r="J15" s="16">
        <v>0</v>
      </c>
      <c r="K15" s="16">
        <v>5218.7525999999998</v>
      </c>
      <c r="L15" s="16">
        <v>0</v>
      </c>
      <c r="M15" s="16">
        <v>0</v>
      </c>
      <c r="N15" s="16">
        <v>0</v>
      </c>
      <c r="O15" s="16">
        <v>0</v>
      </c>
      <c r="P15" s="16">
        <v>0</v>
      </c>
      <c r="Q15" s="16">
        <v>0</v>
      </c>
    </row>
    <row r="16" spans="1:17" x14ac:dyDescent="0.3">
      <c r="A16" s="122"/>
      <c r="B16" s="9" t="s">
        <v>38</v>
      </c>
      <c r="C16" s="9" t="s">
        <v>39</v>
      </c>
      <c r="D16" s="9" t="s">
        <v>98</v>
      </c>
      <c r="E16" s="7"/>
      <c r="F16" s="16">
        <v>0</v>
      </c>
      <c r="G16" s="16">
        <v>3.5214128711999999</v>
      </c>
      <c r="H16" s="16">
        <v>0</v>
      </c>
      <c r="I16" s="16">
        <v>0</v>
      </c>
      <c r="J16" s="16">
        <v>0</v>
      </c>
      <c r="K16" s="16">
        <v>0</v>
      </c>
      <c r="L16" s="16">
        <v>0</v>
      </c>
      <c r="M16" s="16">
        <v>3.5214128711999999</v>
      </c>
      <c r="N16" s="16">
        <v>0</v>
      </c>
      <c r="O16" s="16">
        <v>0</v>
      </c>
      <c r="P16" s="16">
        <v>0</v>
      </c>
      <c r="Q16" s="16">
        <v>0</v>
      </c>
    </row>
    <row r="17" spans="1:17" x14ac:dyDescent="0.3">
      <c r="A17" s="122"/>
      <c r="B17" s="9" t="s">
        <v>7</v>
      </c>
      <c r="C17" s="9" t="s">
        <v>8</v>
      </c>
      <c r="D17" s="9" t="s">
        <v>94</v>
      </c>
      <c r="E17" s="7"/>
      <c r="F17" s="16">
        <v>32.428686439611376</v>
      </c>
      <c r="G17" s="16">
        <v>34.231578998449855</v>
      </c>
      <c r="H17" s="16">
        <v>36.340956777275252</v>
      </c>
      <c r="I17" s="16">
        <v>36.340956777275252</v>
      </c>
      <c r="J17" s="16">
        <v>36.340956777275252</v>
      </c>
      <c r="K17" s="16">
        <v>36.340956777275252</v>
      </c>
      <c r="L17" s="16">
        <v>36.340956777275252</v>
      </c>
      <c r="M17" s="16">
        <v>36.340956777275252</v>
      </c>
      <c r="N17" s="16">
        <v>36.340956777275252</v>
      </c>
      <c r="O17" s="16">
        <v>36.340956777275252</v>
      </c>
      <c r="P17" s="16">
        <v>36.340956777275252</v>
      </c>
      <c r="Q17" s="16">
        <v>36.340956777275252</v>
      </c>
    </row>
    <row r="18" spans="1:17" x14ac:dyDescent="0.3">
      <c r="A18" s="122"/>
      <c r="B18" s="9" t="s">
        <v>9</v>
      </c>
      <c r="C18" s="9" t="s">
        <v>10</v>
      </c>
      <c r="D18" s="9" t="s">
        <v>94</v>
      </c>
      <c r="E18" s="7"/>
      <c r="F18" s="16">
        <v>9.3543569946121412</v>
      </c>
      <c r="G18" s="16">
        <v>9.4775548629040394</v>
      </c>
      <c r="H18" s="16">
        <v>9.6023748342958335</v>
      </c>
      <c r="I18" s="16">
        <v>9.6023748342958335</v>
      </c>
      <c r="J18" s="16">
        <v>9.6023748342958317</v>
      </c>
      <c r="K18" s="16">
        <v>9.6023748342958317</v>
      </c>
      <c r="L18" s="16">
        <v>9.6023748342958317</v>
      </c>
      <c r="M18" s="16">
        <v>9.6023748342958317</v>
      </c>
      <c r="N18" s="16">
        <v>9.6023748342958317</v>
      </c>
      <c r="O18" s="16">
        <v>9.6023748342958299</v>
      </c>
      <c r="P18" s="16">
        <v>9.6023748342958282</v>
      </c>
      <c r="Q18" s="16">
        <v>9.6023748342958282</v>
      </c>
    </row>
    <row r="19" spans="1:17" x14ac:dyDescent="0.3">
      <c r="A19" s="122"/>
      <c r="B19" s="9" t="s">
        <v>13</v>
      </c>
      <c r="C19" s="9" t="s">
        <v>14</v>
      </c>
      <c r="D19" s="9" t="s">
        <v>94</v>
      </c>
      <c r="E19" s="7"/>
      <c r="F19" s="16">
        <v>1.0104688934163899</v>
      </c>
      <c r="G19" s="16">
        <v>1.023776873064784</v>
      </c>
      <c r="H19" s="16">
        <v>1.0372600775027685</v>
      </c>
      <c r="I19" s="16">
        <v>1.0372600775027685</v>
      </c>
      <c r="J19" s="16">
        <v>1.0372600775027685</v>
      </c>
      <c r="K19" s="16">
        <v>1.0372600775027685</v>
      </c>
      <c r="L19" s="16">
        <v>1.0372600775027685</v>
      </c>
      <c r="M19" s="16">
        <v>1.0372600775027685</v>
      </c>
      <c r="N19" s="16">
        <v>1.0372600775027685</v>
      </c>
      <c r="O19" s="16">
        <v>1.0372600775027685</v>
      </c>
      <c r="P19" s="16">
        <v>1.0372600775027685</v>
      </c>
      <c r="Q19" s="16">
        <v>1.0372600775027685</v>
      </c>
    </row>
    <row r="20" spans="1:17" x14ac:dyDescent="0.3">
      <c r="A20" s="122"/>
      <c r="B20" s="9" t="s">
        <v>158</v>
      </c>
      <c r="C20" s="9" t="s">
        <v>159</v>
      </c>
      <c r="D20" s="9" t="s">
        <v>95</v>
      </c>
      <c r="E20" s="7"/>
      <c r="F20" s="16">
        <v>358.91512632999996</v>
      </c>
      <c r="G20" s="16">
        <v>358.91512632999996</v>
      </c>
      <c r="H20" s="16">
        <v>358.91512632999996</v>
      </c>
      <c r="I20" s="16">
        <v>358.91512989999995</v>
      </c>
      <c r="J20" s="16">
        <v>358.91512989999995</v>
      </c>
      <c r="K20" s="16">
        <v>358.91512989999995</v>
      </c>
      <c r="L20" s="16">
        <v>358.91512989999995</v>
      </c>
      <c r="M20" s="16">
        <v>358.91512989999995</v>
      </c>
      <c r="N20" s="16">
        <v>358.91512989999995</v>
      </c>
      <c r="O20" s="16">
        <v>358.91512989999995</v>
      </c>
      <c r="P20" s="16">
        <v>358.91512989999995</v>
      </c>
      <c r="Q20" s="16">
        <v>358.91512989999995</v>
      </c>
    </row>
    <row r="21" spans="1:17" customFormat="1" ht="6.75" customHeight="1" x14ac:dyDescent="0.3">
      <c r="B21" s="22"/>
      <c r="C21" s="14"/>
      <c r="D21" s="14"/>
      <c r="E21" s="68"/>
    </row>
    <row r="22" spans="1:17" ht="28.5" customHeight="1" x14ac:dyDescent="0.3">
      <c r="B22" s="171" t="s">
        <v>41</v>
      </c>
      <c r="C22" s="171"/>
      <c r="D22" s="171"/>
      <c r="E22" s="7"/>
      <c r="F22" s="86">
        <f t="shared" ref="F22:Q22" si="1">+SUM(F7:F20)</f>
        <v>3291.7533767614377</v>
      </c>
      <c r="G22" s="86">
        <f t="shared" si="1"/>
        <v>1602.6795591297071</v>
      </c>
      <c r="H22" s="86">
        <f t="shared" si="1"/>
        <v>1430.6724850988253</v>
      </c>
      <c r="I22" s="86">
        <f t="shared" si="1"/>
        <v>1435.6429250688252</v>
      </c>
      <c r="J22" s="86">
        <f t="shared" si="1"/>
        <v>1632.5955655919022</v>
      </c>
      <c r="K22" s="86">
        <f t="shared" si="1"/>
        <v>6649.4250886688242</v>
      </c>
      <c r="L22" s="86">
        <f t="shared" si="1"/>
        <v>1435.8575813588252</v>
      </c>
      <c r="M22" s="86">
        <f t="shared" si="1"/>
        <v>1636.1169784631022</v>
      </c>
      <c r="N22" s="86">
        <f t="shared" si="1"/>
        <v>1430.6724886688253</v>
      </c>
      <c r="O22" s="86">
        <f t="shared" si="1"/>
        <v>1435.9247365788253</v>
      </c>
      <c r="P22" s="86">
        <f t="shared" si="1"/>
        <v>1109.3817937955089</v>
      </c>
      <c r="Q22" s="86">
        <f t="shared" si="1"/>
        <v>2780.8073994148103</v>
      </c>
    </row>
    <row r="23" spans="1:17" x14ac:dyDescent="0.3">
      <c r="B23" s="170" t="s">
        <v>164</v>
      </c>
      <c r="C23" s="170"/>
      <c r="D23" s="170"/>
      <c r="E23" s="7"/>
      <c r="F23" s="7"/>
      <c r="G23" s="7"/>
      <c r="H23" s="7"/>
      <c r="I23" s="7"/>
      <c r="J23" s="7"/>
      <c r="K23" s="7"/>
      <c r="L23" s="7"/>
      <c r="M23" s="7"/>
      <c r="N23" s="7"/>
      <c r="O23" s="7"/>
      <c r="P23" s="7"/>
      <c r="Q23" s="7"/>
    </row>
    <row r="24" spans="1:17" x14ac:dyDescent="0.3">
      <c r="B24" s="170"/>
      <c r="C24" s="170"/>
      <c r="D24" s="170"/>
      <c r="E24" s="7"/>
    </row>
    <row r="25" spans="1:17" ht="16.5" customHeight="1" x14ac:dyDescent="0.3">
      <c r="B25" s="170"/>
      <c r="C25" s="170"/>
      <c r="D25" s="170"/>
      <c r="E25" s="7"/>
    </row>
    <row r="26" spans="1:17" x14ac:dyDescent="0.3">
      <c r="B26" s="170"/>
      <c r="C26" s="170"/>
      <c r="D26" s="170"/>
      <c r="E26" s="7"/>
    </row>
    <row r="27" spans="1:17" x14ac:dyDescent="0.3">
      <c r="B27" s="108"/>
      <c r="C27" s="108"/>
      <c r="D27" s="108"/>
      <c r="E27" s="7"/>
    </row>
    <row r="28" spans="1:17" x14ac:dyDescent="0.3">
      <c r="B28" s="1"/>
      <c r="C28" s="108"/>
      <c r="D28" s="108"/>
      <c r="E28" s="7"/>
    </row>
    <row r="29" spans="1:17" ht="30.75" customHeight="1" x14ac:dyDescent="0.3">
      <c r="B29" s="167" t="s">
        <v>103</v>
      </c>
      <c r="C29" s="167"/>
      <c r="D29" s="167"/>
      <c r="E29" s="7"/>
      <c r="F29" s="125"/>
      <c r="G29" s="125"/>
      <c r="H29" s="125"/>
      <c r="I29" s="125"/>
      <c r="J29" s="125"/>
      <c r="K29" s="125"/>
      <c r="L29" s="125"/>
      <c r="M29" s="125"/>
      <c r="N29" s="125"/>
      <c r="O29" s="125"/>
      <c r="P29" s="125"/>
      <c r="Q29" s="125"/>
    </row>
    <row r="30" spans="1:17" x14ac:dyDescent="0.3">
      <c r="B30" s="168" t="s">
        <v>0</v>
      </c>
      <c r="C30" s="162" t="s">
        <v>1</v>
      </c>
      <c r="D30" s="162" t="s">
        <v>100</v>
      </c>
      <c r="E30" s="7"/>
      <c r="F30" s="6">
        <v>2023</v>
      </c>
      <c r="G30" s="6">
        <v>2023</v>
      </c>
      <c r="H30" s="6">
        <v>2023</v>
      </c>
      <c r="I30" s="6">
        <v>2023</v>
      </c>
      <c r="J30" s="6">
        <v>2023</v>
      </c>
      <c r="K30" s="6">
        <v>2023</v>
      </c>
      <c r="L30" s="6">
        <v>2023</v>
      </c>
      <c r="M30" s="6">
        <v>2023</v>
      </c>
      <c r="N30" s="6">
        <v>2023</v>
      </c>
      <c r="O30" s="6">
        <v>2023</v>
      </c>
      <c r="P30" s="6">
        <v>2023</v>
      </c>
      <c r="Q30" s="6">
        <v>2023</v>
      </c>
    </row>
    <row r="31" spans="1:17" x14ac:dyDescent="0.3">
      <c r="B31" s="169"/>
      <c r="C31" s="163"/>
      <c r="D31" s="163"/>
      <c r="E31" s="7"/>
      <c r="F31" s="6">
        <v>1</v>
      </c>
      <c r="G31" s="6">
        <f>+F31+1</f>
        <v>2</v>
      </c>
      <c r="H31" s="6">
        <f t="shared" ref="H31:Q31" si="2">+G31+1</f>
        <v>3</v>
      </c>
      <c r="I31" s="6">
        <f t="shared" si="2"/>
        <v>4</v>
      </c>
      <c r="J31" s="6">
        <f t="shared" si="2"/>
        <v>5</v>
      </c>
      <c r="K31" s="6">
        <f t="shared" si="2"/>
        <v>6</v>
      </c>
      <c r="L31" s="6">
        <f t="shared" si="2"/>
        <v>7</v>
      </c>
      <c r="M31" s="6">
        <f t="shared" si="2"/>
        <v>8</v>
      </c>
      <c r="N31" s="6">
        <f t="shared" si="2"/>
        <v>9</v>
      </c>
      <c r="O31" s="6">
        <f t="shared" si="2"/>
        <v>10</v>
      </c>
      <c r="P31" s="6">
        <f t="shared" si="2"/>
        <v>11</v>
      </c>
      <c r="Q31" s="6">
        <f t="shared" si="2"/>
        <v>12</v>
      </c>
    </row>
    <row r="32" spans="1:17" x14ac:dyDescent="0.3">
      <c r="A32" s="25" t="s">
        <v>44</v>
      </c>
      <c r="B32" s="9" t="s">
        <v>17</v>
      </c>
      <c r="C32" s="9" t="s">
        <v>18</v>
      </c>
      <c r="D32" s="9" t="s">
        <v>97</v>
      </c>
      <c r="E32" s="7"/>
      <c r="F32" s="16">
        <v>0</v>
      </c>
      <c r="G32" s="16">
        <v>0</v>
      </c>
      <c r="H32" s="16">
        <v>0</v>
      </c>
      <c r="I32" s="16">
        <v>0</v>
      </c>
      <c r="J32" s="16">
        <v>0</v>
      </c>
      <c r="K32" s="16">
        <v>1.4257660471664431</v>
      </c>
      <c r="L32" s="16">
        <v>0</v>
      </c>
      <c r="M32" s="16">
        <v>0</v>
      </c>
      <c r="N32" s="16">
        <v>0</v>
      </c>
      <c r="O32" s="16">
        <v>0</v>
      </c>
      <c r="P32" s="16">
        <v>0</v>
      </c>
      <c r="Q32" s="16">
        <v>1.4257660471664431</v>
      </c>
    </row>
    <row r="33" spans="1:17" x14ac:dyDescent="0.3">
      <c r="A33" s="25" t="s">
        <v>44</v>
      </c>
      <c r="B33" s="9" t="s">
        <v>23</v>
      </c>
      <c r="C33" s="9" t="s">
        <v>24</v>
      </c>
      <c r="D33" s="9" t="s">
        <v>97</v>
      </c>
      <c r="E33" s="7"/>
      <c r="F33" s="16">
        <v>0</v>
      </c>
      <c r="G33" s="16">
        <v>1.2432372835614036</v>
      </c>
      <c r="H33" s="16">
        <v>0</v>
      </c>
      <c r="I33" s="16">
        <v>0</v>
      </c>
      <c r="J33" s="16">
        <v>0</v>
      </c>
      <c r="K33" s="16">
        <v>0</v>
      </c>
      <c r="L33" s="16">
        <v>0</v>
      </c>
      <c r="M33" s="16">
        <v>1.2905932138555214</v>
      </c>
      <c r="N33" s="16">
        <v>0</v>
      </c>
      <c r="O33" s="16">
        <v>0</v>
      </c>
      <c r="P33" s="16">
        <v>0</v>
      </c>
      <c r="Q33" s="16">
        <v>0</v>
      </c>
    </row>
    <row r="34" spans="1:17" x14ac:dyDescent="0.3">
      <c r="A34" s="25" t="s">
        <v>44</v>
      </c>
      <c r="B34" s="9" t="s">
        <v>19</v>
      </c>
      <c r="C34" s="9" t="s">
        <v>20</v>
      </c>
      <c r="D34" s="9" t="s">
        <v>97</v>
      </c>
      <c r="E34" s="7"/>
      <c r="F34" s="16">
        <v>0</v>
      </c>
      <c r="G34" s="16">
        <v>0</v>
      </c>
      <c r="H34" s="16">
        <v>0</v>
      </c>
      <c r="I34" s="16">
        <v>1.445942759999999</v>
      </c>
      <c r="J34" s="16">
        <v>0</v>
      </c>
      <c r="K34" s="16">
        <v>0</v>
      </c>
      <c r="L34" s="16">
        <v>0</v>
      </c>
      <c r="M34" s="16">
        <v>0</v>
      </c>
      <c r="N34" s="16">
        <v>0</v>
      </c>
      <c r="O34" s="16">
        <v>1.445942759999999</v>
      </c>
      <c r="P34" s="16">
        <v>0</v>
      </c>
      <c r="Q34" s="16">
        <v>0</v>
      </c>
    </row>
    <row r="35" spans="1:17" x14ac:dyDescent="0.3">
      <c r="A35" s="25" t="s">
        <v>44</v>
      </c>
      <c r="B35" s="9" t="s">
        <v>21</v>
      </c>
      <c r="C35" s="9" t="s">
        <v>22</v>
      </c>
      <c r="D35" s="9" t="s">
        <v>97</v>
      </c>
      <c r="E35" s="7"/>
      <c r="F35" s="16">
        <v>0</v>
      </c>
      <c r="G35" s="16">
        <v>2.4354049257142849</v>
      </c>
      <c r="H35" s="16">
        <v>0</v>
      </c>
      <c r="I35" s="16">
        <v>0</v>
      </c>
      <c r="J35" s="16">
        <v>0</v>
      </c>
      <c r="K35" s="16">
        <v>0</v>
      </c>
      <c r="L35" s="16">
        <v>0</v>
      </c>
      <c r="M35" s="16">
        <v>2.4354049257142849</v>
      </c>
      <c r="N35" s="16">
        <v>0</v>
      </c>
      <c r="O35" s="16">
        <v>0</v>
      </c>
      <c r="P35" s="16">
        <v>0</v>
      </c>
      <c r="Q35" s="16">
        <v>0</v>
      </c>
    </row>
    <row r="36" spans="1:17" x14ac:dyDescent="0.3">
      <c r="A36" s="25" t="s">
        <v>44</v>
      </c>
      <c r="B36" s="9" t="s">
        <v>27</v>
      </c>
      <c r="C36" s="9" t="s">
        <v>28</v>
      </c>
      <c r="D36" s="9" t="s">
        <v>97</v>
      </c>
      <c r="E36" s="7"/>
      <c r="F36" s="16">
        <v>0</v>
      </c>
      <c r="G36" s="16">
        <v>0</v>
      </c>
      <c r="H36" s="16">
        <v>0</v>
      </c>
      <c r="I36" s="16">
        <v>0.28742649484356564</v>
      </c>
      <c r="J36" s="16">
        <v>0</v>
      </c>
      <c r="K36" s="16">
        <v>0</v>
      </c>
      <c r="L36" s="16">
        <v>0</v>
      </c>
      <c r="M36" s="16">
        <v>0</v>
      </c>
      <c r="N36" s="16">
        <v>0</v>
      </c>
      <c r="O36" s="16">
        <v>0.28742649484356569</v>
      </c>
      <c r="P36" s="16">
        <v>0</v>
      </c>
      <c r="Q36" s="16">
        <v>0</v>
      </c>
    </row>
    <row r="37" spans="1:17" x14ac:dyDescent="0.3">
      <c r="A37" s="25" t="s">
        <v>44</v>
      </c>
      <c r="B37" s="9" t="s">
        <v>25</v>
      </c>
      <c r="C37" s="9" t="s">
        <v>26</v>
      </c>
      <c r="D37" s="9" t="s">
        <v>97</v>
      </c>
      <c r="E37" s="7"/>
      <c r="F37" s="16">
        <v>0</v>
      </c>
      <c r="G37" s="16">
        <v>0</v>
      </c>
      <c r="H37" s="16">
        <v>0</v>
      </c>
      <c r="I37" s="16">
        <v>0</v>
      </c>
      <c r="J37" s="16">
        <v>0.19690853849999981</v>
      </c>
      <c r="K37" s="16">
        <v>0</v>
      </c>
      <c r="L37" s="16">
        <v>0</v>
      </c>
      <c r="M37" s="16">
        <v>0</v>
      </c>
      <c r="N37" s="16">
        <v>0</v>
      </c>
      <c r="O37" s="16">
        <v>0</v>
      </c>
      <c r="P37" s="16">
        <v>0.19690853849999981</v>
      </c>
      <c r="Q37" s="16">
        <v>0</v>
      </c>
    </row>
    <row r="38" spans="1:17" x14ac:dyDescent="0.3">
      <c r="A38" s="25" t="s">
        <v>44</v>
      </c>
      <c r="B38" s="9" t="s">
        <v>134</v>
      </c>
      <c r="C38" s="9" t="s">
        <v>135</v>
      </c>
      <c r="D38" s="9" t="s">
        <v>97</v>
      </c>
      <c r="E38" s="7"/>
      <c r="F38" s="16">
        <v>0</v>
      </c>
      <c r="G38" s="16">
        <v>0</v>
      </c>
      <c r="H38" s="16">
        <v>0</v>
      </c>
      <c r="I38" s="16">
        <v>0</v>
      </c>
      <c r="J38" s="16">
        <v>0</v>
      </c>
      <c r="K38" s="16">
        <v>0</v>
      </c>
      <c r="L38" s="16">
        <v>0</v>
      </c>
      <c r="M38" s="16">
        <v>0</v>
      </c>
      <c r="N38" s="16">
        <v>0</v>
      </c>
      <c r="O38" s="16">
        <v>0</v>
      </c>
      <c r="P38" s="16">
        <v>0</v>
      </c>
      <c r="Q38" s="16">
        <v>0</v>
      </c>
    </row>
    <row r="39" spans="1:17" x14ac:dyDescent="0.3">
      <c r="A39" s="25"/>
      <c r="B39" s="9" t="s">
        <v>161</v>
      </c>
      <c r="C39" s="9" t="s">
        <v>209</v>
      </c>
      <c r="D39" s="9" t="s">
        <v>97</v>
      </c>
      <c r="E39" s="7"/>
      <c r="F39" s="16">
        <v>0</v>
      </c>
      <c r="G39" s="16">
        <v>0</v>
      </c>
      <c r="H39" s="16">
        <v>0</v>
      </c>
      <c r="I39" s="16">
        <v>0</v>
      </c>
      <c r="J39" s="16">
        <v>0</v>
      </c>
      <c r="K39" s="16">
        <v>0</v>
      </c>
      <c r="L39" s="16">
        <v>0</v>
      </c>
      <c r="M39" s="16">
        <v>0</v>
      </c>
      <c r="N39" s="16">
        <v>0</v>
      </c>
      <c r="O39" s="16">
        <v>0</v>
      </c>
      <c r="P39" s="16">
        <v>0</v>
      </c>
      <c r="Q39" s="16">
        <v>0</v>
      </c>
    </row>
    <row r="40" spans="1:17" x14ac:dyDescent="0.3">
      <c r="A40" s="25" t="s">
        <v>44</v>
      </c>
      <c r="B40" s="9" t="s">
        <v>29</v>
      </c>
      <c r="C40" s="9" t="s">
        <v>30</v>
      </c>
      <c r="D40" s="9" t="s">
        <v>97</v>
      </c>
      <c r="E40" s="7"/>
      <c r="F40" s="16">
        <v>0</v>
      </c>
      <c r="G40" s="16">
        <v>0</v>
      </c>
      <c r="H40" s="16">
        <v>0</v>
      </c>
      <c r="I40" s="16">
        <v>0.12026002000000001</v>
      </c>
      <c r="J40" s="16">
        <v>0</v>
      </c>
      <c r="K40" s="16">
        <v>0</v>
      </c>
      <c r="L40" s="16">
        <v>0</v>
      </c>
      <c r="M40" s="16">
        <v>0</v>
      </c>
      <c r="N40" s="16">
        <v>0</v>
      </c>
      <c r="O40" s="16">
        <v>0.12026002000000001</v>
      </c>
      <c r="P40" s="16">
        <v>0</v>
      </c>
      <c r="Q40" s="16">
        <v>0</v>
      </c>
    </row>
    <row r="41" spans="1:17" x14ac:dyDescent="0.3">
      <c r="A41" s="25" t="s">
        <v>44</v>
      </c>
      <c r="B41" s="9" t="s">
        <v>31</v>
      </c>
      <c r="C41" s="9" t="s">
        <v>32</v>
      </c>
      <c r="D41" s="9" t="s">
        <v>97</v>
      </c>
      <c r="E41" s="7"/>
      <c r="F41" s="16">
        <v>0</v>
      </c>
      <c r="G41" s="16">
        <v>0</v>
      </c>
      <c r="H41" s="16">
        <v>1.1891675106382978E-2</v>
      </c>
      <c r="I41" s="16">
        <v>0</v>
      </c>
      <c r="J41" s="16">
        <v>0</v>
      </c>
      <c r="K41" s="16">
        <v>1.1891675106382978E-2</v>
      </c>
      <c r="L41" s="16">
        <v>0</v>
      </c>
      <c r="M41" s="16">
        <v>0</v>
      </c>
      <c r="N41" s="16">
        <v>1.1891675106382978E-2</v>
      </c>
      <c r="O41" s="16">
        <v>0</v>
      </c>
      <c r="P41" s="16">
        <v>0</v>
      </c>
      <c r="Q41" s="16">
        <v>1.1891675106382978E-2</v>
      </c>
    </row>
    <row r="42" spans="1:17" x14ac:dyDescent="0.3">
      <c r="A42" s="25" t="s">
        <v>44</v>
      </c>
      <c r="B42" s="9" t="s">
        <v>33</v>
      </c>
      <c r="C42" s="9" t="s">
        <v>34</v>
      </c>
      <c r="D42" s="9" t="s">
        <v>97</v>
      </c>
      <c r="E42" s="7"/>
      <c r="F42" s="16">
        <v>0</v>
      </c>
      <c r="G42" s="16">
        <v>0</v>
      </c>
      <c r="H42" s="16">
        <v>0.11443069666666666</v>
      </c>
      <c r="I42" s="16">
        <v>0</v>
      </c>
      <c r="J42" s="16">
        <v>0</v>
      </c>
      <c r="K42" s="16">
        <v>0.11443069666666666</v>
      </c>
      <c r="L42" s="16">
        <v>0</v>
      </c>
      <c r="M42" s="16">
        <v>0</v>
      </c>
      <c r="N42" s="16">
        <v>0.11443069666666666</v>
      </c>
      <c r="O42" s="16">
        <v>0</v>
      </c>
      <c r="P42" s="16">
        <v>0</v>
      </c>
      <c r="Q42" s="16">
        <v>0</v>
      </c>
    </row>
    <row r="43" spans="1:17" x14ac:dyDescent="0.3">
      <c r="A43" s="25" t="s">
        <v>44</v>
      </c>
      <c r="B43" s="9" t="s">
        <v>36</v>
      </c>
      <c r="C43" s="9" t="s">
        <v>37</v>
      </c>
      <c r="D43" s="9" t="s">
        <v>97</v>
      </c>
      <c r="E43" s="7"/>
      <c r="F43" s="16">
        <v>0</v>
      </c>
      <c r="G43" s="16">
        <v>0</v>
      </c>
      <c r="H43" s="16">
        <v>0.89227885142857055</v>
      </c>
      <c r="I43" s="16">
        <v>0</v>
      </c>
      <c r="J43" s="16">
        <v>0</v>
      </c>
      <c r="K43" s="16">
        <v>0</v>
      </c>
      <c r="L43" s="16">
        <v>0</v>
      </c>
      <c r="M43" s="16">
        <v>0</v>
      </c>
      <c r="N43" s="16">
        <v>0.89227885142857055</v>
      </c>
      <c r="O43" s="16">
        <v>0</v>
      </c>
      <c r="P43" s="16">
        <v>0</v>
      </c>
      <c r="Q43" s="16">
        <v>0</v>
      </c>
    </row>
    <row r="44" spans="1:17" x14ac:dyDescent="0.3">
      <c r="A44" s="25"/>
      <c r="B44" s="9" t="s">
        <v>163</v>
      </c>
      <c r="C44" s="9" t="s">
        <v>165</v>
      </c>
      <c r="D44" s="9" t="s">
        <v>97</v>
      </c>
      <c r="E44" s="128"/>
      <c r="F44" s="129">
        <v>0</v>
      </c>
      <c r="G44" s="129">
        <v>0</v>
      </c>
      <c r="H44" s="129">
        <v>0</v>
      </c>
      <c r="I44" s="129">
        <v>0</v>
      </c>
      <c r="J44" s="129">
        <v>0</v>
      </c>
      <c r="K44" s="129">
        <v>0</v>
      </c>
      <c r="L44" s="129">
        <v>0</v>
      </c>
      <c r="M44" s="129">
        <v>0</v>
      </c>
      <c r="N44" s="129">
        <v>0</v>
      </c>
      <c r="O44" s="129">
        <v>0</v>
      </c>
      <c r="P44" s="129">
        <v>0</v>
      </c>
      <c r="Q44" s="129">
        <v>0</v>
      </c>
    </row>
    <row r="45" spans="1:17" x14ac:dyDescent="0.3">
      <c r="A45" s="25" t="s">
        <v>44</v>
      </c>
      <c r="B45" s="9" t="s">
        <v>133</v>
      </c>
      <c r="C45" s="9" t="s">
        <v>132</v>
      </c>
      <c r="D45" s="9" t="s">
        <v>98</v>
      </c>
      <c r="E45" s="7"/>
      <c r="F45" s="16">
        <v>0</v>
      </c>
      <c r="G45" s="16">
        <v>0</v>
      </c>
      <c r="H45" s="16">
        <v>39.908923076923081</v>
      </c>
      <c r="I45" s="16">
        <v>0</v>
      </c>
      <c r="J45" s="16">
        <v>0</v>
      </c>
      <c r="K45" s="16">
        <v>0</v>
      </c>
      <c r="L45" s="16">
        <v>0</v>
      </c>
      <c r="M45" s="16">
        <v>0</v>
      </c>
      <c r="N45" s="16">
        <v>39.908923076923081</v>
      </c>
      <c r="O45" s="16">
        <v>0</v>
      </c>
      <c r="P45" s="16">
        <v>0</v>
      </c>
      <c r="Q45" s="16">
        <v>0</v>
      </c>
    </row>
    <row r="46" spans="1:17" customFormat="1" ht="6.75" customHeight="1" x14ac:dyDescent="0.3">
      <c r="B46" s="22"/>
      <c r="C46" s="14"/>
      <c r="D46" s="14"/>
      <c r="E46" s="68"/>
    </row>
    <row r="47" spans="1:17" ht="28.5" customHeight="1" x14ac:dyDescent="0.3">
      <c r="B47" s="171" t="s">
        <v>124</v>
      </c>
      <c r="C47" s="171"/>
      <c r="D47" s="171"/>
      <c r="E47" s="87"/>
      <c r="F47" s="86">
        <f t="shared" ref="F47:Q47" si="3">+SUM(F32:F45)</f>
        <v>0</v>
      </c>
      <c r="G47" s="86">
        <f t="shared" si="3"/>
        <v>3.6786422092756883</v>
      </c>
      <c r="H47" s="86">
        <f t="shared" si="3"/>
        <v>40.927524300124702</v>
      </c>
      <c r="I47" s="86">
        <f t="shared" si="3"/>
        <v>1.8536292748435645</v>
      </c>
      <c r="J47" s="86">
        <f t="shared" si="3"/>
        <v>0.19690853849999981</v>
      </c>
      <c r="K47" s="86">
        <f t="shared" si="3"/>
        <v>1.5520884189394926</v>
      </c>
      <c r="L47" s="86">
        <f t="shared" si="3"/>
        <v>0</v>
      </c>
      <c r="M47" s="86">
        <f t="shared" si="3"/>
        <v>3.7259981395698061</v>
      </c>
      <c r="N47" s="86">
        <f t="shared" si="3"/>
        <v>40.927524300124702</v>
      </c>
      <c r="O47" s="86">
        <f t="shared" si="3"/>
        <v>1.8536292748435645</v>
      </c>
      <c r="P47" s="86">
        <f t="shared" si="3"/>
        <v>0.19690853849999981</v>
      </c>
      <c r="Q47" s="86">
        <f t="shared" si="3"/>
        <v>1.437657722272826</v>
      </c>
    </row>
    <row r="48" spans="1:17" x14ac:dyDescent="0.3">
      <c r="B48" s="4"/>
      <c r="C48" s="4"/>
      <c r="D48" s="4"/>
      <c r="E48" s="7"/>
    </row>
    <row r="49" spans="2:5" x14ac:dyDescent="0.3">
      <c r="B49" s="4"/>
      <c r="C49" s="4"/>
      <c r="D49" s="4"/>
      <c r="E49" s="7"/>
    </row>
    <row r="50" spans="2:5" x14ac:dyDescent="0.3">
      <c r="B50" s="4"/>
      <c r="C50" s="4"/>
      <c r="D50" s="4"/>
    </row>
  </sheetData>
  <mergeCells count="13">
    <mergeCell ref="B47:D47"/>
    <mergeCell ref="B22:D22"/>
    <mergeCell ref="B30:B31"/>
    <mergeCell ref="C30:C31"/>
    <mergeCell ref="B23:D24"/>
    <mergeCell ref="B1:E1"/>
    <mergeCell ref="D5:D6"/>
    <mergeCell ref="D30:D31"/>
    <mergeCell ref="B4:D4"/>
    <mergeCell ref="B29:D29"/>
    <mergeCell ref="B5:B6"/>
    <mergeCell ref="C5:C6"/>
    <mergeCell ref="B25:D26"/>
  </mergeCells>
  <hyperlinks>
    <hyperlink ref="C10" location="ANSE23!A1" display="ANSE23" xr:uid="{00000000-0004-0000-0100-000003000000}"/>
    <hyperlink ref="C7" location="FFDPO23!A1" display="FFDPO23" xr:uid="{00000000-0004-0000-0100-000004000000}"/>
    <hyperlink ref="C11" location="IPVO26!A1" display="IPVO26" xr:uid="{00000000-0004-0000-0100-000006000000}"/>
    <hyperlink ref="C16" location="'PMG25'!A1" display="PMG25" xr:uid="{00000000-0004-0000-0100-000009000000}"/>
    <hyperlink ref="C33" location="BIDF40!A1" display="BIDF40" xr:uid="{00000000-0004-0000-0100-00000A000000}"/>
    <hyperlink ref="C40" location="BIDO24!A1" display="BIDO24" xr:uid="{00000000-0004-0000-0100-00000C000000}"/>
    <hyperlink ref="C37" location="BIDN32!A1" display="BIDN32" xr:uid="{00000000-0004-0000-0100-00000D000000}"/>
    <hyperlink ref="C41" location="BIDS34!A1" display="BIDS34" xr:uid="{00000000-0004-0000-0100-00000E000000}"/>
    <hyperlink ref="C42" location="BIDS23!A1" display="BIDS23" xr:uid="{00000000-0004-0000-0100-00000F000000}"/>
    <hyperlink ref="C36" location="BIDY42!A1" display="BIDY42" xr:uid="{00000000-0004-0000-0100-000010000000}"/>
    <hyperlink ref="C43" location="BIRS38!A1" display="BIRS38" xr:uid="{00000000-0004-0000-0100-000014000000}"/>
    <hyperlink ref="C17" location="FFFIRO24!A1" display="FFFIRO24" xr:uid="{00000000-0004-0000-0100-000018000000}"/>
    <hyperlink ref="C18" location="FFFIRF26!A1" display="FFFIRF26" xr:uid="{00000000-0004-0000-0100-000019000000}"/>
    <hyperlink ref="C19" location="FFFIRE26!A1" display="FFFIRE26" xr:uid="{00000000-0004-0000-0100-00001D000000}"/>
    <hyperlink ref="C9" location="GOBD23!A1" display="GOBD23" xr:uid="{00000000-0004-0000-0100-00001E000000}"/>
    <hyperlink ref="C14" location="'PMY25'!A1" display="PMY25" xr:uid="{00000000-0004-0000-0100-00001F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1"/>
  <sheetViews>
    <sheetView showGridLines="0" zoomScaleNormal="100" workbookViewId="0">
      <pane xSplit="2" ySplit="1" topLeftCell="C2" activePane="bottomRight" state="frozen"/>
      <selection pane="topRight" activeCell="C1" sqref="C1"/>
      <selection pane="bottomLeft" activeCell="A2" sqref="A2"/>
      <selection pane="bottomRight" activeCell="B18" sqref="B18:B19"/>
    </sheetView>
  </sheetViews>
  <sheetFormatPr baseColWidth="10" defaultRowHeight="16.5" x14ac:dyDescent="0.3"/>
  <cols>
    <col min="1" max="1" width="5.28515625" style="24"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52" t="s">
        <v>43</v>
      </c>
      <c r="C1" s="152"/>
      <c r="D1" s="152"/>
      <c r="E1" s="152"/>
    </row>
    <row r="2" spans="1:17" ht="17.25" x14ac:dyDescent="0.3">
      <c r="B2" s="5" t="s">
        <v>50</v>
      </c>
    </row>
    <row r="4" spans="1:17" ht="30.75" customHeight="1" x14ac:dyDescent="0.3">
      <c r="B4" s="167" t="s">
        <v>140</v>
      </c>
      <c r="C4" s="167"/>
      <c r="D4" s="167"/>
      <c r="F4" s="125"/>
      <c r="G4" s="125"/>
      <c r="H4" s="125"/>
      <c r="I4" s="125"/>
      <c r="J4" s="125"/>
      <c r="K4" s="125"/>
      <c r="L4" s="125"/>
      <c r="M4" s="125"/>
      <c r="N4" s="125"/>
      <c r="O4" s="125"/>
      <c r="P4" s="125"/>
      <c r="Q4" s="125"/>
    </row>
    <row r="5" spans="1:17" ht="15.75" customHeight="1" x14ac:dyDescent="0.3">
      <c r="B5" s="173" t="s">
        <v>0</v>
      </c>
      <c r="C5" s="175" t="s">
        <v>1</v>
      </c>
      <c r="D5" s="162" t="s">
        <v>100</v>
      </c>
      <c r="F5" s="6">
        <v>2023</v>
      </c>
      <c r="G5" s="6">
        <v>2023</v>
      </c>
      <c r="H5" s="6">
        <v>2023</v>
      </c>
      <c r="I5" s="6">
        <v>2023</v>
      </c>
      <c r="J5" s="6">
        <v>2023</v>
      </c>
      <c r="K5" s="6">
        <v>2023</v>
      </c>
      <c r="L5" s="6">
        <v>2023</v>
      </c>
      <c r="M5" s="6">
        <v>2023</v>
      </c>
      <c r="N5" s="6">
        <v>2023</v>
      </c>
      <c r="O5" s="6">
        <v>2023</v>
      </c>
      <c r="P5" s="6">
        <v>2023</v>
      </c>
      <c r="Q5" s="6">
        <v>2023</v>
      </c>
    </row>
    <row r="6" spans="1:17" x14ac:dyDescent="0.3">
      <c r="B6" s="174"/>
      <c r="C6" s="176"/>
      <c r="D6" s="163"/>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122"/>
      <c r="B7" s="9" t="s">
        <v>3</v>
      </c>
      <c r="C7" s="9" t="s">
        <v>4</v>
      </c>
      <c r="D7" s="9" t="s">
        <v>94</v>
      </c>
      <c r="E7" s="90"/>
      <c r="F7" s="18">
        <v>114.67699107866144</v>
      </c>
      <c r="G7" s="18">
        <v>90.308130474445875</v>
      </c>
      <c r="H7" s="18">
        <v>88.874668085962597</v>
      </c>
      <c r="I7" s="18">
        <v>75.256775395371548</v>
      </c>
      <c r="J7" s="18">
        <v>66.656001064471937</v>
      </c>
      <c r="K7" s="18">
        <v>53.754839568122499</v>
      </c>
      <c r="L7" s="18">
        <v>44.437334042981249</v>
      </c>
      <c r="M7" s="18">
        <v>33.328000532235926</v>
      </c>
      <c r="N7" s="18">
        <v>21.501935827248964</v>
      </c>
      <c r="O7" s="18">
        <v>11.109333510745268</v>
      </c>
      <c r="P7" s="18">
        <v>0</v>
      </c>
      <c r="Q7" s="18">
        <v>0</v>
      </c>
    </row>
    <row r="8" spans="1:17" x14ac:dyDescent="0.3">
      <c r="A8" s="122"/>
      <c r="B8" s="9" t="s">
        <v>130</v>
      </c>
      <c r="C8" s="9" t="s">
        <v>131</v>
      </c>
      <c r="D8" s="9" t="s">
        <v>94</v>
      </c>
      <c r="E8" s="90"/>
      <c r="F8" s="18">
        <v>0.27631157225807429</v>
      </c>
      <c r="G8" s="18">
        <v>0.23324956481400347</v>
      </c>
      <c r="H8" s="18">
        <v>0.25033102724457923</v>
      </c>
      <c r="I8" s="18">
        <v>0.21803024953560127</v>
      </c>
      <c r="J8" s="18">
        <v>0.20026482179566332</v>
      </c>
      <c r="K8" s="18">
        <v>0.16957908297213423</v>
      </c>
      <c r="L8" s="18">
        <v>0.15019861634674742</v>
      </c>
      <c r="M8" s="18">
        <v>0.12516551362228942</v>
      </c>
      <c r="N8" s="18">
        <v>9.6902333126933693E-2</v>
      </c>
      <c r="O8" s="18">
        <v>7.5099308173373527E-2</v>
      </c>
      <c r="P8" s="18">
        <v>4.845116656346668E-2</v>
      </c>
      <c r="Q8" s="18">
        <v>2.5033102724457613E-2</v>
      </c>
    </row>
    <row r="9" spans="1:17" x14ac:dyDescent="0.3">
      <c r="A9" s="122"/>
      <c r="B9" s="9" t="s">
        <v>125</v>
      </c>
      <c r="C9" s="9" t="s">
        <v>126</v>
      </c>
      <c r="D9" s="9" t="s">
        <v>94</v>
      </c>
      <c r="E9" s="90"/>
      <c r="F9" s="18">
        <v>0.1938841884598525</v>
      </c>
      <c r="G9" s="18">
        <v>0.16366814539471511</v>
      </c>
      <c r="H9" s="18">
        <v>0.17565398244813538</v>
      </c>
      <c r="I9" s="18">
        <v>0.15298895245482755</v>
      </c>
      <c r="J9" s="18">
        <v>0.14052318595850824</v>
      </c>
      <c r="K9" s="18">
        <v>0.11899140746486582</v>
      </c>
      <c r="L9" s="18">
        <v>0.10539238946888113</v>
      </c>
      <c r="M9" s="18">
        <v>8.7826991224067549E-2</v>
      </c>
      <c r="N9" s="18">
        <v>6.7995089979923221E-2</v>
      </c>
      <c r="O9" s="18">
        <v>5.2696194734440441E-2</v>
      </c>
      <c r="P9" s="18">
        <v>3.3997544989961492E-2</v>
      </c>
      <c r="Q9" s="18">
        <v>1.7565398244813322E-2</v>
      </c>
    </row>
    <row r="10" spans="1:17" x14ac:dyDescent="0.3">
      <c r="A10" s="122"/>
      <c r="B10" s="9" t="s">
        <v>5</v>
      </c>
      <c r="C10" s="9" t="s">
        <v>6</v>
      </c>
      <c r="D10" s="9" t="s">
        <v>94</v>
      </c>
      <c r="E10" s="90"/>
      <c r="F10" s="18">
        <v>114.90839568000001</v>
      </c>
      <c r="G10" s="18">
        <v>0</v>
      </c>
      <c r="H10" s="18">
        <v>0</v>
      </c>
      <c r="I10" s="18">
        <v>0</v>
      </c>
      <c r="J10" s="18">
        <v>0</v>
      </c>
      <c r="K10" s="18">
        <v>0</v>
      </c>
      <c r="L10" s="18">
        <v>0</v>
      </c>
      <c r="M10" s="18">
        <v>0</v>
      </c>
      <c r="N10" s="18">
        <v>0</v>
      </c>
      <c r="O10" s="18">
        <v>0</v>
      </c>
      <c r="P10" s="18">
        <v>0</v>
      </c>
      <c r="Q10" s="18">
        <v>0</v>
      </c>
    </row>
    <row r="11" spans="1:17" x14ac:dyDescent="0.3">
      <c r="A11" s="122"/>
      <c r="B11" s="9" t="s">
        <v>11</v>
      </c>
      <c r="C11" s="9" t="s">
        <v>12</v>
      </c>
      <c r="D11" s="9" t="s">
        <v>94</v>
      </c>
      <c r="E11" s="90"/>
      <c r="F11" s="18">
        <v>12.11557457</v>
      </c>
      <c r="G11" s="18">
        <v>0</v>
      </c>
      <c r="H11" s="18">
        <v>0</v>
      </c>
      <c r="I11" s="18">
        <v>11.76224588</v>
      </c>
      <c r="J11" s="18">
        <v>0</v>
      </c>
      <c r="K11" s="18">
        <v>0</v>
      </c>
      <c r="L11" s="18">
        <v>11.077033720000001</v>
      </c>
      <c r="M11" s="18">
        <v>0</v>
      </c>
      <c r="N11" s="18">
        <v>0</v>
      </c>
      <c r="O11" s="18">
        <v>10.830091130000001</v>
      </c>
      <c r="P11" s="18">
        <v>0</v>
      </c>
      <c r="Q11" s="18">
        <v>0</v>
      </c>
    </row>
    <row r="12" spans="1:17" x14ac:dyDescent="0.3">
      <c r="A12" s="122"/>
      <c r="B12" s="9" t="s">
        <v>146</v>
      </c>
      <c r="C12" s="9" t="s">
        <v>147</v>
      </c>
      <c r="D12" s="9" t="s">
        <v>98</v>
      </c>
      <c r="E12" s="90"/>
      <c r="F12" s="18">
        <v>0</v>
      </c>
      <c r="G12" s="18">
        <v>0</v>
      </c>
      <c r="H12" s="18">
        <v>0</v>
      </c>
      <c r="I12" s="18">
        <v>0</v>
      </c>
      <c r="J12" s="18">
        <v>0</v>
      </c>
      <c r="K12" s="18">
        <v>0</v>
      </c>
      <c r="L12" s="18">
        <v>0</v>
      </c>
      <c r="M12" s="18">
        <v>0</v>
      </c>
      <c r="N12" s="18">
        <v>0</v>
      </c>
      <c r="O12" s="18">
        <v>0</v>
      </c>
      <c r="P12" s="18">
        <v>0</v>
      </c>
      <c r="Q12" s="18">
        <v>0</v>
      </c>
    </row>
    <row r="13" spans="1:17" x14ac:dyDescent="0.3">
      <c r="A13" s="122"/>
      <c r="B13" s="9" t="s">
        <v>150</v>
      </c>
      <c r="C13" s="9" t="s">
        <v>151</v>
      </c>
      <c r="D13" s="9" t="s">
        <v>98</v>
      </c>
      <c r="E13" s="90"/>
      <c r="F13" s="18">
        <v>0</v>
      </c>
      <c r="G13" s="18">
        <v>0</v>
      </c>
      <c r="H13" s="18">
        <v>835.87234490999992</v>
      </c>
      <c r="I13" s="18">
        <v>0</v>
      </c>
      <c r="J13" s="18">
        <v>0</v>
      </c>
      <c r="K13" s="18">
        <v>864.33120951602314</v>
      </c>
      <c r="L13" s="18">
        <v>0</v>
      </c>
      <c r="M13" s="18">
        <v>0</v>
      </c>
      <c r="N13" s="18">
        <v>862.1759608224944</v>
      </c>
      <c r="O13" s="18">
        <v>0</v>
      </c>
      <c r="P13" s="18">
        <v>0</v>
      </c>
      <c r="Q13" s="18">
        <v>865.38254959654648</v>
      </c>
    </row>
    <row r="14" spans="1:17" x14ac:dyDescent="0.3">
      <c r="A14" s="122"/>
      <c r="B14" s="9" t="s">
        <v>137</v>
      </c>
      <c r="C14" s="9" t="s">
        <v>138</v>
      </c>
      <c r="D14" s="9" t="s">
        <v>98</v>
      </c>
      <c r="E14" s="90"/>
      <c r="F14" s="18">
        <v>0</v>
      </c>
      <c r="G14" s="18">
        <v>373.33915068493155</v>
      </c>
      <c r="H14" s="18">
        <v>0</v>
      </c>
      <c r="I14" s="18">
        <v>0</v>
      </c>
      <c r="J14" s="18">
        <v>329.1251563336732</v>
      </c>
      <c r="K14" s="18">
        <v>0</v>
      </c>
      <c r="L14" s="18">
        <v>0</v>
      </c>
      <c r="M14" s="18">
        <v>301.50913836427048</v>
      </c>
      <c r="N14" s="18">
        <v>0</v>
      </c>
      <c r="O14" s="18">
        <v>0</v>
      </c>
      <c r="P14" s="18">
        <v>266.69007679907565</v>
      </c>
      <c r="Q14" s="18">
        <v>0</v>
      </c>
    </row>
    <row r="15" spans="1:17" x14ac:dyDescent="0.3">
      <c r="A15" s="122"/>
      <c r="B15" s="9" t="s">
        <v>148</v>
      </c>
      <c r="C15" s="9" t="s">
        <v>149</v>
      </c>
      <c r="D15" s="9" t="s">
        <v>98</v>
      </c>
      <c r="E15" s="90"/>
      <c r="F15" s="18">
        <v>0</v>
      </c>
      <c r="G15" s="18">
        <v>0</v>
      </c>
      <c r="H15" s="18">
        <v>1003.988659497015</v>
      </c>
      <c r="I15" s="18">
        <v>0</v>
      </c>
      <c r="J15" s="18">
        <v>0</v>
      </c>
      <c r="K15" s="18">
        <v>1036.4456961552328</v>
      </c>
      <c r="L15" s="18">
        <v>0</v>
      </c>
      <c r="M15" s="18">
        <v>0</v>
      </c>
      <c r="N15" s="18">
        <v>0</v>
      </c>
      <c r="O15" s="18">
        <v>0</v>
      </c>
      <c r="P15" s="18">
        <v>0</v>
      </c>
      <c r="Q15" s="18">
        <v>0</v>
      </c>
    </row>
    <row r="16" spans="1:17" x14ac:dyDescent="0.3">
      <c r="A16" s="122"/>
      <c r="B16" s="9" t="s">
        <v>38</v>
      </c>
      <c r="C16" s="9" t="s">
        <v>39</v>
      </c>
      <c r="D16" s="9" t="s">
        <v>98</v>
      </c>
      <c r="E16" s="90"/>
      <c r="F16" s="18">
        <v>0</v>
      </c>
      <c r="G16" s="18">
        <v>6.3071528110238484</v>
      </c>
      <c r="H16" s="18">
        <v>0</v>
      </c>
      <c r="I16" s="18">
        <v>0</v>
      </c>
      <c r="J16" s="18">
        <v>0</v>
      </c>
      <c r="K16" s="18">
        <v>0</v>
      </c>
      <c r="L16" s="18">
        <v>0</v>
      </c>
      <c r="M16" s="18">
        <v>6.1034899781066061</v>
      </c>
      <c r="N16" s="18">
        <v>0</v>
      </c>
      <c r="O16" s="18">
        <v>0</v>
      </c>
      <c r="P16" s="18">
        <v>0</v>
      </c>
      <c r="Q16" s="18">
        <v>0</v>
      </c>
    </row>
    <row r="17" spans="1:17" x14ac:dyDescent="0.3">
      <c r="A17" s="122"/>
      <c r="B17" s="9" t="s">
        <v>7</v>
      </c>
      <c r="C17" s="9" t="s">
        <v>8</v>
      </c>
      <c r="D17" s="9" t="s">
        <v>94</v>
      </c>
      <c r="E17" s="90"/>
      <c r="F17" s="18">
        <v>5.0932654900000003</v>
      </c>
      <c r="G17" s="18">
        <v>5.6819075899999998</v>
      </c>
      <c r="H17" s="18">
        <v>5.1888441899999993</v>
      </c>
      <c r="I17" s="18">
        <v>5.0714151100000002</v>
      </c>
      <c r="J17" s="18">
        <v>4.6495147100000001</v>
      </c>
      <c r="K17" s="18">
        <v>4.5375819400000008</v>
      </c>
      <c r="L17" s="18">
        <v>4.6667092600000002</v>
      </c>
      <c r="M17" s="18">
        <v>4.5208746</v>
      </c>
      <c r="N17" s="18">
        <v>4.2194829599999997</v>
      </c>
      <c r="O17" s="18">
        <v>3.8573529600000001</v>
      </c>
      <c r="P17" s="18">
        <v>3.6793212799999999</v>
      </c>
      <c r="Q17" s="18">
        <v>3.26391404</v>
      </c>
    </row>
    <row r="18" spans="1:17" x14ac:dyDescent="0.3">
      <c r="A18" s="122"/>
      <c r="B18" s="9" t="s">
        <v>9</v>
      </c>
      <c r="C18" s="9" t="s">
        <v>10</v>
      </c>
      <c r="D18" s="9" t="s">
        <v>94</v>
      </c>
      <c r="E18" s="90"/>
      <c r="F18" s="18">
        <v>2.5377089494009866</v>
      </c>
      <c r="G18" s="18">
        <v>2.771698385728834</v>
      </c>
      <c r="H18" s="18">
        <v>2.4678879191364369</v>
      </c>
      <c r="I18" s="18">
        <v>2.4257122808820792</v>
      </c>
      <c r="J18" s="18">
        <v>2.279244943478973</v>
      </c>
      <c r="K18" s="18">
        <v>2.2847293276337579</v>
      </c>
      <c r="L18" s="18">
        <v>2.41958070744217</v>
      </c>
      <c r="M18" s="18">
        <v>2.4206436722514564</v>
      </c>
      <c r="N18" s="18">
        <v>2.3410569763132787</v>
      </c>
      <c r="O18" s="18">
        <v>2.2264161871396917</v>
      </c>
      <c r="P18" s="18">
        <v>2.2196724930993765</v>
      </c>
      <c r="Q18" s="18">
        <v>2.0697281298345076</v>
      </c>
    </row>
    <row r="19" spans="1:17" x14ac:dyDescent="0.3">
      <c r="A19" s="122"/>
      <c r="B19" s="9" t="s">
        <v>13</v>
      </c>
      <c r="C19" s="9" t="s">
        <v>14</v>
      </c>
      <c r="D19" s="9" t="s">
        <v>94</v>
      </c>
      <c r="E19" s="90"/>
      <c r="F19" s="18">
        <v>0.2620729052313488</v>
      </c>
      <c r="G19" s="18">
        <v>0.2885761</v>
      </c>
      <c r="H19" s="18">
        <v>0.25674651636270246</v>
      </c>
      <c r="I19" s="18">
        <v>0.27613350892085847</v>
      </c>
      <c r="J19" s="18">
        <v>0.27155247584596853</v>
      </c>
      <c r="K19" s="18">
        <v>0.27210106674104162</v>
      </c>
      <c r="L19" s="18">
        <v>0.25509475010443455</v>
      </c>
      <c r="M19" s="18">
        <v>0.25956318587886201</v>
      </c>
      <c r="N19" s="18">
        <v>0.25091107972182602</v>
      </c>
      <c r="O19" s="18">
        <v>0.23444416796592588</v>
      </c>
      <c r="P19" s="18">
        <v>0.23762845957342943</v>
      </c>
      <c r="Q19" s="18">
        <v>0.2214458763475646</v>
      </c>
    </row>
    <row r="20" spans="1:17" x14ac:dyDescent="0.3">
      <c r="A20" s="122"/>
      <c r="B20" s="9" t="s">
        <v>158</v>
      </c>
      <c r="C20" s="9" t="s">
        <v>159</v>
      </c>
      <c r="D20" s="9" t="s">
        <v>95</v>
      </c>
      <c r="E20" s="90"/>
      <c r="F20" s="18">
        <v>1092.9143824758544</v>
      </c>
      <c r="G20" s="18">
        <v>1133.365469323129</v>
      </c>
      <c r="H20" s="18">
        <v>1002.2434486848673</v>
      </c>
      <c r="I20" s="18">
        <v>1113.5895027779197</v>
      </c>
      <c r="J20" s="18">
        <v>1108.5130661803614</v>
      </c>
      <c r="K20" s="18">
        <v>1068.1314265824001</v>
      </c>
      <c r="L20" s="18">
        <v>1012.1406663180002</v>
      </c>
      <c r="M20" s="18">
        <v>1023.6259504748002</v>
      </c>
      <c r="N20" s="18">
        <v>1002.0590844843023</v>
      </c>
      <c r="O20" s="18">
        <v>950.78092904194557</v>
      </c>
      <c r="P20" s="18">
        <v>965.82652747898476</v>
      </c>
      <c r="Q20" s="18">
        <v>918.33812935684057</v>
      </c>
    </row>
    <row r="21" spans="1:17" customFormat="1" ht="6.75" customHeight="1" x14ac:dyDescent="0.3">
      <c r="B21" s="22"/>
      <c r="C21" s="14"/>
      <c r="D21" s="14"/>
      <c r="E21" s="23"/>
    </row>
    <row r="22" spans="1:17" ht="28.5" customHeight="1" x14ac:dyDescent="0.3">
      <c r="B22" s="171" t="s">
        <v>127</v>
      </c>
      <c r="C22" s="171"/>
      <c r="D22" s="171"/>
      <c r="E22" s="3"/>
      <c r="F22" s="86">
        <f t="shared" ref="F22:Q22" si="1">+SUM(F7:F20)</f>
        <v>1342.9785869098662</v>
      </c>
      <c r="G22" s="86">
        <f t="shared" si="1"/>
        <v>1612.4590030794677</v>
      </c>
      <c r="H22" s="86">
        <f t="shared" si="1"/>
        <v>2939.3185848130365</v>
      </c>
      <c r="I22" s="86">
        <f t="shared" si="1"/>
        <v>1208.7528041550847</v>
      </c>
      <c r="J22" s="86">
        <f t="shared" si="1"/>
        <v>1511.8353237155857</v>
      </c>
      <c r="K22" s="86">
        <f t="shared" si="1"/>
        <v>3030.0461546465904</v>
      </c>
      <c r="L22" s="86">
        <f t="shared" si="1"/>
        <v>1075.2520098043437</v>
      </c>
      <c r="M22" s="86">
        <f t="shared" si="1"/>
        <v>1371.9806533123899</v>
      </c>
      <c r="N22" s="86">
        <f t="shared" si="1"/>
        <v>1892.7133295731878</v>
      </c>
      <c r="O22" s="86">
        <f t="shared" si="1"/>
        <v>979.16636250070428</v>
      </c>
      <c r="P22" s="86">
        <f t="shared" si="1"/>
        <v>1238.7356752222868</v>
      </c>
      <c r="Q22" s="86">
        <f t="shared" si="1"/>
        <v>1789.3183655005384</v>
      </c>
    </row>
    <row r="23" spans="1:17" ht="16.5" customHeight="1" x14ac:dyDescent="0.3">
      <c r="B23" s="170" t="s">
        <v>139</v>
      </c>
      <c r="C23" s="170"/>
      <c r="D23" s="170"/>
      <c r="F23" s="7"/>
      <c r="G23" s="7"/>
      <c r="H23" s="7"/>
      <c r="I23" s="7"/>
      <c r="J23" s="7"/>
      <c r="K23" s="7"/>
      <c r="L23" s="7"/>
      <c r="M23" s="7"/>
      <c r="N23" s="7"/>
      <c r="O23" s="7"/>
      <c r="P23" s="7"/>
      <c r="Q23" s="7"/>
    </row>
    <row r="24" spans="1:17" x14ac:dyDescent="0.3">
      <c r="B24" s="170"/>
      <c r="C24" s="170"/>
      <c r="D24" s="170"/>
    </row>
    <row r="25" spans="1:17" x14ac:dyDescent="0.3">
      <c r="B25" s="108"/>
      <c r="C25" s="108"/>
      <c r="D25" s="108"/>
    </row>
    <row r="26" spans="1:17" x14ac:dyDescent="0.3">
      <c r="B26" s="108"/>
      <c r="C26" s="108"/>
      <c r="D26" s="108"/>
    </row>
    <row r="27" spans="1:17" x14ac:dyDescent="0.3">
      <c r="B27" s="108"/>
      <c r="C27" s="108"/>
      <c r="D27" s="108"/>
    </row>
    <row r="28" spans="1:17" x14ac:dyDescent="0.3">
      <c r="B28" s="108"/>
      <c r="C28" s="108"/>
      <c r="D28" s="108"/>
    </row>
    <row r="29" spans="1:17" x14ac:dyDescent="0.3">
      <c r="B29" s="108"/>
      <c r="C29" s="108"/>
      <c r="D29" s="108"/>
    </row>
    <row r="30" spans="1:17" ht="30.75" customHeight="1" x14ac:dyDescent="0.3">
      <c r="B30" s="172" t="s">
        <v>103</v>
      </c>
      <c r="C30" s="172"/>
      <c r="D30" s="172"/>
      <c r="F30" s="125"/>
      <c r="G30" s="125"/>
      <c r="H30" s="125"/>
      <c r="I30" s="125"/>
      <c r="J30" s="125"/>
      <c r="K30" s="125"/>
      <c r="L30" s="125"/>
      <c r="M30" s="125"/>
      <c r="N30" s="125"/>
      <c r="O30" s="125"/>
      <c r="P30" s="125"/>
      <c r="Q30" s="125"/>
    </row>
    <row r="31" spans="1:17" x14ac:dyDescent="0.3">
      <c r="B31" s="168" t="s">
        <v>0</v>
      </c>
      <c r="C31" s="162" t="s">
        <v>1</v>
      </c>
      <c r="D31" s="162" t="s">
        <v>100</v>
      </c>
      <c r="F31" s="6">
        <v>2023</v>
      </c>
      <c r="G31" s="6">
        <v>2023</v>
      </c>
      <c r="H31" s="6">
        <v>2023</v>
      </c>
      <c r="I31" s="6">
        <v>2023</v>
      </c>
      <c r="J31" s="6">
        <v>2023</v>
      </c>
      <c r="K31" s="6">
        <v>2023</v>
      </c>
      <c r="L31" s="6">
        <v>2023</v>
      </c>
      <c r="M31" s="6">
        <v>2023</v>
      </c>
      <c r="N31" s="6">
        <v>2023</v>
      </c>
      <c r="O31" s="6">
        <v>2023</v>
      </c>
      <c r="P31" s="6">
        <v>2023</v>
      </c>
      <c r="Q31" s="6">
        <v>2023</v>
      </c>
    </row>
    <row r="32" spans="1:17" x14ac:dyDescent="0.3">
      <c r="B32" s="169"/>
      <c r="C32" s="163"/>
      <c r="D32" s="163"/>
      <c r="F32" s="6">
        <v>1</v>
      </c>
      <c r="G32" s="6">
        <f>+F32+1</f>
        <v>2</v>
      </c>
      <c r="H32" s="6">
        <f t="shared" ref="H32:Q32" si="2">+G32+1</f>
        <v>3</v>
      </c>
      <c r="I32" s="6">
        <f t="shared" si="2"/>
        <v>4</v>
      </c>
      <c r="J32" s="6">
        <f t="shared" si="2"/>
        <v>5</v>
      </c>
      <c r="K32" s="6">
        <f t="shared" si="2"/>
        <v>6</v>
      </c>
      <c r="L32" s="6">
        <f t="shared" si="2"/>
        <v>7</v>
      </c>
      <c r="M32" s="6">
        <f t="shared" si="2"/>
        <v>8</v>
      </c>
      <c r="N32" s="6">
        <f t="shared" si="2"/>
        <v>9</v>
      </c>
      <c r="O32" s="6">
        <f t="shared" si="2"/>
        <v>10</v>
      </c>
      <c r="P32" s="6">
        <f t="shared" si="2"/>
        <v>11</v>
      </c>
      <c r="Q32" s="6">
        <f t="shared" si="2"/>
        <v>12</v>
      </c>
    </row>
    <row r="33" spans="1:17" x14ac:dyDescent="0.3">
      <c r="A33" s="25" t="s">
        <v>44</v>
      </c>
      <c r="B33" s="9" t="s">
        <v>17</v>
      </c>
      <c r="C33" s="9" t="s">
        <v>18</v>
      </c>
      <c r="D33" s="9" t="s">
        <v>97</v>
      </c>
      <c r="E33" s="90"/>
      <c r="F33" s="18">
        <v>0</v>
      </c>
      <c r="G33" s="18">
        <v>0</v>
      </c>
      <c r="H33" s="18">
        <v>0</v>
      </c>
      <c r="I33" s="18">
        <v>0</v>
      </c>
      <c r="J33" s="18">
        <v>0</v>
      </c>
      <c r="K33" s="18">
        <v>1.1552939311897852</v>
      </c>
      <c r="L33" s="18">
        <v>0</v>
      </c>
      <c r="M33" s="18">
        <v>0</v>
      </c>
      <c r="N33" s="18">
        <v>0</v>
      </c>
      <c r="O33" s="18">
        <v>0</v>
      </c>
      <c r="P33" s="18">
        <v>0</v>
      </c>
      <c r="Q33" s="18">
        <v>1.1855404836731251</v>
      </c>
    </row>
    <row r="34" spans="1:17" x14ac:dyDescent="0.3">
      <c r="A34" s="25" t="s">
        <v>44</v>
      </c>
      <c r="B34" s="9" t="s">
        <v>23</v>
      </c>
      <c r="C34" s="9" t="s">
        <v>24</v>
      </c>
      <c r="D34" s="9" t="s">
        <v>97</v>
      </c>
      <c r="E34" s="90"/>
      <c r="F34" s="18">
        <v>0</v>
      </c>
      <c r="G34" s="18">
        <v>1.0604262999999996</v>
      </c>
      <c r="H34" s="18">
        <v>0</v>
      </c>
      <c r="I34" s="18">
        <v>0</v>
      </c>
      <c r="J34" s="18">
        <v>0</v>
      </c>
      <c r="K34" s="18">
        <v>0</v>
      </c>
      <c r="L34" s="18">
        <v>0</v>
      </c>
      <c r="M34" s="18">
        <v>1.2917650604694322</v>
      </c>
      <c r="N34" s="18">
        <v>0</v>
      </c>
      <c r="O34" s="18">
        <v>0</v>
      </c>
      <c r="P34" s="18">
        <v>0</v>
      </c>
      <c r="Q34" s="18">
        <v>0</v>
      </c>
    </row>
    <row r="35" spans="1:17" x14ac:dyDescent="0.3">
      <c r="A35" s="25" t="s">
        <v>44</v>
      </c>
      <c r="B35" s="9" t="s">
        <v>19</v>
      </c>
      <c r="C35" s="9" t="s">
        <v>20</v>
      </c>
      <c r="D35" s="9" t="s">
        <v>97</v>
      </c>
      <c r="E35" s="90"/>
      <c r="F35" s="18">
        <v>0</v>
      </c>
      <c r="G35" s="18">
        <v>0</v>
      </c>
      <c r="H35" s="18">
        <v>0</v>
      </c>
      <c r="I35" s="18">
        <v>0.97671493000000009</v>
      </c>
      <c r="J35" s="18">
        <v>0</v>
      </c>
      <c r="K35" s="18">
        <v>0</v>
      </c>
      <c r="L35" s="18">
        <v>0</v>
      </c>
      <c r="M35" s="18">
        <v>0</v>
      </c>
      <c r="N35" s="18">
        <v>0</v>
      </c>
      <c r="O35" s="18">
        <v>1.0071209300000001</v>
      </c>
      <c r="P35" s="18">
        <v>0</v>
      </c>
      <c r="Q35" s="18">
        <v>0</v>
      </c>
    </row>
    <row r="36" spans="1:17" x14ac:dyDescent="0.3">
      <c r="A36" s="25" t="s">
        <v>44</v>
      </c>
      <c r="B36" s="9" t="s">
        <v>21</v>
      </c>
      <c r="C36" s="9" t="s">
        <v>22</v>
      </c>
      <c r="D36" s="9" t="s">
        <v>97</v>
      </c>
      <c r="E36" s="90"/>
      <c r="F36" s="18">
        <v>0</v>
      </c>
      <c r="G36" s="18">
        <v>0.37332634999999992</v>
      </c>
      <c r="H36" s="18">
        <v>0</v>
      </c>
      <c r="I36" s="18">
        <v>0</v>
      </c>
      <c r="J36" s="18">
        <v>0</v>
      </c>
      <c r="K36" s="18">
        <v>0</v>
      </c>
      <c r="L36" s="18">
        <v>0</v>
      </c>
      <c r="M36" s="18">
        <v>0.35942906915298545</v>
      </c>
      <c r="N36" s="18">
        <v>0</v>
      </c>
      <c r="O36" s="18">
        <v>0</v>
      </c>
      <c r="P36" s="18">
        <v>0</v>
      </c>
      <c r="Q36" s="18">
        <v>0</v>
      </c>
    </row>
    <row r="37" spans="1:17" x14ac:dyDescent="0.3">
      <c r="A37" s="25" t="s">
        <v>44</v>
      </c>
      <c r="B37" s="9" t="s">
        <v>27</v>
      </c>
      <c r="C37" s="9" t="s">
        <v>28</v>
      </c>
      <c r="D37" s="9" t="s">
        <v>97</v>
      </c>
      <c r="E37" s="90"/>
      <c r="F37" s="18">
        <v>0</v>
      </c>
      <c r="G37" s="18">
        <v>0</v>
      </c>
      <c r="H37" s="18">
        <v>0</v>
      </c>
      <c r="I37" s="18">
        <v>0.28683984957899472</v>
      </c>
      <c r="J37" s="18">
        <v>0</v>
      </c>
      <c r="K37" s="18">
        <v>0</v>
      </c>
      <c r="L37" s="18">
        <v>0</v>
      </c>
      <c r="M37" s="18">
        <v>0</v>
      </c>
      <c r="N37" s="18">
        <v>0</v>
      </c>
      <c r="O37" s="18">
        <v>0.33034438907772773</v>
      </c>
      <c r="P37" s="18">
        <v>0</v>
      </c>
      <c r="Q37" s="18">
        <v>0</v>
      </c>
    </row>
    <row r="38" spans="1:17" x14ac:dyDescent="0.3">
      <c r="A38" s="25" t="s">
        <v>44</v>
      </c>
      <c r="B38" s="9" t="s">
        <v>25</v>
      </c>
      <c r="C38" s="9" t="s">
        <v>26</v>
      </c>
      <c r="D38" s="9" t="s">
        <v>97</v>
      </c>
      <c r="E38" s="90"/>
      <c r="F38" s="18">
        <v>0</v>
      </c>
      <c r="G38" s="18">
        <v>0</v>
      </c>
      <c r="H38" s="18">
        <v>0</v>
      </c>
      <c r="I38" s="18">
        <v>0</v>
      </c>
      <c r="J38" s="18">
        <v>0.12766470685444098</v>
      </c>
      <c r="K38" s="18">
        <v>0</v>
      </c>
      <c r="L38" s="18">
        <v>0</v>
      </c>
      <c r="M38" s="18">
        <v>0</v>
      </c>
      <c r="N38" s="18">
        <v>0</v>
      </c>
      <c r="O38" s="18">
        <v>0</v>
      </c>
      <c r="P38" s="18">
        <v>0.13166885547172466</v>
      </c>
      <c r="Q38" s="18">
        <v>0</v>
      </c>
    </row>
    <row r="39" spans="1:17" x14ac:dyDescent="0.3">
      <c r="A39" s="25" t="s">
        <v>44</v>
      </c>
      <c r="B39" s="9" t="s">
        <v>134</v>
      </c>
      <c r="C39" s="9" t="s">
        <v>135</v>
      </c>
      <c r="D39" s="9" t="s">
        <v>97</v>
      </c>
      <c r="E39" s="90"/>
      <c r="F39" s="18">
        <v>0</v>
      </c>
      <c r="G39" s="18">
        <v>0</v>
      </c>
      <c r="H39" s="18">
        <v>0</v>
      </c>
      <c r="I39" s="18">
        <v>0</v>
      </c>
      <c r="J39" s="18">
        <v>0.43000146926814498</v>
      </c>
      <c r="K39" s="18">
        <v>0</v>
      </c>
      <c r="L39" s="18">
        <v>0</v>
      </c>
      <c r="M39" s="18">
        <v>0</v>
      </c>
      <c r="N39" s="18">
        <v>0</v>
      </c>
      <c r="O39" s="18">
        <v>0</v>
      </c>
      <c r="P39" s="18">
        <v>0.4426389698630136</v>
      </c>
      <c r="Q39" s="18">
        <v>0</v>
      </c>
    </row>
    <row r="40" spans="1:17" x14ac:dyDescent="0.3">
      <c r="A40" s="25"/>
      <c r="B40" s="9" t="s">
        <v>161</v>
      </c>
      <c r="C40" s="9" t="s">
        <v>209</v>
      </c>
      <c r="D40" s="9" t="s">
        <v>97</v>
      </c>
      <c r="E40" s="90"/>
      <c r="F40" s="18">
        <v>2.0677089999999995E-2</v>
      </c>
      <c r="G40" s="18">
        <v>0</v>
      </c>
      <c r="H40" s="18">
        <v>0</v>
      </c>
      <c r="I40" s="18">
        <v>0</v>
      </c>
      <c r="J40" s="18">
        <v>0</v>
      </c>
      <c r="K40" s="18">
        <v>0</v>
      </c>
      <c r="L40" s="18">
        <v>6.4488401754829991E-2</v>
      </c>
      <c r="M40" s="18">
        <v>0</v>
      </c>
      <c r="N40" s="18">
        <v>0</v>
      </c>
      <c r="O40" s="18">
        <v>0</v>
      </c>
      <c r="P40" s="18">
        <v>0</v>
      </c>
      <c r="Q40" s="18">
        <v>0</v>
      </c>
    </row>
    <row r="41" spans="1:17" x14ac:dyDescent="0.3">
      <c r="A41" s="25" t="s">
        <v>44</v>
      </c>
      <c r="B41" s="9" t="s">
        <v>29</v>
      </c>
      <c r="C41" s="9" t="s">
        <v>30</v>
      </c>
      <c r="D41" s="9" t="s">
        <v>97</v>
      </c>
      <c r="E41" s="90"/>
      <c r="F41" s="18">
        <v>0</v>
      </c>
      <c r="G41" s="18">
        <v>0</v>
      </c>
      <c r="H41" s="18">
        <v>0</v>
      </c>
      <c r="I41" s="18">
        <v>1.3168311319694356E-2</v>
      </c>
      <c r="J41" s="18">
        <v>0</v>
      </c>
      <c r="K41" s="18">
        <v>0</v>
      </c>
      <c r="L41" s="18">
        <v>0</v>
      </c>
      <c r="M41" s="18">
        <v>0</v>
      </c>
      <c r="N41" s="18">
        <v>0</v>
      </c>
      <c r="O41" s="18">
        <v>9.9304962381250306E-3</v>
      </c>
      <c r="P41" s="18">
        <v>0</v>
      </c>
      <c r="Q41" s="18">
        <v>0</v>
      </c>
    </row>
    <row r="42" spans="1:17" x14ac:dyDescent="0.3">
      <c r="A42" s="25" t="s">
        <v>44</v>
      </c>
      <c r="B42" s="9" t="s">
        <v>31</v>
      </c>
      <c r="C42" s="9" t="s">
        <v>32</v>
      </c>
      <c r="D42" s="9" t="s">
        <v>97</v>
      </c>
      <c r="E42" s="90"/>
      <c r="F42" s="18">
        <v>0</v>
      </c>
      <c r="G42" s="18">
        <v>0</v>
      </c>
      <c r="H42" s="18">
        <v>1.63481E-3</v>
      </c>
      <c r="I42" s="18">
        <v>0</v>
      </c>
      <c r="J42" s="18">
        <v>0</v>
      </c>
      <c r="K42" s="18">
        <v>1.60002E-3</v>
      </c>
      <c r="L42" s="18">
        <v>0</v>
      </c>
      <c r="M42" s="18">
        <v>0</v>
      </c>
      <c r="N42" s="18">
        <v>1.5652400000000001E-3</v>
      </c>
      <c r="O42" s="18">
        <v>0</v>
      </c>
      <c r="P42" s="18">
        <v>0</v>
      </c>
      <c r="Q42" s="18">
        <v>1.53046E-3</v>
      </c>
    </row>
    <row r="43" spans="1:17" x14ac:dyDescent="0.3">
      <c r="A43" s="25" t="s">
        <v>44</v>
      </c>
      <c r="B43" s="9" t="s">
        <v>33</v>
      </c>
      <c r="C43" s="9" t="s">
        <v>34</v>
      </c>
      <c r="D43" s="9" t="s">
        <v>97</v>
      </c>
      <c r="E43" s="90"/>
      <c r="F43" s="18">
        <v>0</v>
      </c>
      <c r="G43" s="18">
        <v>0</v>
      </c>
      <c r="H43" s="18">
        <v>1.00413E-3</v>
      </c>
      <c r="I43" s="18">
        <v>0</v>
      </c>
      <c r="J43" s="18">
        <v>0</v>
      </c>
      <c r="K43" s="18">
        <v>6.6942E-4</v>
      </c>
      <c r="L43" s="18">
        <v>0</v>
      </c>
      <c r="M43" s="18">
        <v>0</v>
      </c>
      <c r="N43" s="18">
        <v>3.3471E-4</v>
      </c>
      <c r="O43" s="18">
        <v>0</v>
      </c>
      <c r="P43" s="18">
        <v>0</v>
      </c>
      <c r="Q43" s="18">
        <v>0</v>
      </c>
    </row>
    <row r="44" spans="1:17" x14ac:dyDescent="0.3">
      <c r="A44" s="25" t="s">
        <v>44</v>
      </c>
      <c r="B44" s="9" t="s">
        <v>36</v>
      </c>
      <c r="C44" s="9" t="s">
        <v>37</v>
      </c>
      <c r="D44" s="9" t="s">
        <v>97</v>
      </c>
      <c r="E44" s="90"/>
      <c r="F44" s="18">
        <v>0</v>
      </c>
      <c r="G44" s="18">
        <v>0</v>
      </c>
      <c r="H44" s="18">
        <v>0.47015243000000001</v>
      </c>
      <c r="I44" s="18">
        <v>0</v>
      </c>
      <c r="J44" s="18">
        <v>0</v>
      </c>
      <c r="K44" s="18">
        <v>0</v>
      </c>
      <c r="L44" s="18">
        <v>0</v>
      </c>
      <c r="M44" s="18">
        <v>0</v>
      </c>
      <c r="N44" s="18">
        <v>0.87345191433940306</v>
      </c>
      <c r="O44" s="18">
        <v>0</v>
      </c>
      <c r="P44" s="18">
        <v>0</v>
      </c>
      <c r="Q44" s="18">
        <v>0</v>
      </c>
    </row>
    <row r="45" spans="1:17" x14ac:dyDescent="0.3">
      <c r="A45" s="25"/>
      <c r="B45" s="9" t="s">
        <v>163</v>
      </c>
      <c r="C45" s="9" t="s">
        <v>165</v>
      </c>
      <c r="D45" s="9" t="s">
        <v>97</v>
      </c>
      <c r="E45" s="90"/>
      <c r="F45" s="18">
        <v>8.9100000000000024E-5</v>
      </c>
      <c r="G45" s="18">
        <v>0</v>
      </c>
      <c r="H45" s="18">
        <v>0</v>
      </c>
      <c r="I45" s="18">
        <v>0</v>
      </c>
      <c r="J45" s="18">
        <v>0</v>
      </c>
      <c r="K45" s="18">
        <v>0</v>
      </c>
      <c r="L45" s="18">
        <v>4.2883335961482749E-4</v>
      </c>
      <c r="M45" s="18">
        <v>0</v>
      </c>
      <c r="N45" s="18">
        <v>0</v>
      </c>
      <c r="O45" s="18">
        <v>0</v>
      </c>
      <c r="P45" s="18">
        <v>0</v>
      </c>
      <c r="Q45" s="18">
        <v>0</v>
      </c>
    </row>
    <row r="46" spans="1:17" x14ac:dyDescent="0.3">
      <c r="A46" s="25" t="s">
        <v>44</v>
      </c>
      <c r="B46" s="9" t="s">
        <v>133</v>
      </c>
      <c r="C46" s="9" t="s">
        <v>132</v>
      </c>
      <c r="D46" s="9" t="s">
        <v>98</v>
      </c>
      <c r="E46" s="90"/>
      <c r="F46" s="18">
        <v>0</v>
      </c>
      <c r="G46" s="18">
        <v>0</v>
      </c>
      <c r="H46" s="18">
        <v>11.024839999999999</v>
      </c>
      <c r="I46" s="18">
        <v>0</v>
      </c>
      <c r="J46" s="18">
        <v>0</v>
      </c>
      <c r="K46" s="18">
        <v>0</v>
      </c>
      <c r="L46" s="18">
        <v>0</v>
      </c>
      <c r="M46" s="18">
        <v>0</v>
      </c>
      <c r="N46" s="18">
        <v>13.768578461538464</v>
      </c>
      <c r="O46" s="18">
        <v>0</v>
      </c>
      <c r="P46" s="18">
        <v>0</v>
      </c>
      <c r="Q46" s="18">
        <v>0</v>
      </c>
    </row>
    <row r="47" spans="1:17" customFormat="1" ht="6.75" customHeight="1" x14ac:dyDescent="0.3">
      <c r="B47" s="22"/>
      <c r="C47" s="14"/>
      <c r="D47" s="14"/>
      <c r="E47" s="23"/>
    </row>
    <row r="48" spans="1:17" ht="28.5" customHeight="1" x14ac:dyDescent="0.3">
      <c r="B48" s="171" t="s">
        <v>128</v>
      </c>
      <c r="C48" s="171"/>
      <c r="D48" s="171"/>
      <c r="E48" s="3"/>
      <c r="F48" s="86">
        <f t="shared" ref="F48:Q48" si="3">+SUM(F33:F46)</f>
        <v>2.0766189999999997E-2</v>
      </c>
      <c r="G48" s="86">
        <f t="shared" si="3"/>
        <v>1.4337526499999995</v>
      </c>
      <c r="H48" s="86">
        <f t="shared" si="3"/>
        <v>11.497631369999999</v>
      </c>
      <c r="I48" s="86">
        <f t="shared" si="3"/>
        <v>1.2767230908986891</v>
      </c>
      <c r="J48" s="86">
        <f t="shared" si="3"/>
        <v>0.55766617612258595</v>
      </c>
      <c r="K48" s="86">
        <f t="shared" si="3"/>
        <v>1.157563371189785</v>
      </c>
      <c r="L48" s="86">
        <f t="shared" si="3"/>
        <v>6.4917235114444818E-2</v>
      </c>
      <c r="M48" s="86">
        <f t="shared" si="3"/>
        <v>1.6511941296224175</v>
      </c>
      <c r="N48" s="86">
        <f t="shared" si="3"/>
        <v>14.643930325877868</v>
      </c>
      <c r="O48" s="86">
        <f t="shared" si="3"/>
        <v>1.347395815315853</v>
      </c>
      <c r="P48" s="86">
        <f t="shared" si="3"/>
        <v>0.57430782533473823</v>
      </c>
      <c r="Q48" s="86">
        <f t="shared" si="3"/>
        <v>1.187070943673125</v>
      </c>
    </row>
    <row r="49" spans="2:17" x14ac:dyDescent="0.3">
      <c r="B49" s="4"/>
      <c r="C49" s="4"/>
      <c r="D49" s="4"/>
      <c r="F49" s="15"/>
      <c r="G49" s="15"/>
      <c r="H49" s="15"/>
      <c r="I49" s="15"/>
      <c r="J49" s="15"/>
      <c r="K49" s="15"/>
      <c r="L49" s="15"/>
      <c r="M49" s="15"/>
      <c r="N49" s="15"/>
      <c r="O49" s="15"/>
      <c r="P49" s="15"/>
      <c r="Q49" s="15"/>
    </row>
    <row r="50" spans="2:17" x14ac:dyDescent="0.3">
      <c r="B50" s="4"/>
      <c r="C50" s="4"/>
      <c r="D50" s="4"/>
      <c r="F50" s="15"/>
      <c r="G50" s="15"/>
      <c r="H50" s="15"/>
      <c r="I50" s="15"/>
      <c r="J50" s="15"/>
      <c r="K50" s="15"/>
      <c r="L50" s="15"/>
      <c r="M50" s="15"/>
      <c r="N50" s="15"/>
      <c r="O50" s="15"/>
      <c r="P50" s="15"/>
      <c r="Q50" s="15"/>
    </row>
    <row r="51" spans="2:17" x14ac:dyDescent="0.3">
      <c r="B51" s="4"/>
      <c r="C51" s="4"/>
      <c r="D51" s="4"/>
      <c r="F51" s="15"/>
      <c r="G51" s="15"/>
      <c r="H51" s="15"/>
      <c r="I51" s="15"/>
      <c r="J51" s="15"/>
      <c r="K51" s="15"/>
      <c r="L51" s="15"/>
      <c r="M51" s="15"/>
      <c r="N51" s="15"/>
      <c r="O51" s="15"/>
      <c r="P51" s="15"/>
      <c r="Q51" s="15"/>
    </row>
  </sheetData>
  <mergeCells count="12">
    <mergeCell ref="B1:E1"/>
    <mergeCell ref="B5:B6"/>
    <mergeCell ref="C5:C6"/>
    <mergeCell ref="B4:D4"/>
    <mergeCell ref="D5:D6"/>
    <mergeCell ref="D31:D32"/>
    <mergeCell ref="B30:D30"/>
    <mergeCell ref="B22:D22"/>
    <mergeCell ref="B48:D48"/>
    <mergeCell ref="B23:D24"/>
    <mergeCell ref="B31:B32"/>
    <mergeCell ref="C31:C32"/>
  </mergeCells>
  <hyperlinks>
    <hyperlink ref="C10" location="ANSE23!A1" display="ANSE23" xr:uid="{00000000-0004-0000-0200-000003000000}"/>
    <hyperlink ref="C7" location="FFDPO23!A1" display="FFDPO23" xr:uid="{00000000-0004-0000-0200-000004000000}"/>
    <hyperlink ref="C11" location="IPVO26!A1" display="IPVO26" xr:uid="{00000000-0004-0000-0200-000006000000}"/>
    <hyperlink ref="C16" location="'PMG25'!A1" display="PMG25" xr:uid="{00000000-0004-0000-0200-000009000000}"/>
    <hyperlink ref="C34" location="BIDF40!A1" display="BIDF40" xr:uid="{00000000-0004-0000-0200-00000A000000}"/>
    <hyperlink ref="C41" location="BIDO24!A1" display="BIDO24" xr:uid="{00000000-0004-0000-0200-00000C000000}"/>
    <hyperlink ref="C38" location="BIDN32!A1" display="BIDN32" xr:uid="{00000000-0004-0000-0200-00000D000000}"/>
    <hyperlink ref="C42" location="BIDS34!A1" display="BIDS34" xr:uid="{00000000-0004-0000-0200-00000E000000}"/>
    <hyperlink ref="C43" location="BIDS23!A1" display="BIDS23" xr:uid="{00000000-0004-0000-0200-00000F000000}"/>
    <hyperlink ref="C37" location="BIDY42!A1" display="BIDY42" xr:uid="{00000000-0004-0000-0200-000010000000}"/>
    <hyperlink ref="C44" location="BIRS38!A1" display="BIRS38" xr:uid="{00000000-0004-0000-0200-000014000000}"/>
    <hyperlink ref="C17" location="FFFIRO24!A1" display="FFFIRO24" xr:uid="{00000000-0004-0000-0200-000018000000}"/>
    <hyperlink ref="C18" location="FFFIRF26!A1" display="FFFIRF26" xr:uid="{00000000-0004-0000-0200-000019000000}"/>
    <hyperlink ref="C19" location="FFFIRE26!A1" display="FFFIRE26" xr:uid="{00000000-0004-0000-0200-00001D000000}"/>
    <hyperlink ref="C9" location="GOBD23!A1" display="GOBD23" xr:uid="{00000000-0004-0000-0200-00001E000000}"/>
    <hyperlink ref="C14" location="'PMY25'!A1" display="PMY25" xr:uid="{00000000-0004-0000-0200-00001F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81">
        <v>1</v>
      </c>
    </row>
    <row r="25" spans="11:11" x14ac:dyDescent="0.25">
      <c r="K25" s="81">
        <v>1</v>
      </c>
    </row>
    <row r="44" spans="11:11" x14ac:dyDescent="0.25">
      <c r="K44" s="81">
        <v>1</v>
      </c>
    </row>
    <row r="64" spans="11:11" x14ac:dyDescent="0.25">
      <c r="K64" s="81">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5"/>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78" t="s">
        <v>91</v>
      </c>
      <c r="H2" s="178" t="s">
        <v>92</v>
      </c>
      <c r="I2" s="178"/>
      <c r="J2" s="178"/>
      <c r="K2" s="178" t="s">
        <v>93</v>
      </c>
      <c r="L2" s="178"/>
      <c r="M2" s="178"/>
      <c r="N2" s="178" t="s">
        <v>90</v>
      </c>
      <c r="O2" s="178"/>
      <c r="P2" s="178"/>
      <c r="Q2" s="178" t="s">
        <v>92</v>
      </c>
      <c r="R2" s="178"/>
      <c r="S2" s="178"/>
      <c r="T2" s="178" t="s">
        <v>93</v>
      </c>
      <c r="U2" s="178"/>
      <c r="V2" s="178"/>
      <c r="W2" s="178" t="s">
        <v>90</v>
      </c>
      <c r="X2" s="178"/>
      <c r="Y2" s="178"/>
      <c r="AB2" s="178" t="s">
        <v>99</v>
      </c>
      <c r="AC2" s="74" t="s">
        <v>94</v>
      </c>
      <c r="AD2" s="74" t="s">
        <v>94</v>
      </c>
      <c r="AE2" s="74" t="s">
        <v>94</v>
      </c>
      <c r="AF2" s="74" t="s">
        <v>95</v>
      </c>
      <c r="AG2" s="74" t="s">
        <v>95</v>
      </c>
      <c r="AH2" s="74" t="s">
        <v>95</v>
      </c>
      <c r="AI2" s="74" t="s">
        <v>96</v>
      </c>
      <c r="AJ2" s="74" t="s">
        <v>96</v>
      </c>
      <c r="AK2" s="74" t="s">
        <v>96</v>
      </c>
      <c r="AL2" s="74" t="s">
        <v>97</v>
      </c>
      <c r="AM2" s="74" t="s">
        <v>97</v>
      </c>
      <c r="AN2" s="74" t="s">
        <v>97</v>
      </c>
      <c r="AO2" s="74" t="s">
        <v>98</v>
      </c>
      <c r="AP2" s="74" t="s">
        <v>98</v>
      </c>
      <c r="AQ2" s="74" t="s">
        <v>98</v>
      </c>
      <c r="AR2" s="178" t="s">
        <v>90</v>
      </c>
      <c r="AS2" s="178"/>
      <c r="AT2" s="178"/>
    </row>
    <row r="3" spans="1:74" ht="27" customHeight="1" x14ac:dyDescent="0.25">
      <c r="A3" s="71" t="s">
        <v>89</v>
      </c>
      <c r="B3" s="72" t="s">
        <v>2</v>
      </c>
      <c r="C3" s="72" t="s">
        <v>104</v>
      </c>
      <c r="D3" s="72" t="s">
        <v>45</v>
      </c>
      <c r="G3" s="178"/>
      <c r="H3" s="72" t="s">
        <v>2</v>
      </c>
      <c r="I3" s="72" t="s">
        <v>104</v>
      </c>
      <c r="J3" s="72" t="s">
        <v>45</v>
      </c>
      <c r="K3" s="72" t="s">
        <v>2</v>
      </c>
      <c r="L3" s="72" t="s">
        <v>104</v>
      </c>
      <c r="M3" s="72" t="s">
        <v>45</v>
      </c>
      <c r="N3" s="72" t="s">
        <v>2</v>
      </c>
      <c r="O3" s="72" t="s">
        <v>104</v>
      </c>
      <c r="P3" s="72" t="s">
        <v>45</v>
      </c>
      <c r="Q3" s="72" t="s">
        <v>2</v>
      </c>
      <c r="R3" s="72" t="s">
        <v>104</v>
      </c>
      <c r="S3" s="72" t="s">
        <v>45</v>
      </c>
      <c r="T3" s="72" t="s">
        <v>2</v>
      </c>
      <c r="U3" s="72" t="s">
        <v>104</v>
      </c>
      <c r="V3" s="72" t="s">
        <v>45</v>
      </c>
      <c r="W3" s="72" t="s">
        <v>2</v>
      </c>
      <c r="X3" s="72" t="s">
        <v>104</v>
      </c>
      <c r="Y3" s="72" t="s">
        <v>45</v>
      </c>
      <c r="AB3" s="178"/>
      <c r="AC3" s="72" t="s">
        <v>2</v>
      </c>
      <c r="AD3" s="72" t="s">
        <v>104</v>
      </c>
      <c r="AE3" s="72" t="s">
        <v>45</v>
      </c>
      <c r="AF3" s="72" t="s">
        <v>2</v>
      </c>
      <c r="AG3" s="72" t="s">
        <v>104</v>
      </c>
      <c r="AH3" s="72" t="s">
        <v>45</v>
      </c>
      <c r="AI3" s="72" t="s">
        <v>2</v>
      </c>
      <c r="AJ3" s="72" t="s">
        <v>104</v>
      </c>
      <c r="AK3" s="72" t="s">
        <v>45</v>
      </c>
      <c r="AL3" s="72" t="s">
        <v>2</v>
      </c>
      <c r="AM3" s="72" t="s">
        <v>104</v>
      </c>
      <c r="AN3" s="72" t="s">
        <v>45</v>
      </c>
      <c r="AO3" s="72" t="s">
        <v>2</v>
      </c>
      <c r="AP3" s="72" t="s">
        <v>104</v>
      </c>
      <c r="AQ3" s="72" t="s">
        <v>45</v>
      </c>
      <c r="AR3" s="72" t="s">
        <v>2</v>
      </c>
      <c r="AS3" s="72" t="s">
        <v>104</v>
      </c>
      <c r="AT3" s="72" t="s">
        <v>45</v>
      </c>
      <c r="AW3" s="71" t="s">
        <v>105</v>
      </c>
      <c r="AX3" s="72" t="s">
        <v>2</v>
      </c>
      <c r="AY3" s="72" t="s">
        <v>104</v>
      </c>
      <c r="AZ3" s="72" t="s">
        <v>45</v>
      </c>
      <c r="BA3" s="73" t="s">
        <v>107</v>
      </c>
      <c r="BD3" s="71" t="s">
        <v>108</v>
      </c>
      <c r="BE3" s="72" t="s">
        <v>111</v>
      </c>
      <c r="BF3" s="72" t="s">
        <v>112</v>
      </c>
      <c r="BG3" s="72" t="s">
        <v>113</v>
      </c>
      <c r="BH3" s="72" t="s">
        <v>109</v>
      </c>
      <c r="BI3" s="72" t="s">
        <v>110</v>
      </c>
      <c r="BJ3" s="73" t="s">
        <v>114</v>
      </c>
      <c r="BK3" s="73" t="s">
        <v>107</v>
      </c>
      <c r="BT3" s="177" t="s">
        <v>123</v>
      </c>
      <c r="BU3" s="177"/>
      <c r="BV3" s="177"/>
    </row>
    <row r="4" spans="1:74" ht="16.5" x14ac:dyDescent="0.25">
      <c r="A4" s="77">
        <v>2020</v>
      </c>
      <c r="B4" s="109">
        <v>3065.3877530712161</v>
      </c>
      <c r="C4" s="109">
        <v>45.469618353511237</v>
      </c>
      <c r="D4" s="109">
        <v>55.569016177820686</v>
      </c>
      <c r="E4" s="50"/>
      <c r="F4" s="50"/>
      <c r="G4" s="78">
        <v>2020</v>
      </c>
      <c r="H4" s="109">
        <v>424.70894349503453</v>
      </c>
      <c r="I4" s="109">
        <v>17.845133027467902</v>
      </c>
      <c r="J4" s="109">
        <v>44.483175448205863</v>
      </c>
      <c r="K4" s="109">
        <v>2640.6788095761817</v>
      </c>
      <c r="L4" s="109">
        <v>27.624485326043335</v>
      </c>
      <c r="M4" s="109">
        <v>11.085840729614823</v>
      </c>
      <c r="N4" s="110">
        <v>3065.3877530712161</v>
      </c>
      <c r="O4" s="110">
        <v>45.469618353511237</v>
      </c>
      <c r="P4" s="110">
        <v>55.569016177820686</v>
      </c>
      <c r="Q4" s="111">
        <v>0.13854982720196427</v>
      </c>
      <c r="R4" s="111">
        <v>0.39246278446253713</v>
      </c>
      <c r="S4" s="111">
        <v>0.80050320318538359</v>
      </c>
      <c r="T4" s="111">
        <v>0.86145017279803571</v>
      </c>
      <c r="U4" s="111">
        <v>0.60753721553746287</v>
      </c>
      <c r="V4" s="111">
        <v>0.19949679681461635</v>
      </c>
      <c r="W4" s="111">
        <v>1</v>
      </c>
      <c r="X4" s="111">
        <v>1</v>
      </c>
      <c r="Y4" s="111">
        <v>1</v>
      </c>
      <c r="Z4" s="79">
        <v>0</v>
      </c>
      <c r="AB4" s="78">
        <v>2020</v>
      </c>
      <c r="AC4" s="112">
        <v>1178.471061912041</v>
      </c>
      <c r="AD4" s="112">
        <v>0</v>
      </c>
      <c r="AE4" s="112">
        <v>0</v>
      </c>
      <c r="AF4" s="112">
        <v>0</v>
      </c>
      <c r="AG4" s="112">
        <v>0</v>
      </c>
      <c r="AH4" s="112">
        <v>55.569016177820686</v>
      </c>
      <c r="AI4" s="112">
        <v>0</v>
      </c>
      <c r="AJ4" s="112">
        <v>1.6413985000000002</v>
      </c>
      <c r="AK4" s="112">
        <v>0</v>
      </c>
      <c r="AL4" s="112">
        <v>0</v>
      </c>
      <c r="AM4" s="112">
        <v>21.636144853511247</v>
      </c>
      <c r="AN4" s="112">
        <v>0</v>
      </c>
      <c r="AO4" s="112">
        <v>1886.9166911591758</v>
      </c>
      <c r="AP4" s="112">
        <v>22.192074999999999</v>
      </c>
      <c r="AQ4" s="112">
        <v>0</v>
      </c>
      <c r="AR4" s="113">
        <v>3065.387753071217</v>
      </c>
      <c r="AS4" s="113">
        <v>45.469618353511251</v>
      </c>
      <c r="AT4" s="113">
        <v>55.569016177820686</v>
      </c>
      <c r="AU4" s="50"/>
      <c r="AV4" s="50"/>
      <c r="AW4" s="73" t="s">
        <v>51</v>
      </c>
      <c r="AX4" s="116">
        <v>0.24357335860884677</v>
      </c>
      <c r="AY4" s="116">
        <v>0.75642664139115323</v>
      </c>
      <c r="AZ4" s="116">
        <v>0</v>
      </c>
      <c r="BA4" s="116">
        <v>1</v>
      </c>
      <c r="BD4" s="73" t="s">
        <v>51</v>
      </c>
      <c r="BE4" s="116">
        <v>7.4983495100044387E-2</v>
      </c>
      <c r="BF4" s="116">
        <v>0</v>
      </c>
      <c r="BG4" s="116">
        <v>0.54393730612680602</v>
      </c>
      <c r="BH4" s="116">
        <v>0.16281914554867088</v>
      </c>
      <c r="BI4" s="116">
        <v>0.21248933526434732</v>
      </c>
      <c r="BJ4" s="116">
        <v>5.7707179601315392E-3</v>
      </c>
      <c r="BK4" s="116">
        <v>1.0000000000000002</v>
      </c>
      <c r="BL4" s="76"/>
      <c r="BT4" s="80" t="s">
        <v>116</v>
      </c>
    </row>
    <row r="5" spans="1:74" ht="16.5" x14ac:dyDescent="0.25">
      <c r="A5" s="77">
        <f>+A4+1</f>
        <v>2021</v>
      </c>
      <c r="B5" s="109">
        <v>7722.1832983013492</v>
      </c>
      <c r="C5" s="109">
        <v>39.604677280951158</v>
      </c>
      <c r="D5" s="109">
        <v>19.277296437904816</v>
      </c>
      <c r="E5" s="50"/>
      <c r="F5" s="50"/>
      <c r="G5" s="77">
        <f>+G4+1</f>
        <v>2021</v>
      </c>
      <c r="H5" s="109">
        <v>4956.8121740246343</v>
      </c>
      <c r="I5" s="109">
        <v>16.248720311656189</v>
      </c>
      <c r="J5" s="109">
        <v>10.434325061801667</v>
      </c>
      <c r="K5" s="109">
        <v>2765.3711242767149</v>
      </c>
      <c r="L5" s="109">
        <v>23.355956969294969</v>
      </c>
      <c r="M5" s="109">
        <v>8.842971376103149</v>
      </c>
      <c r="N5" s="110">
        <v>7722.1832983013492</v>
      </c>
      <c r="O5" s="110">
        <v>39.604677280951158</v>
      </c>
      <c r="P5" s="110">
        <v>19.277296437904816</v>
      </c>
      <c r="Q5" s="111">
        <v>0.6418925817410972</v>
      </c>
      <c r="R5" s="111">
        <v>0.41027276138092433</v>
      </c>
      <c r="S5" s="111">
        <v>0.5412753336761853</v>
      </c>
      <c r="T5" s="111">
        <v>0.3581074182589028</v>
      </c>
      <c r="U5" s="111">
        <v>0.58972723861907572</v>
      </c>
      <c r="V5" s="111">
        <v>0.4587246663238147</v>
      </c>
      <c r="W5" s="111">
        <v>1</v>
      </c>
      <c r="X5" s="111">
        <v>1</v>
      </c>
      <c r="Y5" s="111">
        <v>1</v>
      </c>
      <c r="Z5" s="79">
        <v>0</v>
      </c>
      <c r="AB5" s="77">
        <f>+AB4+1</f>
        <v>2021</v>
      </c>
      <c r="AC5" s="112">
        <v>4657.6730759813126</v>
      </c>
      <c r="AD5" s="112">
        <v>0</v>
      </c>
      <c r="AE5" s="112">
        <v>0</v>
      </c>
      <c r="AF5" s="112">
        <v>0</v>
      </c>
      <c r="AG5" s="112">
        <v>0</v>
      </c>
      <c r="AH5" s="112">
        <v>19.277296437904816</v>
      </c>
      <c r="AI5" s="112">
        <v>0</v>
      </c>
      <c r="AJ5" s="112">
        <v>0.79255361999999996</v>
      </c>
      <c r="AK5" s="112">
        <v>0</v>
      </c>
      <c r="AL5" s="112">
        <v>0</v>
      </c>
      <c r="AM5" s="112">
        <v>19.38025699428449</v>
      </c>
      <c r="AN5" s="112">
        <v>0</v>
      </c>
      <c r="AO5" s="112">
        <v>3064.5102223200347</v>
      </c>
      <c r="AP5" s="112">
        <v>19.431866666666668</v>
      </c>
      <c r="AQ5" s="112">
        <v>0</v>
      </c>
      <c r="AR5" s="113">
        <v>7722.1832983013473</v>
      </c>
      <c r="AS5" s="113">
        <v>39.604677280951158</v>
      </c>
      <c r="AT5" s="113">
        <v>19.277296437904816</v>
      </c>
      <c r="AU5" s="50"/>
      <c r="AV5" s="50"/>
      <c r="AW5" s="73" t="s">
        <v>106</v>
      </c>
      <c r="AX5" s="114">
        <v>214.45303323340224</v>
      </c>
      <c r="AY5" s="114">
        <v>665.99232605480825</v>
      </c>
      <c r="AZ5" s="114">
        <v>0</v>
      </c>
      <c r="BA5" s="115">
        <v>880.44535928821051</v>
      </c>
      <c r="BD5" s="73" t="s">
        <v>106</v>
      </c>
      <c r="BE5" s="118">
        <v>66.01887028404434</v>
      </c>
      <c r="BF5" s="118">
        <v>0</v>
      </c>
      <c r="BG5" s="118">
        <v>478.90707692307694</v>
      </c>
      <c r="BH5" s="118">
        <v>143.35336110159895</v>
      </c>
      <c r="BI5" s="118">
        <v>187.08524913173125</v>
      </c>
      <c r="BJ5" s="118">
        <v>5.0808018477589414</v>
      </c>
      <c r="BK5" s="117">
        <v>880.44535928821028</v>
      </c>
      <c r="BL5" s="75"/>
      <c r="BT5" s="80" t="s">
        <v>117</v>
      </c>
    </row>
    <row r="6" spans="1:74" x14ac:dyDescent="0.25">
      <c r="A6" s="77">
        <f t="shared" ref="A6:A9" si="0">+A5+1</f>
        <v>2022</v>
      </c>
      <c r="B6" s="109">
        <v>24763.11180595223</v>
      </c>
      <c r="C6" s="109">
        <v>42.62848488616963</v>
      </c>
      <c r="D6" s="109">
        <v>13.053123599940303</v>
      </c>
      <c r="E6" s="50"/>
      <c r="F6" s="50"/>
      <c r="G6" s="77">
        <f t="shared" ref="G6:G9" si="1">+G5+1</f>
        <v>2022</v>
      </c>
      <c r="H6" s="109">
        <v>9381.3052599994116</v>
      </c>
      <c r="I6" s="109">
        <v>15.691754258460426</v>
      </c>
      <c r="J6" s="109">
        <v>9.8546403350349081</v>
      </c>
      <c r="K6" s="109">
        <v>15381.806545952819</v>
      </c>
      <c r="L6" s="109">
        <v>26.936730627709203</v>
      </c>
      <c r="M6" s="109">
        <v>3.198483264905394</v>
      </c>
      <c r="N6" s="110">
        <v>24763.11180595223</v>
      </c>
      <c r="O6" s="110">
        <v>42.62848488616963</v>
      </c>
      <c r="P6" s="110">
        <v>13.053123599940303</v>
      </c>
      <c r="Q6" s="111">
        <v>0.37884193769801006</v>
      </c>
      <c r="R6" s="111">
        <v>0.3681049021648774</v>
      </c>
      <c r="S6" s="111">
        <v>0.75496414782129062</v>
      </c>
      <c r="T6" s="111">
        <v>0.62115806230199</v>
      </c>
      <c r="U6" s="111">
        <v>0.63189509783512254</v>
      </c>
      <c r="V6" s="111">
        <v>0.24503585217870932</v>
      </c>
      <c r="W6" s="111">
        <v>1</v>
      </c>
      <c r="X6" s="111">
        <v>1</v>
      </c>
      <c r="Y6" s="111">
        <v>1</v>
      </c>
      <c r="Z6" s="79">
        <v>0</v>
      </c>
      <c r="AB6" s="77">
        <f t="shared" ref="AB6:AB9" si="2">+AB5+1</f>
        <v>2022</v>
      </c>
      <c r="AC6" s="112">
        <v>11809.215791485463</v>
      </c>
      <c r="AD6" s="112">
        <v>0</v>
      </c>
      <c r="AE6" s="112">
        <v>0</v>
      </c>
      <c r="AF6" s="112">
        <v>7157.3785598736722</v>
      </c>
      <c r="AG6" s="112">
        <v>0</v>
      </c>
      <c r="AH6" s="112">
        <v>13.053123599940303</v>
      </c>
      <c r="AI6" s="112">
        <v>0</v>
      </c>
      <c r="AJ6" s="112">
        <v>0</v>
      </c>
      <c r="AK6" s="112">
        <v>0</v>
      </c>
      <c r="AL6" s="112">
        <v>0</v>
      </c>
      <c r="AM6" s="112">
        <v>20.261712386169627</v>
      </c>
      <c r="AN6" s="112">
        <v>0</v>
      </c>
      <c r="AO6" s="112">
        <v>5796.5174545930986</v>
      </c>
      <c r="AP6" s="112">
        <v>22.3667725</v>
      </c>
      <c r="AQ6" s="112">
        <v>0</v>
      </c>
      <c r="AR6" s="113">
        <v>24763.111805952234</v>
      </c>
      <c r="AS6" s="113">
        <v>42.62848488616963</v>
      </c>
      <c r="AT6" s="113">
        <v>13.053123599940303</v>
      </c>
      <c r="AU6" s="50"/>
      <c r="AV6" s="50"/>
      <c r="AW6" s="50"/>
      <c r="BA6" s="50"/>
      <c r="BD6" s="50"/>
      <c r="BT6" s="80" t="s">
        <v>118</v>
      </c>
    </row>
    <row r="7" spans="1:74" x14ac:dyDescent="0.25">
      <c r="A7" s="77">
        <f t="shared" si="0"/>
        <v>2023</v>
      </c>
      <c r="B7" s="109">
        <v>45864.086831832537</v>
      </c>
      <c r="C7" s="109">
        <v>131.76342984014383</v>
      </c>
      <c r="D7" s="109">
        <v>0</v>
      </c>
      <c r="E7" s="50"/>
      <c r="F7" s="50"/>
      <c r="G7" s="77">
        <f t="shared" si="1"/>
        <v>2023</v>
      </c>
      <c r="H7" s="109">
        <v>25871.529978599458</v>
      </c>
      <c r="I7" s="109">
        <v>96.350510716994336</v>
      </c>
      <c r="J7" s="109">
        <v>0</v>
      </c>
      <c r="K7" s="109">
        <v>19992.55685323308</v>
      </c>
      <c r="L7" s="109">
        <v>35.412919123149507</v>
      </c>
      <c r="M7" s="109">
        <v>0</v>
      </c>
      <c r="N7" s="110">
        <v>45864.086831832537</v>
      </c>
      <c r="O7" s="110">
        <v>131.76342984014383</v>
      </c>
      <c r="P7" s="110">
        <v>0</v>
      </c>
      <c r="Q7" s="111">
        <v>0.56409124798366206</v>
      </c>
      <c r="R7" s="111">
        <v>0.7312386360455807</v>
      </c>
      <c r="S7" s="111" t="s">
        <v>187</v>
      </c>
      <c r="T7" s="111">
        <v>0.43590875201633794</v>
      </c>
      <c r="U7" s="111">
        <v>0.26876136395441946</v>
      </c>
      <c r="V7" s="111" t="s">
        <v>187</v>
      </c>
      <c r="W7" s="111">
        <v>1</v>
      </c>
      <c r="X7" s="111">
        <v>1.0000000000000002</v>
      </c>
      <c r="Y7" s="111">
        <v>0</v>
      </c>
      <c r="Z7" s="79">
        <v>0</v>
      </c>
      <c r="AB7" s="77">
        <f t="shared" si="2"/>
        <v>2023</v>
      </c>
      <c r="AC7" s="112">
        <v>14507.469699117617</v>
      </c>
      <c r="AD7" s="112">
        <v>0</v>
      </c>
      <c r="AE7" s="112">
        <v>0</v>
      </c>
      <c r="AF7" s="112">
        <v>16698.510131269406</v>
      </c>
      <c r="AG7" s="112">
        <v>0</v>
      </c>
      <c r="AH7" s="112">
        <v>0</v>
      </c>
      <c r="AI7" s="112">
        <v>0</v>
      </c>
      <c r="AJ7" s="112">
        <v>0</v>
      </c>
      <c r="AK7" s="112">
        <v>0</v>
      </c>
      <c r="AL7" s="112">
        <v>0</v>
      </c>
      <c r="AM7" s="112">
        <v>27.152165224759226</v>
      </c>
      <c r="AN7" s="112">
        <v>0</v>
      </c>
      <c r="AO7" s="112">
        <v>14658.107001445478</v>
      </c>
      <c r="AP7" s="112">
        <v>104.61126461538463</v>
      </c>
      <c r="AQ7" s="112">
        <v>0</v>
      </c>
      <c r="AR7" s="113">
        <v>45864.086831832501</v>
      </c>
      <c r="AS7" s="113">
        <v>131.76342984014386</v>
      </c>
      <c r="AT7" s="113">
        <v>0</v>
      </c>
      <c r="AU7" s="50"/>
      <c r="AV7" s="50"/>
      <c r="AW7" s="50"/>
      <c r="AZ7" s="126" t="s">
        <v>160</v>
      </c>
      <c r="BA7" s="127">
        <f>+BA5-'Servicios Deuda Anual'!$F$44</f>
        <v>7.6579453889280558E-10</v>
      </c>
      <c r="BD7" s="50"/>
      <c r="BJ7" s="126" t="s">
        <v>160</v>
      </c>
      <c r="BK7" s="127">
        <f>+BK5-'Servicios Deuda Anual'!$F$44</f>
        <v>7.6556716521736234E-10</v>
      </c>
      <c r="BT7" s="80" t="s">
        <v>119</v>
      </c>
    </row>
    <row r="8" spans="1:74" x14ac:dyDescent="0.25">
      <c r="A8" s="77">
        <f t="shared" si="0"/>
        <v>2024</v>
      </c>
      <c r="B8" s="109">
        <v>23021.871985377729</v>
      </c>
      <c r="C8" s="109">
        <v>131.10870154984048</v>
      </c>
      <c r="D8" s="109">
        <v>0</v>
      </c>
      <c r="E8" s="50"/>
      <c r="F8" s="50"/>
      <c r="G8" s="77">
        <f t="shared" si="1"/>
        <v>2024</v>
      </c>
      <c r="H8" s="109">
        <v>9382.13875364464</v>
      </c>
      <c r="I8" s="109">
        <v>96.05457422728847</v>
      </c>
      <c r="J8" s="109">
        <v>0</v>
      </c>
      <c r="K8" s="109">
        <v>13639.733231733087</v>
      </c>
      <c r="L8" s="109">
        <v>35.054127322552006</v>
      </c>
      <c r="M8" s="109">
        <v>0</v>
      </c>
      <c r="N8" s="110">
        <v>23021.871985377729</v>
      </c>
      <c r="O8" s="110">
        <v>131.10870154984048</v>
      </c>
      <c r="P8" s="110">
        <v>0</v>
      </c>
      <c r="Q8" s="111">
        <v>0.4075315317365884</v>
      </c>
      <c r="R8" s="111">
        <v>0.73263309827512624</v>
      </c>
      <c r="S8" s="111" t="s">
        <v>187</v>
      </c>
      <c r="T8" s="111">
        <v>0.59246846826341149</v>
      </c>
      <c r="U8" s="111">
        <v>0.26736690172487376</v>
      </c>
      <c r="V8" s="111" t="s">
        <v>187</v>
      </c>
      <c r="W8" s="111">
        <v>0.99999999999999989</v>
      </c>
      <c r="X8" s="111">
        <v>1</v>
      </c>
      <c r="Y8" s="111">
        <v>0</v>
      </c>
      <c r="Z8" s="79">
        <v>0</v>
      </c>
      <c r="AB8" s="77">
        <f t="shared" si="2"/>
        <v>2024</v>
      </c>
      <c r="AC8" s="112">
        <v>584.35807062442689</v>
      </c>
      <c r="AD8" s="112">
        <v>0</v>
      </c>
      <c r="AE8" s="112">
        <v>0</v>
      </c>
      <c r="AF8" s="112">
        <v>13748.891704880185</v>
      </c>
      <c r="AG8" s="112">
        <v>0</v>
      </c>
      <c r="AH8" s="112">
        <v>0</v>
      </c>
      <c r="AI8" s="112">
        <v>0</v>
      </c>
      <c r="AJ8" s="112">
        <v>0</v>
      </c>
      <c r="AK8" s="112">
        <v>0</v>
      </c>
      <c r="AL8" s="112">
        <v>0</v>
      </c>
      <c r="AM8" s="112">
        <v>27.195843088301991</v>
      </c>
      <c r="AN8" s="112">
        <v>0</v>
      </c>
      <c r="AO8" s="112">
        <v>8688.6222098731159</v>
      </c>
      <c r="AP8" s="112">
        <v>103.91285846153848</v>
      </c>
      <c r="AQ8" s="112">
        <v>0</v>
      </c>
      <c r="AR8" s="113">
        <v>23021.871985377729</v>
      </c>
      <c r="AS8" s="113">
        <v>131.10870154984048</v>
      </c>
      <c r="AT8" s="113">
        <v>0</v>
      </c>
      <c r="AU8" s="50"/>
      <c r="AV8" s="50"/>
      <c r="AW8" s="50"/>
      <c r="BD8" s="50"/>
      <c r="BT8" s="80" t="s">
        <v>120</v>
      </c>
    </row>
    <row r="9" spans="1:74" x14ac:dyDescent="0.25">
      <c r="A9" s="77">
        <f t="shared" si="0"/>
        <v>2025</v>
      </c>
      <c r="B9" s="109">
        <v>12593.101087083814</v>
      </c>
      <c r="C9" s="109">
        <v>124.73059543745649</v>
      </c>
      <c r="D9" s="109">
        <v>0</v>
      </c>
      <c r="E9" s="50"/>
      <c r="F9" s="50"/>
      <c r="G9" s="77">
        <f t="shared" si="1"/>
        <v>2025</v>
      </c>
      <c r="H9" s="109">
        <v>5276.3167619624019</v>
      </c>
      <c r="I9" s="109">
        <v>96.628486639788463</v>
      </c>
      <c r="J9" s="109">
        <v>0</v>
      </c>
      <c r="K9" s="109">
        <v>7316.7843251214135</v>
      </c>
      <c r="L9" s="109">
        <v>28.102108797668031</v>
      </c>
      <c r="M9" s="109">
        <v>0</v>
      </c>
      <c r="N9" s="110">
        <v>12593.101087083814</v>
      </c>
      <c r="O9" s="110">
        <v>124.73059543745649</v>
      </c>
      <c r="P9" s="110">
        <v>0</v>
      </c>
      <c r="Q9" s="111">
        <v>0.41898470642581326</v>
      </c>
      <c r="R9" s="111">
        <v>0.77469754955383641</v>
      </c>
      <c r="S9" s="111" t="s">
        <v>187</v>
      </c>
      <c r="T9" s="111">
        <v>0.5810152935741868</v>
      </c>
      <c r="U9" s="111">
        <v>0.22530245044616368</v>
      </c>
      <c r="V9" s="111" t="s">
        <v>187</v>
      </c>
      <c r="W9" s="111">
        <v>1</v>
      </c>
      <c r="X9" s="111">
        <v>1</v>
      </c>
      <c r="Y9" s="111">
        <v>0</v>
      </c>
      <c r="Z9" s="79">
        <v>0</v>
      </c>
      <c r="AB9" s="77">
        <f t="shared" si="2"/>
        <v>2025</v>
      </c>
      <c r="AC9" s="112">
        <v>175.59943716737959</v>
      </c>
      <c r="AD9" s="112">
        <v>0</v>
      </c>
      <c r="AE9" s="112">
        <v>0</v>
      </c>
      <c r="AF9" s="112">
        <v>9101.7728056094529</v>
      </c>
      <c r="AG9" s="112">
        <v>0</v>
      </c>
      <c r="AH9" s="112">
        <v>0</v>
      </c>
      <c r="AI9" s="112">
        <v>0</v>
      </c>
      <c r="AJ9" s="112">
        <v>0</v>
      </c>
      <c r="AK9" s="112">
        <v>0</v>
      </c>
      <c r="AL9" s="112">
        <v>0</v>
      </c>
      <c r="AM9" s="112">
        <v>25.407263129764175</v>
      </c>
      <c r="AN9" s="112">
        <v>0</v>
      </c>
      <c r="AO9" s="112">
        <v>3315.728844306982</v>
      </c>
      <c r="AP9" s="112">
        <v>99.323332307692326</v>
      </c>
      <c r="AQ9" s="112">
        <v>0</v>
      </c>
      <c r="AR9" s="113">
        <v>12593.101087083814</v>
      </c>
      <c r="AS9" s="113">
        <v>124.7305954374565</v>
      </c>
      <c r="AT9" s="113">
        <v>0</v>
      </c>
      <c r="AU9" s="50"/>
      <c r="AV9" s="50"/>
      <c r="AW9" s="50"/>
      <c r="BD9" s="50"/>
      <c r="BT9" s="80" t="s">
        <v>129</v>
      </c>
    </row>
    <row r="10" spans="1:74" x14ac:dyDescent="0.25">
      <c r="A10" s="77">
        <f>+A9+1</f>
        <v>2026</v>
      </c>
      <c r="B10" s="109">
        <v>7821.3093093246262</v>
      </c>
      <c r="C10" s="109">
        <v>113.1052291851444</v>
      </c>
      <c r="D10" s="109">
        <v>0</v>
      </c>
      <c r="E10" s="50"/>
      <c r="F10" s="50"/>
      <c r="G10" s="77">
        <f>+G9+1</f>
        <v>2026</v>
      </c>
      <c r="H10" s="109">
        <v>5159.7287153594261</v>
      </c>
      <c r="I10" s="109">
        <v>91.85151561420389</v>
      </c>
      <c r="J10" s="109">
        <v>0</v>
      </c>
      <c r="K10" s="109">
        <v>2661.5805939651996</v>
      </c>
      <c r="L10" s="109">
        <v>21.253713570940498</v>
      </c>
      <c r="M10" s="109">
        <v>0</v>
      </c>
      <c r="N10" s="110">
        <v>7821.3093093246262</v>
      </c>
      <c r="O10" s="110">
        <v>113.1052291851444</v>
      </c>
      <c r="P10" s="110">
        <v>0</v>
      </c>
      <c r="Q10" s="111">
        <v>0.65970140181106984</v>
      </c>
      <c r="R10" s="111">
        <v>0.81208902785431925</v>
      </c>
      <c r="S10" s="111" t="s">
        <v>187</v>
      </c>
      <c r="T10" s="111">
        <v>0.3402985981889301</v>
      </c>
      <c r="U10" s="111">
        <v>0.18791097214568067</v>
      </c>
      <c r="V10" s="111" t="s">
        <v>187</v>
      </c>
      <c r="W10" s="111">
        <v>1</v>
      </c>
      <c r="X10" s="111">
        <v>0.99999999999999989</v>
      </c>
      <c r="Y10" s="111">
        <v>0</v>
      </c>
      <c r="Z10" s="79">
        <v>0</v>
      </c>
      <c r="AB10" s="77">
        <f>+AB9+1</f>
        <v>2026</v>
      </c>
      <c r="AC10" s="112">
        <v>43.382870640709946</v>
      </c>
      <c r="AD10" s="112">
        <v>0</v>
      </c>
      <c r="AE10" s="112">
        <v>0</v>
      </c>
      <c r="AF10" s="112">
        <v>5736.4403422757041</v>
      </c>
      <c r="AG10" s="112">
        <v>0</v>
      </c>
      <c r="AH10" s="112">
        <v>0</v>
      </c>
      <c r="AI10" s="112">
        <v>0</v>
      </c>
      <c r="AJ10" s="112">
        <v>0</v>
      </c>
      <c r="AK10" s="112">
        <v>0</v>
      </c>
      <c r="AL10" s="112">
        <v>0</v>
      </c>
      <c r="AM10" s="112">
        <v>18.371423031298217</v>
      </c>
      <c r="AN10" s="112">
        <v>0</v>
      </c>
      <c r="AO10" s="112">
        <v>2041.4860964082127</v>
      </c>
      <c r="AP10" s="112">
        <v>94.733806153846174</v>
      </c>
      <c r="AQ10" s="112">
        <v>0</v>
      </c>
      <c r="AR10" s="113">
        <v>7821.3093093246271</v>
      </c>
      <c r="AS10" s="113">
        <v>113.1052291851444</v>
      </c>
      <c r="AT10" s="113">
        <v>0</v>
      </c>
      <c r="AU10" s="50"/>
      <c r="AV10" s="50"/>
      <c r="AW10" s="50"/>
      <c r="BD10" s="50"/>
      <c r="BT10" s="80" t="s">
        <v>121</v>
      </c>
    </row>
    <row r="11" spans="1:74" x14ac:dyDescent="0.25">
      <c r="A11" s="77">
        <f>+A10+1</f>
        <v>2027</v>
      </c>
      <c r="B11" s="109">
        <v>3441.6631504155703</v>
      </c>
      <c r="C11" s="109">
        <v>107.45310189035216</v>
      </c>
      <c r="D11" s="109">
        <v>0</v>
      </c>
      <c r="E11" s="50"/>
      <c r="F11" s="50"/>
      <c r="G11" s="77">
        <f>+G10+1</f>
        <v>2027</v>
      </c>
      <c r="H11" s="109">
        <v>2607.6846263333332</v>
      </c>
      <c r="I11" s="109">
        <v>91.85151561420389</v>
      </c>
      <c r="J11" s="109">
        <v>0</v>
      </c>
      <c r="K11" s="109">
        <v>833.97852408223685</v>
      </c>
      <c r="L11" s="109">
        <v>15.601586276148264</v>
      </c>
      <c r="M11" s="109">
        <v>0</v>
      </c>
      <c r="N11" s="110">
        <v>3441.6631504155703</v>
      </c>
      <c r="O11" s="110">
        <v>107.45310189035216</v>
      </c>
      <c r="P11" s="110">
        <v>0</v>
      </c>
      <c r="Q11" s="111">
        <v>0.7576815372005431</v>
      </c>
      <c r="R11" s="111">
        <v>0.85480562215813449</v>
      </c>
      <c r="S11" s="111" t="s">
        <v>187</v>
      </c>
      <c r="T11" s="111">
        <v>0.24231846279945685</v>
      </c>
      <c r="U11" s="111">
        <v>0.14519437784186551</v>
      </c>
      <c r="V11" s="111" t="s">
        <v>187</v>
      </c>
      <c r="W11" s="111">
        <v>1</v>
      </c>
      <c r="X11" s="111">
        <v>1</v>
      </c>
      <c r="Y11" s="111">
        <v>0</v>
      </c>
      <c r="Z11" s="79">
        <v>0</v>
      </c>
      <c r="AB11" s="77">
        <f>+AB10+1</f>
        <v>2027</v>
      </c>
      <c r="AC11" s="112">
        <v>0</v>
      </c>
      <c r="AD11" s="112">
        <v>0</v>
      </c>
      <c r="AE11" s="112">
        <v>0</v>
      </c>
      <c r="AF11" s="112">
        <v>1919.6495263443401</v>
      </c>
      <c r="AG11" s="112">
        <v>0</v>
      </c>
      <c r="AH11" s="112">
        <v>0</v>
      </c>
      <c r="AI11" s="112">
        <v>0</v>
      </c>
      <c r="AJ11" s="112">
        <v>0</v>
      </c>
      <c r="AK11" s="112">
        <v>0</v>
      </c>
      <c r="AL11" s="112">
        <v>0</v>
      </c>
      <c r="AM11" s="112">
        <v>17.308821890352142</v>
      </c>
      <c r="AN11" s="112">
        <v>0</v>
      </c>
      <c r="AO11" s="112">
        <v>1522.01362407123</v>
      </c>
      <c r="AP11" s="112">
        <v>90.144280000000009</v>
      </c>
      <c r="AQ11" s="112">
        <v>0</v>
      </c>
      <c r="AR11" s="113">
        <v>3441.6631504155703</v>
      </c>
      <c r="AS11" s="113">
        <v>107.45310189035214</v>
      </c>
      <c r="AT11" s="113">
        <v>0</v>
      </c>
      <c r="AU11" s="50"/>
      <c r="AV11" s="50"/>
      <c r="AW11" s="50"/>
      <c r="BD11" s="50"/>
      <c r="BT11" s="80" t="s">
        <v>122</v>
      </c>
    </row>
    <row r="12" spans="1:74" x14ac:dyDescent="0.25">
      <c r="A12" s="77">
        <f>+A11+1</f>
        <v>2028</v>
      </c>
      <c r="B12" s="109">
        <v>1225.2705682392066</v>
      </c>
      <c r="C12" s="109">
        <v>102.34173346101666</v>
      </c>
      <c r="D12" s="109">
        <v>0</v>
      </c>
      <c r="E12" s="50"/>
      <c r="F12" s="50"/>
      <c r="G12" s="77">
        <f>+G11+1</f>
        <v>2028</v>
      </c>
      <c r="H12" s="109">
        <v>813.10897683333326</v>
      </c>
      <c r="I12" s="109">
        <v>91.85151561420389</v>
      </c>
      <c r="J12" s="109">
        <v>0</v>
      </c>
      <c r="K12" s="109">
        <v>412.16159140587331</v>
      </c>
      <c r="L12" s="109">
        <v>10.490217846812769</v>
      </c>
      <c r="M12" s="109">
        <v>0</v>
      </c>
      <c r="N12" s="110">
        <v>1225.2705682392066</v>
      </c>
      <c r="O12" s="110">
        <v>102.34173346101666</v>
      </c>
      <c r="P12" s="110">
        <v>0</v>
      </c>
      <c r="Q12" s="111">
        <v>0.66361585588546679</v>
      </c>
      <c r="R12" s="111">
        <v>0.89749814184251009</v>
      </c>
      <c r="S12" s="111" t="s">
        <v>187</v>
      </c>
      <c r="T12" s="111">
        <v>0.33638414411453327</v>
      </c>
      <c r="U12" s="111">
        <v>0.10250185815748991</v>
      </c>
      <c r="V12" s="111" t="s">
        <v>187</v>
      </c>
      <c r="W12" s="111">
        <v>1</v>
      </c>
      <c r="X12" s="111">
        <v>1</v>
      </c>
      <c r="Y12" s="111">
        <v>0</v>
      </c>
      <c r="Z12" s="79">
        <v>0</v>
      </c>
      <c r="AB12" s="77">
        <f>+AB11+1</f>
        <v>2028</v>
      </c>
      <c r="AC12" s="112">
        <v>0</v>
      </c>
      <c r="AD12" s="112">
        <v>0</v>
      </c>
      <c r="AE12" s="112">
        <v>0</v>
      </c>
      <c r="AF12" s="112">
        <v>0</v>
      </c>
      <c r="AG12" s="112">
        <v>0</v>
      </c>
      <c r="AH12" s="112">
        <v>0</v>
      </c>
      <c r="AI12" s="112">
        <v>0</v>
      </c>
      <c r="AJ12" s="112">
        <v>0</v>
      </c>
      <c r="AK12" s="112">
        <v>0</v>
      </c>
      <c r="AL12" s="112">
        <v>0</v>
      </c>
      <c r="AM12" s="112">
        <v>16.786979614862798</v>
      </c>
      <c r="AN12" s="112">
        <v>0</v>
      </c>
      <c r="AO12" s="112">
        <v>1225.2705682392066</v>
      </c>
      <c r="AP12" s="112">
        <v>85.554753846153858</v>
      </c>
      <c r="AQ12" s="112">
        <v>0</v>
      </c>
      <c r="AR12" s="113">
        <v>1225.2705682392066</v>
      </c>
      <c r="AS12" s="113">
        <v>102.34173346101666</v>
      </c>
      <c r="AT12" s="113">
        <v>0</v>
      </c>
      <c r="AU12" s="50"/>
      <c r="AV12" s="50"/>
      <c r="AW12" s="50"/>
      <c r="BD12" s="50"/>
    </row>
    <row r="13" spans="1:74" x14ac:dyDescent="0.25">
      <c r="A13" s="77">
        <f t="shared" ref="A13" si="3">+A12+1</f>
        <v>2029</v>
      </c>
      <c r="B13" s="109">
        <v>1009.3610979510696</v>
      </c>
      <c r="C13" s="109">
        <v>57.323832416499442</v>
      </c>
      <c r="D13" s="109">
        <v>0</v>
      </c>
      <c r="E13" s="50"/>
      <c r="F13" s="50"/>
      <c r="G13" s="77">
        <f>+G12+1</f>
        <v>2029</v>
      </c>
      <c r="H13" s="109">
        <v>813.10897683333326</v>
      </c>
      <c r="I13" s="109">
        <v>51.942592537280817</v>
      </c>
      <c r="J13" s="109">
        <v>0</v>
      </c>
      <c r="K13" s="109">
        <v>196.25212111773635</v>
      </c>
      <c r="L13" s="109">
        <v>5.381239879218624</v>
      </c>
      <c r="M13" s="109">
        <v>0</v>
      </c>
      <c r="N13" s="110">
        <v>1009.3610979510696</v>
      </c>
      <c r="O13" s="110">
        <v>57.323832416499442</v>
      </c>
      <c r="P13" s="110">
        <v>0</v>
      </c>
      <c r="Q13" s="111">
        <v>0.80556797610279018</v>
      </c>
      <c r="R13" s="111">
        <v>0.9061256086278392</v>
      </c>
      <c r="S13" s="111" t="s">
        <v>187</v>
      </c>
      <c r="T13" s="111">
        <v>0.19443202389720987</v>
      </c>
      <c r="U13" s="111">
        <v>9.3874391372160748E-2</v>
      </c>
      <c r="V13" s="111" t="s">
        <v>187</v>
      </c>
      <c r="W13" s="111">
        <v>1</v>
      </c>
      <c r="X13" s="111">
        <v>1</v>
      </c>
      <c r="Y13" s="111">
        <v>0</v>
      </c>
      <c r="Z13" s="79">
        <v>0</v>
      </c>
      <c r="AB13" s="77">
        <f t="shared" ref="AB13" si="4">+AB12+1</f>
        <v>2029</v>
      </c>
      <c r="AC13" s="112">
        <v>0</v>
      </c>
      <c r="AD13" s="112">
        <v>0</v>
      </c>
      <c r="AE13" s="112">
        <v>0</v>
      </c>
      <c r="AF13" s="112">
        <v>0</v>
      </c>
      <c r="AG13" s="112">
        <v>0</v>
      </c>
      <c r="AH13" s="112">
        <v>0</v>
      </c>
      <c r="AI13" s="112">
        <v>0</v>
      </c>
      <c r="AJ13" s="112">
        <v>0</v>
      </c>
      <c r="AK13" s="112">
        <v>0</v>
      </c>
      <c r="AL13" s="112">
        <v>0</v>
      </c>
      <c r="AM13" s="112">
        <v>16.267527801114809</v>
      </c>
      <c r="AN13" s="112">
        <v>0</v>
      </c>
      <c r="AO13" s="112">
        <v>1009.3610979510696</v>
      </c>
      <c r="AP13" s="112">
        <v>41.056304615384626</v>
      </c>
      <c r="AQ13" s="112">
        <v>0</v>
      </c>
      <c r="AR13" s="113">
        <v>1009.3610979510696</v>
      </c>
      <c r="AS13" s="113">
        <v>57.323832416499435</v>
      </c>
      <c r="AT13" s="113">
        <v>0</v>
      </c>
      <c r="AU13" s="50"/>
      <c r="AV13" s="50"/>
      <c r="AW13" s="50"/>
      <c r="BD13" s="50"/>
    </row>
    <row r="14" spans="1:74" x14ac:dyDescent="0.25">
      <c r="A14" s="77" t="s">
        <v>145</v>
      </c>
      <c r="B14" s="110">
        <v>86.813208299251386</v>
      </c>
      <c r="C14" s="110">
        <v>7.5049032082128209</v>
      </c>
      <c r="D14" s="110">
        <v>0</v>
      </c>
      <c r="E14" s="50"/>
      <c r="F14" s="50"/>
      <c r="G14" s="77" t="s">
        <v>145</v>
      </c>
      <c r="H14" s="110">
        <v>81.310897683333323</v>
      </c>
      <c r="I14" s="110">
        <v>6.2709625742520565</v>
      </c>
      <c r="J14" s="110">
        <v>0</v>
      </c>
      <c r="K14" s="110">
        <v>5.502310615918069</v>
      </c>
      <c r="L14" s="110">
        <v>1.2339406339607641</v>
      </c>
      <c r="M14" s="110">
        <v>0</v>
      </c>
      <c r="N14" s="110">
        <v>86.813208299251386</v>
      </c>
      <c r="O14" s="110">
        <v>7.5049032082128209</v>
      </c>
      <c r="P14" s="110">
        <v>0</v>
      </c>
      <c r="Q14" s="111">
        <v>0.93661896935140099</v>
      </c>
      <c r="R14" s="111">
        <v>0.83558207218309899</v>
      </c>
      <c r="S14" s="111" t="s">
        <v>187</v>
      </c>
      <c r="T14" s="111">
        <v>6.3381030648599096E-2</v>
      </c>
      <c r="U14" s="111">
        <v>0.16441792781690098</v>
      </c>
      <c r="V14" s="111" t="s">
        <v>187</v>
      </c>
      <c r="W14" s="111">
        <v>1</v>
      </c>
      <c r="X14" s="111">
        <v>1</v>
      </c>
      <c r="Y14" s="111">
        <v>0</v>
      </c>
      <c r="Z14" s="79">
        <v>0</v>
      </c>
      <c r="AB14" s="77" t="s">
        <v>145</v>
      </c>
      <c r="AC14" s="110">
        <v>0</v>
      </c>
      <c r="AD14" s="110">
        <v>0</v>
      </c>
      <c r="AE14" s="110">
        <v>0</v>
      </c>
      <c r="AF14" s="110">
        <v>0</v>
      </c>
      <c r="AG14" s="110">
        <v>0</v>
      </c>
      <c r="AH14" s="110">
        <v>0</v>
      </c>
      <c r="AI14" s="110">
        <v>0</v>
      </c>
      <c r="AJ14" s="110">
        <v>0</v>
      </c>
      <c r="AK14" s="110">
        <v>0</v>
      </c>
      <c r="AL14" s="110">
        <v>0</v>
      </c>
      <c r="AM14" s="110">
        <v>7.5049032082128182</v>
      </c>
      <c r="AN14" s="110">
        <v>0</v>
      </c>
      <c r="AO14" s="110">
        <v>86.813208299251386</v>
      </c>
      <c r="AP14" s="110">
        <v>0</v>
      </c>
      <c r="AQ14" s="110">
        <v>0</v>
      </c>
      <c r="AR14" s="110">
        <v>86.813208299251386</v>
      </c>
      <c r="AS14" s="110">
        <v>7.5049032082128182</v>
      </c>
      <c r="AT14" s="110">
        <v>0</v>
      </c>
      <c r="AU14" s="50"/>
      <c r="AV14" s="50"/>
      <c r="AW14" s="50"/>
      <c r="BD14" s="50"/>
      <c r="BT14" s="80"/>
    </row>
    <row r="15" spans="1:74" x14ac:dyDescent="0.25">
      <c r="A15" s="132"/>
      <c r="B15" s="133"/>
      <c r="C15" s="133"/>
      <c r="D15" s="133"/>
      <c r="E15" s="50"/>
      <c r="F15" s="50"/>
      <c r="G15" s="132"/>
      <c r="H15" s="133"/>
      <c r="I15" s="133"/>
      <c r="J15" s="133"/>
      <c r="K15" s="133"/>
      <c r="L15" s="133"/>
      <c r="M15" s="133"/>
      <c r="N15" s="134"/>
      <c r="O15" s="134"/>
      <c r="P15" s="134"/>
      <c r="Q15" s="135"/>
      <c r="R15" s="135"/>
      <c r="S15" s="135"/>
      <c r="T15" s="135"/>
      <c r="U15" s="135"/>
      <c r="V15" s="135"/>
      <c r="W15" s="135"/>
      <c r="X15" s="135"/>
      <c r="Y15" s="135"/>
      <c r="Z15" s="79"/>
      <c r="AB15" s="132"/>
      <c r="AC15" s="136"/>
      <c r="AD15" s="136"/>
      <c r="AE15" s="136"/>
      <c r="AF15" s="136"/>
      <c r="AG15" s="136"/>
      <c r="AH15" s="136"/>
      <c r="AI15" s="136"/>
      <c r="AJ15" s="136"/>
      <c r="AK15" s="136"/>
      <c r="AL15" s="136"/>
      <c r="AM15" s="136"/>
      <c r="AN15" s="136"/>
      <c r="AO15" s="136"/>
      <c r="AP15" s="136"/>
      <c r="AQ15" s="136"/>
      <c r="AR15" s="137"/>
      <c r="AS15" s="137"/>
      <c r="AT15" s="137"/>
      <c r="AU15" s="50"/>
      <c r="AV15" s="50"/>
      <c r="AW15" s="50"/>
      <c r="BD15" s="50"/>
    </row>
    <row r="16" spans="1:74" x14ac:dyDescent="0.25">
      <c r="A16" s="132"/>
      <c r="B16" s="133"/>
      <c r="C16" s="133"/>
      <c r="D16" s="133"/>
      <c r="E16" s="50"/>
      <c r="F16" s="50"/>
      <c r="G16" s="132"/>
      <c r="H16" s="133"/>
      <c r="I16" s="133"/>
      <c r="J16" s="133"/>
      <c r="K16" s="133"/>
      <c r="L16" s="133"/>
      <c r="M16" s="133"/>
      <c r="N16" s="134"/>
      <c r="O16" s="134"/>
      <c r="P16" s="134"/>
      <c r="Q16" s="135"/>
      <c r="R16" s="135"/>
      <c r="S16" s="135"/>
      <c r="T16" s="135"/>
      <c r="U16" s="135"/>
      <c r="V16" s="135"/>
      <c r="W16" s="135"/>
      <c r="X16" s="135"/>
      <c r="Y16" s="135"/>
      <c r="Z16" s="79"/>
      <c r="AB16" s="132"/>
      <c r="AC16" s="136"/>
      <c r="AD16" s="136"/>
      <c r="AE16" s="136"/>
      <c r="AF16" s="136"/>
      <c r="AG16" s="136"/>
      <c r="AH16" s="136"/>
      <c r="AI16" s="136"/>
      <c r="AJ16" s="136"/>
      <c r="AK16" s="136"/>
      <c r="AL16" s="136"/>
      <c r="AM16" s="136"/>
      <c r="AN16" s="136"/>
      <c r="AO16" s="136"/>
      <c r="AP16" s="136"/>
      <c r="AQ16" s="136"/>
      <c r="AR16" s="137"/>
      <c r="AS16" s="137"/>
      <c r="AT16" s="137"/>
      <c r="AU16" s="50"/>
      <c r="AV16" s="50"/>
      <c r="AW16" s="50"/>
      <c r="BD16" s="50"/>
    </row>
    <row r="17" spans="1:56" x14ac:dyDescent="0.25">
      <c r="A17" s="132"/>
      <c r="B17" s="133"/>
      <c r="C17" s="133"/>
      <c r="D17" s="133"/>
      <c r="E17" s="50"/>
      <c r="F17" s="50"/>
      <c r="G17" s="132"/>
      <c r="H17" s="133"/>
      <c r="I17" s="133"/>
      <c r="J17" s="133"/>
      <c r="K17" s="133"/>
      <c r="L17" s="133"/>
      <c r="M17" s="133"/>
      <c r="N17" s="134"/>
      <c r="O17" s="134"/>
      <c r="P17" s="134"/>
      <c r="Q17" s="135"/>
      <c r="R17" s="135"/>
      <c r="S17" s="135"/>
      <c r="T17" s="135"/>
      <c r="U17" s="135"/>
      <c r="V17" s="135"/>
      <c r="W17" s="135"/>
      <c r="X17" s="135"/>
      <c r="Y17" s="135"/>
      <c r="Z17" s="79"/>
      <c r="AB17" s="132"/>
      <c r="AC17" s="136"/>
      <c r="AD17" s="136"/>
      <c r="AE17" s="136"/>
      <c r="AF17" s="136"/>
      <c r="AG17" s="136"/>
      <c r="AH17" s="136"/>
      <c r="AI17" s="136"/>
      <c r="AJ17" s="136"/>
      <c r="AK17" s="136"/>
      <c r="AL17" s="136"/>
      <c r="AM17" s="136"/>
      <c r="AN17" s="136"/>
      <c r="AO17" s="136"/>
      <c r="AP17" s="136"/>
      <c r="AQ17" s="136"/>
      <c r="AR17" s="137"/>
      <c r="AS17" s="137"/>
      <c r="AT17" s="137"/>
      <c r="AU17" s="50"/>
      <c r="AV17" s="50"/>
      <c r="AW17" s="50"/>
      <c r="BD17" s="50"/>
    </row>
    <row r="18" spans="1:56" x14ac:dyDescent="0.25">
      <c r="A18" s="132"/>
      <c r="B18" s="133"/>
      <c r="C18" s="133"/>
      <c r="D18" s="133"/>
      <c r="E18" s="50"/>
      <c r="F18" s="50"/>
      <c r="G18" s="132"/>
      <c r="H18" s="133"/>
      <c r="I18" s="133"/>
      <c r="J18" s="133"/>
      <c r="K18" s="133"/>
      <c r="L18" s="133"/>
      <c r="M18" s="133"/>
      <c r="N18" s="134"/>
      <c r="O18" s="134"/>
      <c r="P18" s="134"/>
      <c r="Q18" s="135"/>
      <c r="R18" s="135"/>
      <c r="S18" s="135"/>
      <c r="T18" s="135"/>
      <c r="U18" s="135"/>
      <c r="V18" s="135"/>
      <c r="W18" s="135"/>
      <c r="X18" s="135"/>
      <c r="Y18" s="135"/>
      <c r="Z18" s="79"/>
      <c r="AB18" s="132"/>
      <c r="AC18" s="136"/>
      <c r="AD18" s="136"/>
      <c r="AE18" s="136"/>
      <c r="AF18" s="136"/>
      <c r="AG18" s="136"/>
      <c r="AH18" s="136"/>
      <c r="AI18" s="136"/>
      <c r="AJ18" s="136"/>
      <c r="AK18" s="136"/>
      <c r="AL18" s="136"/>
      <c r="AM18" s="136"/>
      <c r="AN18" s="136"/>
      <c r="AO18" s="136"/>
      <c r="AP18" s="136"/>
      <c r="AQ18" s="136"/>
      <c r="AR18" s="137"/>
      <c r="AS18" s="137"/>
      <c r="AT18" s="137"/>
      <c r="AU18" s="50"/>
      <c r="AV18" s="50"/>
      <c r="AW18" s="50"/>
      <c r="BD18" s="50"/>
    </row>
    <row r="19" spans="1:56" x14ac:dyDescent="0.25">
      <c r="A19" s="132"/>
      <c r="B19" s="133"/>
      <c r="C19" s="133"/>
      <c r="D19" s="133"/>
      <c r="E19" s="50"/>
      <c r="F19" s="50"/>
      <c r="G19" s="132"/>
      <c r="H19" s="133"/>
      <c r="I19" s="133"/>
      <c r="J19" s="133"/>
      <c r="K19" s="133"/>
      <c r="L19" s="133"/>
      <c r="M19" s="133"/>
      <c r="N19" s="134"/>
      <c r="O19" s="134"/>
      <c r="P19" s="134"/>
      <c r="Q19" s="135"/>
      <c r="R19" s="135"/>
      <c r="S19" s="135"/>
      <c r="T19" s="135"/>
      <c r="U19" s="135"/>
      <c r="V19" s="135"/>
      <c r="W19" s="135"/>
      <c r="X19" s="135"/>
      <c r="Y19" s="135"/>
      <c r="Z19" s="79"/>
      <c r="AB19" s="132"/>
      <c r="AC19" s="136"/>
      <c r="AD19" s="136"/>
      <c r="AE19" s="136"/>
      <c r="AF19" s="136"/>
      <c r="AG19" s="136"/>
      <c r="AH19" s="136"/>
      <c r="AI19" s="136"/>
      <c r="AJ19" s="136"/>
      <c r="AK19" s="136"/>
      <c r="AL19" s="136"/>
      <c r="AM19" s="136"/>
      <c r="AN19" s="136"/>
      <c r="AO19" s="136"/>
      <c r="AP19" s="136"/>
      <c r="AQ19" s="136"/>
      <c r="AR19" s="137"/>
      <c r="AS19" s="137"/>
      <c r="AT19" s="137"/>
      <c r="AU19" s="50"/>
      <c r="AV19" s="50"/>
      <c r="AW19" s="50"/>
      <c r="BD19" s="50"/>
    </row>
    <row r="20" spans="1:56" x14ac:dyDescent="0.25">
      <c r="A20" s="132"/>
      <c r="B20" s="133"/>
      <c r="C20" s="133"/>
      <c r="D20" s="133"/>
      <c r="E20" s="50"/>
      <c r="F20" s="50"/>
      <c r="G20" s="132"/>
      <c r="H20" s="133"/>
      <c r="I20" s="133"/>
      <c r="J20" s="133"/>
      <c r="K20" s="133"/>
      <c r="L20" s="133"/>
      <c r="M20" s="133"/>
      <c r="N20" s="134"/>
      <c r="O20" s="134"/>
      <c r="P20" s="134"/>
      <c r="Q20" s="135"/>
      <c r="R20" s="135"/>
      <c r="S20" s="135"/>
      <c r="T20" s="135"/>
      <c r="U20" s="135"/>
      <c r="V20" s="135"/>
      <c r="W20" s="135"/>
      <c r="X20" s="135"/>
      <c r="Y20" s="135"/>
      <c r="Z20" s="79"/>
      <c r="AB20" s="132"/>
      <c r="AC20" s="136"/>
      <c r="AD20" s="136"/>
      <c r="AE20" s="136"/>
      <c r="AF20" s="136"/>
      <c r="AG20" s="136"/>
      <c r="AH20" s="136"/>
      <c r="AI20" s="136"/>
      <c r="AJ20" s="136"/>
      <c r="AK20" s="136"/>
      <c r="AL20" s="136"/>
      <c r="AM20" s="136"/>
      <c r="AN20" s="136"/>
      <c r="AO20" s="136"/>
      <c r="AP20" s="136"/>
      <c r="AQ20" s="136"/>
      <c r="AR20" s="137"/>
      <c r="AS20" s="137"/>
      <c r="AT20" s="137"/>
      <c r="AU20" s="50"/>
      <c r="AV20" s="50"/>
      <c r="AW20" s="50"/>
      <c r="BD20" s="50"/>
    </row>
    <row r="21" spans="1:56" x14ac:dyDescent="0.25">
      <c r="A21" s="132"/>
      <c r="B21" s="133"/>
      <c r="C21" s="133"/>
      <c r="D21" s="133"/>
      <c r="E21" s="50"/>
      <c r="F21" s="50"/>
      <c r="G21" s="132"/>
      <c r="H21" s="133"/>
      <c r="I21" s="133"/>
      <c r="J21" s="133"/>
      <c r="K21" s="133"/>
      <c r="L21" s="133"/>
      <c r="M21" s="133"/>
      <c r="N21" s="134"/>
      <c r="O21" s="134"/>
      <c r="P21" s="134"/>
      <c r="Q21" s="135"/>
      <c r="R21" s="135"/>
      <c r="S21" s="135"/>
      <c r="T21" s="135"/>
      <c r="U21" s="135"/>
      <c r="V21" s="135"/>
      <c r="W21" s="135"/>
      <c r="X21" s="135"/>
      <c r="Y21" s="135"/>
      <c r="Z21" s="79"/>
      <c r="AB21" s="132"/>
      <c r="AC21" s="136"/>
      <c r="AD21" s="136"/>
      <c r="AE21" s="136"/>
      <c r="AF21" s="136"/>
      <c r="AG21" s="136"/>
      <c r="AH21" s="136"/>
      <c r="AI21" s="136"/>
      <c r="AJ21" s="136"/>
      <c r="AK21" s="136"/>
      <c r="AL21" s="136"/>
      <c r="AM21" s="136"/>
      <c r="AN21" s="136"/>
      <c r="AO21" s="136"/>
      <c r="AP21" s="136"/>
      <c r="AQ21" s="136"/>
      <c r="AR21" s="137"/>
      <c r="AS21" s="137"/>
      <c r="AT21" s="137"/>
      <c r="AU21" s="50"/>
      <c r="AV21" s="50"/>
      <c r="AW21" s="50"/>
      <c r="BD21" s="50"/>
    </row>
    <row r="22" spans="1:56" x14ac:dyDescent="0.25">
      <c r="A22" s="132"/>
      <c r="B22" s="133"/>
      <c r="C22" s="133"/>
      <c r="D22" s="133"/>
      <c r="E22" s="50"/>
      <c r="F22" s="50"/>
      <c r="G22" s="132"/>
      <c r="H22" s="133"/>
      <c r="I22" s="133"/>
      <c r="J22" s="133"/>
      <c r="K22" s="133"/>
      <c r="L22" s="133"/>
      <c r="M22" s="133"/>
      <c r="N22" s="134"/>
      <c r="O22" s="134"/>
      <c r="P22" s="134"/>
      <c r="Q22" s="135"/>
      <c r="R22" s="135"/>
      <c r="S22" s="135"/>
      <c r="T22" s="135"/>
      <c r="U22" s="135"/>
      <c r="V22" s="135"/>
      <c r="W22" s="135"/>
      <c r="X22" s="135"/>
      <c r="Y22" s="135"/>
      <c r="Z22" s="79"/>
      <c r="AB22" s="132"/>
      <c r="AC22" s="136"/>
      <c r="AD22" s="136"/>
      <c r="AE22" s="136"/>
      <c r="AF22" s="136"/>
      <c r="AG22" s="136"/>
      <c r="AH22" s="136"/>
      <c r="AI22" s="136"/>
      <c r="AJ22" s="136"/>
      <c r="AK22" s="136"/>
      <c r="AL22" s="136"/>
      <c r="AM22" s="136"/>
      <c r="AN22" s="136"/>
      <c r="AO22" s="136"/>
      <c r="AP22" s="136"/>
      <c r="AQ22" s="136"/>
      <c r="AR22" s="137"/>
      <c r="AS22" s="137"/>
      <c r="AT22" s="137"/>
      <c r="AU22" s="50"/>
      <c r="AV22" s="50"/>
      <c r="AW22" s="50"/>
      <c r="BD22" s="50"/>
    </row>
    <row r="23" spans="1:56" x14ac:dyDescent="0.25">
      <c r="A23" s="132"/>
      <c r="B23" s="133"/>
      <c r="C23" s="133"/>
      <c r="D23" s="133"/>
      <c r="E23" s="50"/>
      <c r="F23" s="50"/>
      <c r="G23" s="132"/>
      <c r="H23" s="133"/>
      <c r="I23" s="133"/>
      <c r="J23" s="133"/>
      <c r="K23" s="133"/>
      <c r="L23" s="133"/>
      <c r="M23" s="133"/>
      <c r="N23" s="134"/>
      <c r="O23" s="134"/>
      <c r="P23" s="134"/>
      <c r="Q23" s="135"/>
      <c r="R23" s="135"/>
      <c r="S23" s="135"/>
      <c r="T23" s="135"/>
      <c r="U23" s="135"/>
      <c r="V23" s="135"/>
      <c r="W23" s="135"/>
      <c r="X23" s="135"/>
      <c r="Y23" s="135"/>
      <c r="Z23" s="79"/>
      <c r="AB23" s="132"/>
      <c r="AC23" s="136"/>
      <c r="AD23" s="136"/>
      <c r="AE23" s="136"/>
      <c r="AF23" s="136"/>
      <c r="AG23" s="136"/>
      <c r="AH23" s="136"/>
      <c r="AI23" s="136"/>
      <c r="AJ23" s="136"/>
      <c r="AK23" s="136"/>
      <c r="AL23" s="136"/>
      <c r="AM23" s="136"/>
      <c r="AN23" s="136"/>
      <c r="AO23" s="136"/>
      <c r="AP23" s="136"/>
      <c r="AQ23" s="136"/>
      <c r="AR23" s="137"/>
      <c r="AS23" s="137"/>
      <c r="AT23" s="137"/>
      <c r="AU23" s="50"/>
      <c r="AV23" s="50"/>
      <c r="AW23" s="50"/>
      <c r="BD23" s="50"/>
    </row>
    <row r="24" spans="1:56" x14ac:dyDescent="0.25">
      <c r="A24" s="132"/>
      <c r="B24" s="133"/>
      <c r="C24" s="133"/>
      <c r="D24" s="133"/>
      <c r="E24" s="50"/>
      <c r="F24" s="50"/>
      <c r="G24" s="132"/>
      <c r="H24" s="133"/>
      <c r="I24" s="133"/>
      <c r="J24" s="133"/>
      <c r="K24" s="133"/>
      <c r="L24" s="133"/>
      <c r="M24" s="133"/>
      <c r="N24" s="134"/>
      <c r="O24" s="134"/>
      <c r="P24" s="134"/>
      <c r="Q24" s="135"/>
      <c r="R24" s="135"/>
      <c r="S24" s="135"/>
      <c r="T24" s="135"/>
      <c r="U24" s="135"/>
      <c r="V24" s="135"/>
      <c r="W24" s="135"/>
      <c r="X24" s="135"/>
      <c r="Y24" s="135"/>
      <c r="Z24" s="79"/>
      <c r="AB24" s="132"/>
      <c r="AC24" s="136"/>
      <c r="AD24" s="136"/>
      <c r="AE24" s="136"/>
      <c r="AF24" s="136"/>
      <c r="AG24" s="136"/>
      <c r="AH24" s="136"/>
      <c r="AI24" s="136"/>
      <c r="AJ24" s="136"/>
      <c r="AK24" s="136"/>
      <c r="AL24" s="136"/>
      <c r="AM24" s="136"/>
      <c r="AN24" s="136"/>
      <c r="AO24" s="136"/>
      <c r="AP24" s="136"/>
      <c r="AQ24" s="136"/>
      <c r="AR24" s="137"/>
      <c r="AS24" s="137"/>
      <c r="AT24" s="137"/>
      <c r="AU24" s="50"/>
      <c r="AV24" s="50"/>
      <c r="AW24" s="50"/>
      <c r="BD24" s="50"/>
    </row>
    <row r="25" spans="1:56" x14ac:dyDescent="0.25">
      <c r="A25" s="132"/>
      <c r="B25" s="133"/>
      <c r="C25" s="133"/>
      <c r="D25" s="133"/>
      <c r="E25" s="50"/>
      <c r="F25" s="50"/>
      <c r="G25" s="132"/>
      <c r="H25" s="133"/>
      <c r="I25" s="133"/>
      <c r="J25" s="133"/>
      <c r="K25" s="133"/>
      <c r="L25" s="133"/>
      <c r="M25" s="133"/>
      <c r="N25" s="134"/>
      <c r="O25" s="134"/>
      <c r="P25" s="134"/>
      <c r="Q25" s="135"/>
      <c r="R25" s="135"/>
      <c r="S25" s="135"/>
      <c r="T25" s="135"/>
      <c r="U25" s="135"/>
      <c r="V25" s="135"/>
      <c r="W25" s="135"/>
      <c r="X25" s="135"/>
      <c r="Y25" s="135"/>
      <c r="Z25" s="79"/>
      <c r="AB25" s="132"/>
      <c r="AC25" s="136"/>
      <c r="AD25" s="136"/>
      <c r="AE25" s="136"/>
      <c r="AF25" s="136"/>
      <c r="AG25" s="136"/>
      <c r="AH25" s="136"/>
      <c r="AI25" s="136"/>
      <c r="AJ25" s="136"/>
      <c r="AK25" s="136"/>
      <c r="AL25" s="136"/>
      <c r="AM25" s="136"/>
      <c r="AN25" s="136"/>
      <c r="AO25" s="136"/>
      <c r="AP25" s="136"/>
      <c r="AQ25" s="136"/>
      <c r="AR25" s="137"/>
      <c r="AS25" s="137"/>
      <c r="AT25" s="137"/>
      <c r="AU25" s="50"/>
      <c r="AV25" s="50"/>
      <c r="AW25" s="50"/>
      <c r="BD25" s="50"/>
    </row>
    <row r="26" spans="1:56" x14ac:dyDescent="0.25">
      <c r="A26" s="132"/>
      <c r="B26" s="133"/>
      <c r="C26" s="133"/>
      <c r="D26" s="133"/>
      <c r="E26" s="50"/>
      <c r="F26" s="50"/>
      <c r="G26" s="132"/>
      <c r="H26" s="133"/>
      <c r="I26" s="133"/>
      <c r="J26" s="133"/>
      <c r="K26" s="133"/>
      <c r="L26" s="133"/>
      <c r="M26" s="133"/>
      <c r="N26" s="134"/>
      <c r="O26" s="134"/>
      <c r="P26" s="134"/>
      <c r="Q26" s="135"/>
      <c r="R26" s="135"/>
      <c r="S26" s="135"/>
      <c r="T26" s="135"/>
      <c r="U26" s="135"/>
      <c r="V26" s="135"/>
      <c r="W26" s="135"/>
      <c r="X26" s="135"/>
      <c r="Y26" s="135"/>
      <c r="Z26" s="79"/>
      <c r="AB26" s="132"/>
      <c r="AC26" s="136"/>
      <c r="AD26" s="136"/>
      <c r="AE26" s="136"/>
      <c r="AF26" s="136"/>
      <c r="AG26" s="136"/>
      <c r="AH26" s="136"/>
      <c r="AI26" s="136"/>
      <c r="AJ26" s="136"/>
      <c r="AK26" s="136"/>
      <c r="AL26" s="136"/>
      <c r="AM26" s="136"/>
      <c r="AN26" s="136"/>
      <c r="AO26" s="136"/>
      <c r="AP26" s="136"/>
      <c r="AQ26" s="136"/>
      <c r="AR26" s="137"/>
      <c r="AS26" s="137"/>
      <c r="AT26" s="137"/>
      <c r="AU26" s="50"/>
      <c r="AV26" s="50"/>
      <c r="AW26" s="50"/>
      <c r="BD26" s="50"/>
    </row>
    <row r="27" spans="1:56" x14ac:dyDescent="0.25">
      <c r="A27" s="132"/>
      <c r="B27" s="133"/>
      <c r="C27" s="133"/>
      <c r="D27" s="133"/>
      <c r="E27" s="50"/>
      <c r="F27" s="50"/>
      <c r="G27" s="132"/>
      <c r="H27" s="133"/>
      <c r="I27" s="133"/>
      <c r="J27" s="133"/>
      <c r="K27" s="133"/>
      <c r="L27" s="133"/>
      <c r="M27" s="133"/>
      <c r="N27" s="134"/>
      <c r="O27" s="134"/>
      <c r="P27" s="134"/>
      <c r="Q27" s="135"/>
      <c r="R27" s="135"/>
      <c r="S27" s="135"/>
      <c r="T27" s="135"/>
      <c r="U27" s="135"/>
      <c r="V27" s="135"/>
      <c r="W27" s="135"/>
      <c r="X27" s="135"/>
      <c r="Y27" s="135"/>
      <c r="Z27" s="79"/>
      <c r="AB27" s="132"/>
      <c r="AC27" s="136"/>
      <c r="AD27" s="136"/>
      <c r="AE27" s="136"/>
      <c r="AF27" s="136"/>
      <c r="AG27" s="136"/>
      <c r="AH27" s="136"/>
      <c r="AI27" s="136"/>
      <c r="AJ27" s="136"/>
      <c r="AK27" s="136"/>
      <c r="AL27" s="136"/>
      <c r="AM27" s="136"/>
      <c r="AN27" s="136"/>
      <c r="AO27" s="136"/>
      <c r="AP27" s="136"/>
      <c r="AQ27" s="136"/>
      <c r="AR27" s="137"/>
      <c r="AS27" s="137"/>
      <c r="AT27" s="137"/>
      <c r="AU27" s="50"/>
      <c r="AV27" s="50"/>
      <c r="AW27" s="50"/>
      <c r="BD27" s="50"/>
    </row>
    <row r="28" spans="1:56" x14ac:dyDescent="0.25">
      <c r="A28" s="132"/>
      <c r="B28" s="133"/>
      <c r="C28" s="133"/>
      <c r="D28" s="133"/>
      <c r="E28" s="50"/>
      <c r="F28" s="50"/>
      <c r="G28" s="132"/>
      <c r="H28" s="133"/>
      <c r="I28" s="133"/>
      <c r="J28" s="133"/>
      <c r="K28" s="133"/>
      <c r="L28" s="133"/>
      <c r="M28" s="133"/>
      <c r="N28" s="134"/>
      <c r="O28" s="134"/>
      <c r="P28" s="134"/>
      <c r="Q28" s="135"/>
      <c r="R28" s="135"/>
      <c r="S28" s="135"/>
      <c r="T28" s="135"/>
      <c r="U28" s="135"/>
      <c r="V28" s="135"/>
      <c r="W28" s="135"/>
      <c r="X28" s="135"/>
      <c r="Y28" s="135"/>
      <c r="Z28" s="79"/>
      <c r="AB28" s="132"/>
      <c r="AC28" s="136"/>
      <c r="AD28" s="136"/>
      <c r="AE28" s="136"/>
      <c r="AF28" s="136"/>
      <c r="AG28" s="136"/>
      <c r="AH28" s="136"/>
      <c r="AI28" s="136"/>
      <c r="AJ28" s="136"/>
      <c r="AK28" s="136"/>
      <c r="AL28" s="136"/>
      <c r="AM28" s="136"/>
      <c r="AN28" s="136"/>
      <c r="AO28" s="136"/>
      <c r="AP28" s="136"/>
      <c r="AQ28" s="136"/>
      <c r="AR28" s="137"/>
      <c r="AS28" s="137"/>
      <c r="AT28" s="137"/>
      <c r="AU28" s="50"/>
      <c r="AV28" s="50"/>
    </row>
    <row r="29" spans="1:56" x14ac:dyDescent="0.25">
      <c r="A29" s="132"/>
      <c r="B29" s="133"/>
      <c r="C29" s="133"/>
      <c r="D29" s="133"/>
      <c r="E29" s="50"/>
      <c r="F29" s="50"/>
      <c r="G29" s="132"/>
      <c r="H29" s="133"/>
      <c r="I29" s="133"/>
      <c r="J29" s="133"/>
      <c r="K29" s="133"/>
      <c r="L29" s="133"/>
      <c r="M29" s="133"/>
      <c r="N29" s="134"/>
      <c r="O29" s="134"/>
      <c r="P29" s="134"/>
      <c r="Q29" s="135"/>
      <c r="R29" s="135"/>
      <c r="S29" s="135"/>
      <c r="T29" s="135"/>
      <c r="U29" s="135"/>
      <c r="V29" s="135"/>
      <c r="W29" s="135"/>
      <c r="X29" s="135"/>
      <c r="Y29" s="135"/>
      <c r="Z29" s="79"/>
      <c r="AB29" s="132"/>
      <c r="AC29" s="136"/>
      <c r="AD29" s="136"/>
      <c r="AE29" s="136"/>
      <c r="AF29" s="136"/>
      <c r="AG29" s="136"/>
      <c r="AH29" s="136"/>
      <c r="AI29" s="136"/>
      <c r="AJ29" s="136"/>
      <c r="AK29" s="136"/>
      <c r="AL29" s="136"/>
      <c r="AM29" s="136"/>
      <c r="AN29" s="136"/>
      <c r="AO29" s="136"/>
      <c r="AP29" s="136"/>
      <c r="AQ29" s="136"/>
      <c r="AR29" s="137"/>
      <c r="AS29" s="137"/>
      <c r="AT29" s="137"/>
      <c r="AU29" s="50"/>
      <c r="AV29" s="50"/>
    </row>
    <row r="30" spans="1:56" x14ac:dyDescent="0.25">
      <c r="A30" s="132"/>
      <c r="B30" s="133"/>
      <c r="C30" s="133"/>
      <c r="D30" s="133"/>
      <c r="G30" s="132"/>
      <c r="H30" s="133"/>
      <c r="I30" s="133"/>
      <c r="J30" s="133"/>
      <c r="K30" s="133"/>
      <c r="L30" s="133"/>
      <c r="M30" s="133"/>
      <c r="N30" s="134"/>
      <c r="O30" s="134"/>
      <c r="P30" s="134"/>
      <c r="Q30" s="135"/>
      <c r="R30" s="135"/>
      <c r="S30" s="135"/>
      <c r="T30" s="135"/>
      <c r="U30" s="135"/>
      <c r="V30" s="135"/>
      <c r="W30" s="135"/>
      <c r="X30" s="135"/>
      <c r="Y30" s="135"/>
      <c r="Z30" s="79"/>
      <c r="AB30" s="132"/>
      <c r="AC30" s="136"/>
      <c r="AD30" s="136"/>
      <c r="AE30" s="136"/>
      <c r="AF30" s="136"/>
      <c r="AG30" s="136"/>
      <c r="AH30" s="136"/>
      <c r="AI30" s="136"/>
      <c r="AJ30" s="136"/>
      <c r="AK30" s="136"/>
      <c r="AL30" s="136"/>
      <c r="AM30" s="136"/>
      <c r="AN30" s="136"/>
      <c r="AO30" s="136"/>
      <c r="AP30" s="136"/>
      <c r="AQ30" s="136"/>
      <c r="AR30" s="137"/>
      <c r="AS30" s="137"/>
      <c r="AT30" s="137"/>
      <c r="AU30" s="50"/>
      <c r="AV30" s="50"/>
    </row>
    <row r="31" spans="1:56" x14ac:dyDescent="0.25">
      <c r="A31" s="132"/>
      <c r="B31" s="133"/>
      <c r="C31" s="133"/>
      <c r="D31" s="133"/>
      <c r="G31" s="132"/>
      <c r="H31" s="133"/>
      <c r="I31" s="133"/>
      <c r="J31" s="133"/>
      <c r="K31" s="133"/>
      <c r="L31" s="133"/>
      <c r="M31" s="133"/>
      <c r="N31" s="134"/>
      <c r="O31" s="134"/>
      <c r="P31" s="134"/>
      <c r="Q31" s="135"/>
      <c r="R31" s="135"/>
      <c r="S31" s="135"/>
      <c r="T31" s="135"/>
      <c r="U31" s="135"/>
      <c r="V31" s="135"/>
      <c r="W31" s="135"/>
      <c r="X31" s="135"/>
      <c r="Y31" s="135"/>
      <c r="Z31" s="79"/>
      <c r="AB31" s="132"/>
      <c r="AC31" s="136"/>
      <c r="AD31" s="136"/>
      <c r="AE31" s="136"/>
      <c r="AF31" s="136"/>
      <c r="AG31" s="136"/>
      <c r="AH31" s="136"/>
      <c r="AI31" s="136"/>
      <c r="AJ31" s="136"/>
      <c r="AK31" s="136"/>
      <c r="AL31" s="136"/>
      <c r="AM31" s="136"/>
      <c r="AN31" s="136"/>
      <c r="AO31" s="136"/>
      <c r="AP31" s="136"/>
      <c r="AQ31" s="136"/>
      <c r="AR31" s="137"/>
      <c r="AS31" s="137"/>
      <c r="AT31" s="137"/>
      <c r="AU31" s="50"/>
      <c r="AV31" s="50"/>
    </row>
    <row r="32" spans="1:56" x14ac:dyDescent="0.25">
      <c r="A32" s="132"/>
      <c r="B32" s="133"/>
      <c r="C32" s="133"/>
      <c r="D32" s="133"/>
      <c r="G32" s="132"/>
      <c r="H32" s="133"/>
      <c r="I32" s="133"/>
      <c r="J32" s="133"/>
      <c r="K32" s="133"/>
      <c r="L32" s="133"/>
      <c r="M32" s="133"/>
      <c r="N32" s="134"/>
      <c r="O32" s="134"/>
      <c r="P32" s="134"/>
      <c r="Q32" s="135"/>
      <c r="R32" s="135"/>
      <c r="S32" s="135"/>
      <c r="T32" s="135"/>
      <c r="U32" s="135"/>
      <c r="V32" s="135"/>
      <c r="W32" s="135"/>
      <c r="X32" s="135"/>
      <c r="Y32" s="135"/>
      <c r="Z32" s="79"/>
      <c r="AB32" s="132"/>
      <c r="AC32" s="136"/>
      <c r="AD32" s="136"/>
      <c r="AE32" s="136"/>
      <c r="AF32" s="136"/>
      <c r="AG32" s="136"/>
      <c r="AH32" s="136"/>
      <c r="AI32" s="136"/>
      <c r="AJ32" s="136"/>
      <c r="AK32" s="136"/>
      <c r="AL32" s="136"/>
      <c r="AM32" s="136"/>
      <c r="AN32" s="136"/>
      <c r="AO32" s="136"/>
      <c r="AP32" s="136"/>
      <c r="AQ32" s="136"/>
      <c r="AR32" s="137"/>
      <c r="AS32" s="137"/>
      <c r="AT32" s="137"/>
      <c r="AU32" s="50"/>
      <c r="AV32" s="50"/>
    </row>
    <row r="33" spans="1:48" x14ac:dyDescent="0.25">
      <c r="A33" s="132"/>
      <c r="B33" s="133"/>
      <c r="C33" s="133"/>
      <c r="D33" s="133"/>
      <c r="G33" s="132"/>
      <c r="H33" s="133"/>
      <c r="I33" s="133"/>
      <c r="J33" s="133"/>
      <c r="K33" s="133"/>
      <c r="L33" s="133"/>
      <c r="M33" s="133"/>
      <c r="N33" s="134"/>
      <c r="O33" s="134"/>
      <c r="P33" s="134"/>
      <c r="Q33" s="135"/>
      <c r="R33" s="135"/>
      <c r="S33" s="135"/>
      <c r="T33" s="135"/>
      <c r="U33" s="135"/>
      <c r="V33" s="135"/>
      <c r="W33" s="135"/>
      <c r="X33" s="135"/>
      <c r="Y33" s="135"/>
      <c r="Z33" s="79"/>
      <c r="AB33" s="132"/>
      <c r="AC33" s="136"/>
      <c r="AD33" s="136"/>
      <c r="AE33" s="136"/>
      <c r="AF33" s="136"/>
      <c r="AG33" s="136"/>
      <c r="AH33" s="136"/>
      <c r="AI33" s="136"/>
      <c r="AJ33" s="136"/>
      <c r="AK33" s="136"/>
      <c r="AL33" s="136"/>
      <c r="AM33" s="136"/>
      <c r="AN33" s="136"/>
      <c r="AO33" s="136"/>
      <c r="AP33" s="136"/>
      <c r="AQ33" s="136"/>
      <c r="AR33" s="137"/>
      <c r="AS33" s="137"/>
      <c r="AT33" s="137"/>
      <c r="AU33" s="50"/>
      <c r="AV33" s="50"/>
    </row>
    <row r="34" spans="1:48" x14ac:dyDescent="0.25">
      <c r="A34" s="132"/>
      <c r="B34" s="133"/>
      <c r="C34" s="133"/>
      <c r="D34" s="133"/>
      <c r="G34" s="132"/>
      <c r="H34" s="133"/>
      <c r="I34" s="133"/>
      <c r="J34" s="133"/>
      <c r="K34" s="133"/>
      <c r="L34" s="133"/>
      <c r="M34" s="133"/>
      <c r="N34" s="134"/>
      <c r="O34" s="134"/>
      <c r="P34" s="134"/>
      <c r="Q34" s="135"/>
      <c r="R34" s="135"/>
      <c r="S34" s="135"/>
      <c r="T34" s="135"/>
      <c r="U34" s="135"/>
      <c r="V34" s="135"/>
      <c r="W34" s="135"/>
      <c r="X34" s="135"/>
      <c r="Y34" s="135"/>
      <c r="Z34" s="79"/>
      <c r="AB34" s="132"/>
      <c r="AC34" s="136"/>
      <c r="AD34" s="136"/>
      <c r="AE34" s="136"/>
      <c r="AF34" s="136"/>
      <c r="AG34" s="136"/>
      <c r="AH34" s="136"/>
      <c r="AI34" s="136"/>
      <c r="AJ34" s="136"/>
      <c r="AK34" s="136"/>
      <c r="AL34" s="136"/>
      <c r="AM34" s="136"/>
      <c r="AN34" s="136"/>
      <c r="AO34" s="136"/>
      <c r="AP34" s="136"/>
      <c r="AQ34" s="136"/>
      <c r="AR34" s="137"/>
      <c r="AS34" s="137"/>
      <c r="AT34" s="137"/>
      <c r="AU34" s="50"/>
      <c r="AV34" s="50"/>
    </row>
    <row r="35" spans="1:48" x14ac:dyDescent="0.25">
      <c r="A35" s="132"/>
      <c r="B35" s="133"/>
      <c r="C35" s="133"/>
      <c r="D35" s="133"/>
      <c r="G35" s="132"/>
      <c r="H35" s="133"/>
      <c r="I35" s="133"/>
      <c r="J35" s="133"/>
      <c r="K35" s="133"/>
      <c r="L35" s="133"/>
      <c r="M35" s="133"/>
      <c r="N35" s="134"/>
      <c r="O35" s="134"/>
      <c r="P35" s="134"/>
      <c r="Q35" s="135"/>
      <c r="R35" s="135"/>
      <c r="S35" s="135"/>
      <c r="T35" s="135"/>
      <c r="U35" s="135"/>
      <c r="V35" s="135"/>
      <c r="W35" s="135"/>
      <c r="X35" s="135"/>
      <c r="Y35" s="135"/>
      <c r="Z35" s="79"/>
      <c r="AB35" s="132"/>
      <c r="AC35" s="136"/>
      <c r="AD35" s="136"/>
      <c r="AE35" s="136"/>
      <c r="AF35" s="136"/>
      <c r="AG35" s="136"/>
      <c r="AH35" s="136"/>
      <c r="AI35" s="136"/>
      <c r="AJ35" s="136"/>
      <c r="AK35" s="136"/>
      <c r="AL35" s="136"/>
      <c r="AM35" s="136"/>
      <c r="AN35" s="136"/>
      <c r="AO35" s="136"/>
      <c r="AP35" s="136"/>
      <c r="AQ35" s="136"/>
      <c r="AR35" s="137"/>
      <c r="AS35" s="137"/>
      <c r="AT35" s="137"/>
      <c r="AU35" s="50"/>
      <c r="AV35" s="50"/>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9.85546875" customWidth="1"/>
    <col min="3" max="3" width="19.5703125" customWidth="1"/>
    <col min="5" max="6" width="15.5703125" bestFit="1" customWidth="1"/>
  </cols>
  <sheetData>
    <row r="1" spans="1:15" ht="24.75" customHeight="1" x14ac:dyDescent="0.25">
      <c r="A1" s="12"/>
      <c r="B1" s="84"/>
      <c r="C1" s="73">
        <v>2023</v>
      </c>
      <c r="D1" s="12"/>
      <c r="E1" s="49"/>
      <c r="F1" s="49"/>
      <c r="G1" s="12"/>
      <c r="H1" s="12"/>
      <c r="I1" s="12"/>
      <c r="J1" s="12"/>
      <c r="K1" s="12"/>
    </row>
    <row r="2" spans="1:15" ht="21" customHeight="1" x14ac:dyDescent="0.25">
      <c r="A2" s="12"/>
      <c r="B2" s="12"/>
      <c r="C2" s="40" t="s">
        <v>63</v>
      </c>
      <c r="D2" s="12"/>
      <c r="E2" s="49"/>
      <c r="F2" s="51"/>
      <c r="G2" s="12"/>
      <c r="H2" s="12"/>
      <c r="I2" s="12"/>
      <c r="J2" s="12"/>
      <c r="K2" s="12"/>
    </row>
    <row r="3" spans="1:15" ht="57" customHeight="1" x14ac:dyDescent="0.25">
      <c r="A3" s="178" t="s">
        <v>64</v>
      </c>
      <c r="B3" s="40" t="s">
        <v>65</v>
      </c>
      <c r="C3" s="106">
        <v>48376.28818165727</v>
      </c>
      <c r="D3" s="179" t="s">
        <v>136</v>
      </c>
      <c r="E3" s="179"/>
      <c r="F3" s="179"/>
      <c r="G3" s="179"/>
      <c r="H3" s="179"/>
      <c r="I3" s="179"/>
      <c r="J3" s="179"/>
      <c r="K3" s="179"/>
      <c r="L3" s="50"/>
      <c r="M3" s="50"/>
      <c r="N3" s="50"/>
      <c r="O3" s="50"/>
    </row>
    <row r="4" spans="1:15" ht="57" customHeight="1" x14ac:dyDescent="0.25">
      <c r="A4" s="178"/>
      <c r="B4" s="40" t="s">
        <v>66</v>
      </c>
      <c r="C4" s="106">
        <v>491433.30000000005</v>
      </c>
      <c r="D4" s="179"/>
      <c r="E4" s="179"/>
      <c r="F4" s="179"/>
      <c r="G4" s="179"/>
      <c r="H4" s="179"/>
      <c r="I4" s="179"/>
      <c r="J4" s="179"/>
      <c r="K4" s="179"/>
      <c r="L4" s="50"/>
      <c r="M4" s="50"/>
      <c r="N4" s="50"/>
      <c r="O4" s="50"/>
    </row>
    <row r="5" spans="1:15" ht="57" customHeight="1" x14ac:dyDescent="0.25">
      <c r="A5" s="178"/>
      <c r="B5" s="40" t="s">
        <v>67</v>
      </c>
      <c r="C5" s="107">
        <f>+C3/C4</f>
        <v>9.8439174108993555E-2</v>
      </c>
      <c r="D5" s="179"/>
      <c r="E5" s="179"/>
      <c r="F5" s="179"/>
      <c r="G5" s="179"/>
      <c r="H5" s="179"/>
      <c r="I5" s="179"/>
      <c r="J5" s="179"/>
      <c r="K5" s="179"/>
      <c r="L5" s="50"/>
      <c r="M5" s="50"/>
      <c r="N5" s="50"/>
      <c r="O5" s="50"/>
    </row>
    <row r="6" spans="1:15" ht="57" customHeight="1" x14ac:dyDescent="0.25">
      <c r="A6" s="178" t="s">
        <v>68</v>
      </c>
      <c r="B6" s="40" t="s">
        <v>69</v>
      </c>
      <c r="C6" s="106">
        <v>47619.005715480125</v>
      </c>
      <c r="D6" s="179" t="s">
        <v>154</v>
      </c>
      <c r="E6" s="179"/>
      <c r="F6" s="179"/>
      <c r="G6" s="179"/>
      <c r="H6" s="179"/>
      <c r="I6" s="179"/>
      <c r="J6" s="179"/>
      <c r="K6" s="179"/>
      <c r="L6" s="50"/>
      <c r="M6" s="50"/>
      <c r="N6" s="50"/>
      <c r="O6" s="50"/>
    </row>
    <row r="7" spans="1:15" ht="57" customHeight="1" x14ac:dyDescent="0.25">
      <c r="A7" s="178"/>
      <c r="B7" s="40" t="s">
        <v>70</v>
      </c>
      <c r="C7" s="106">
        <v>295871.2</v>
      </c>
      <c r="D7" s="179"/>
      <c r="E7" s="179"/>
      <c r="F7" s="179"/>
      <c r="G7" s="179"/>
      <c r="H7" s="179"/>
      <c r="I7" s="179"/>
      <c r="J7" s="179"/>
      <c r="K7" s="179"/>
      <c r="L7" s="50"/>
      <c r="M7" s="50"/>
      <c r="N7" s="50"/>
      <c r="O7" s="50"/>
    </row>
    <row r="8" spans="1:15" ht="57" customHeight="1" x14ac:dyDescent="0.25">
      <c r="A8" s="178"/>
      <c r="B8" s="40" t="s">
        <v>71</v>
      </c>
      <c r="C8" s="107">
        <f>+C6/C7</f>
        <v>0.16094505215607374</v>
      </c>
      <c r="D8" s="179"/>
      <c r="E8" s="179"/>
      <c r="F8" s="179"/>
      <c r="G8" s="179"/>
      <c r="H8" s="179"/>
      <c r="I8" s="179"/>
      <c r="J8" s="179"/>
      <c r="K8" s="179"/>
      <c r="L8" s="50"/>
      <c r="M8" s="50"/>
      <c r="N8" s="50"/>
      <c r="O8" s="50"/>
    </row>
    <row r="9" spans="1:15" ht="57" customHeight="1" x14ac:dyDescent="0.25">
      <c r="A9" s="178"/>
      <c r="B9" s="40" t="s">
        <v>72</v>
      </c>
      <c r="C9" s="106">
        <v>24482.912467797098</v>
      </c>
      <c r="D9" s="179" t="s">
        <v>155</v>
      </c>
      <c r="E9" s="179"/>
      <c r="F9" s="179"/>
      <c r="G9" s="179"/>
      <c r="H9" s="179"/>
      <c r="I9" s="179"/>
      <c r="J9" s="179"/>
      <c r="K9" s="179"/>
      <c r="L9" s="50"/>
      <c r="M9" s="50"/>
      <c r="N9" s="50"/>
      <c r="O9" s="50"/>
    </row>
    <row r="10" spans="1:15" ht="57" customHeight="1" x14ac:dyDescent="0.25">
      <c r="A10" s="178"/>
      <c r="B10" s="40" t="s">
        <v>73</v>
      </c>
      <c r="C10" s="106">
        <v>572615.9</v>
      </c>
      <c r="D10" s="179"/>
      <c r="E10" s="179"/>
      <c r="F10" s="179"/>
      <c r="G10" s="179"/>
      <c r="H10" s="179"/>
      <c r="I10" s="179"/>
      <c r="J10" s="179"/>
      <c r="K10" s="179"/>
      <c r="L10" s="50"/>
      <c r="M10" s="50"/>
      <c r="N10" s="50"/>
      <c r="O10" s="50"/>
    </row>
    <row r="11" spans="1:15" ht="57" customHeight="1" x14ac:dyDescent="0.25">
      <c r="A11" s="178"/>
      <c r="B11" s="40" t="s">
        <v>74</v>
      </c>
      <c r="C11" s="107">
        <f>+C9/C10</f>
        <v>4.2756256799360785E-2</v>
      </c>
      <c r="D11" s="179"/>
      <c r="E11" s="179"/>
      <c r="F11" s="179"/>
      <c r="G11" s="179"/>
      <c r="H11" s="179"/>
      <c r="I11" s="179"/>
      <c r="J11" s="179"/>
      <c r="K11" s="179"/>
      <c r="L11" s="50"/>
      <c r="M11" s="50"/>
      <c r="N11" s="50"/>
      <c r="O11" s="50"/>
    </row>
    <row r="12" spans="1:15" ht="57" customHeight="1" x14ac:dyDescent="0.25">
      <c r="A12" s="178"/>
      <c r="B12" s="40" t="s">
        <v>75</v>
      </c>
      <c r="C12" s="106">
        <v>81.080613700000001</v>
      </c>
      <c r="D12" s="179" t="s">
        <v>156</v>
      </c>
      <c r="E12" s="179"/>
      <c r="F12" s="179"/>
      <c r="G12" s="179"/>
      <c r="H12" s="179"/>
      <c r="I12" s="179"/>
      <c r="J12" s="179"/>
      <c r="K12" s="179"/>
      <c r="L12" s="50"/>
      <c r="M12" s="50"/>
      <c r="N12" s="50"/>
      <c r="O12" s="50"/>
    </row>
    <row r="13" spans="1:15" ht="57" customHeight="1" x14ac:dyDescent="0.25">
      <c r="A13" s="178"/>
      <c r="B13" s="40" t="s">
        <v>76</v>
      </c>
      <c r="C13" s="106">
        <v>572615.9</v>
      </c>
      <c r="D13" s="179"/>
      <c r="E13" s="179"/>
      <c r="F13" s="179"/>
      <c r="G13" s="179"/>
      <c r="H13" s="179"/>
      <c r="I13" s="179"/>
      <c r="J13" s="179"/>
      <c r="K13" s="179"/>
      <c r="L13" s="50"/>
      <c r="M13" s="50"/>
      <c r="N13" s="50"/>
      <c r="O13" s="50"/>
    </row>
    <row r="14" spans="1:15" ht="57" customHeight="1" x14ac:dyDescent="0.25">
      <c r="A14" s="178"/>
      <c r="B14" s="40" t="s">
        <v>77</v>
      </c>
      <c r="C14" s="121">
        <f>+C12/C13</f>
        <v>1.415968604783765E-4</v>
      </c>
      <c r="D14" s="179"/>
      <c r="E14" s="179"/>
      <c r="F14" s="179"/>
      <c r="G14" s="179"/>
      <c r="H14" s="179"/>
      <c r="I14" s="179"/>
      <c r="J14" s="179"/>
      <c r="K14" s="179"/>
      <c r="L14" s="50"/>
      <c r="M14" s="50"/>
      <c r="N14" s="50"/>
      <c r="O14" s="50"/>
    </row>
    <row r="15" spans="1:15" ht="57" customHeight="1" x14ac:dyDescent="0.25">
      <c r="A15" s="178"/>
      <c r="B15" s="40" t="s">
        <v>78</v>
      </c>
      <c r="C15" s="106">
        <v>36430.42102340726</v>
      </c>
      <c r="D15" s="179" t="s">
        <v>157</v>
      </c>
      <c r="E15" s="179"/>
      <c r="F15" s="179"/>
      <c r="G15" s="179"/>
      <c r="H15" s="179"/>
      <c r="I15" s="179"/>
      <c r="J15" s="179"/>
      <c r="K15" s="179"/>
      <c r="L15" s="50"/>
      <c r="M15" s="50"/>
      <c r="N15" s="50"/>
      <c r="O15" s="50"/>
    </row>
    <row r="16" spans="1:15" ht="57" customHeight="1" x14ac:dyDescent="0.25">
      <c r="A16" s="178"/>
      <c r="B16" s="40" t="s">
        <v>79</v>
      </c>
      <c r="C16" s="106">
        <v>250424.7</v>
      </c>
      <c r="D16" s="179"/>
      <c r="E16" s="179"/>
      <c r="F16" s="179"/>
      <c r="G16" s="179"/>
      <c r="H16" s="179"/>
      <c r="I16" s="179"/>
      <c r="J16" s="179"/>
      <c r="K16" s="179"/>
      <c r="L16" s="50"/>
      <c r="M16" s="50"/>
      <c r="N16" s="50"/>
      <c r="O16" s="50"/>
    </row>
    <row r="17" spans="1:15" ht="57" customHeight="1" x14ac:dyDescent="0.25">
      <c r="A17" s="178"/>
      <c r="B17" s="40" t="s">
        <v>80</v>
      </c>
      <c r="C17" s="107">
        <f>+C15/C16</f>
        <v>0.14547455192481915</v>
      </c>
      <c r="D17" s="179"/>
      <c r="E17" s="179"/>
      <c r="F17" s="179"/>
      <c r="G17" s="179"/>
      <c r="H17" s="179"/>
      <c r="I17" s="179"/>
      <c r="J17" s="179"/>
      <c r="K17" s="179"/>
      <c r="L17" s="50"/>
      <c r="M17" s="50"/>
      <c r="N17" s="50"/>
      <c r="O17" s="50"/>
    </row>
  </sheetData>
  <mergeCells count="7">
    <mergeCell ref="A3:A5"/>
    <mergeCell ref="D3:K5"/>
    <mergeCell ref="A6:A17"/>
    <mergeCell ref="D6:K8"/>
    <mergeCell ref="D9:K11"/>
    <mergeCell ref="D12:K14"/>
    <mergeCell ref="D15:K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08C6A-5501-4C37-9F27-5A66256CCD78}">
  <sheetPr>
    <pageSetUpPr fitToPage="1"/>
  </sheetPr>
  <dimension ref="B1:U9"/>
  <sheetViews>
    <sheetView showGridLines="0" workbookViewId="0">
      <selection activeCell="B20" sqref="B20"/>
    </sheetView>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81" t="s">
        <v>192</v>
      </c>
      <c r="C2" s="181"/>
      <c r="D2" s="181"/>
      <c r="E2" s="181"/>
      <c r="F2" s="181"/>
      <c r="G2" s="181"/>
      <c r="H2" s="181"/>
      <c r="I2" s="181"/>
      <c r="J2" s="181"/>
      <c r="K2" s="181"/>
      <c r="L2" s="181"/>
      <c r="M2" s="181"/>
      <c r="N2" s="181"/>
      <c r="O2" s="181"/>
      <c r="P2" s="181"/>
      <c r="Q2" s="181"/>
      <c r="R2" s="181"/>
      <c r="S2" s="181"/>
      <c r="T2" s="181"/>
      <c r="U2" s="181"/>
    </row>
    <row r="3" spans="2:21" ht="15.75" x14ac:dyDescent="0.25">
      <c r="B3" s="182" t="s">
        <v>193</v>
      </c>
    </row>
    <row r="4" spans="2:21" ht="9" customHeight="1" thickBot="1" x14ac:dyDescent="0.3">
      <c r="B4" s="183"/>
    </row>
    <row r="5" spans="2:21" x14ac:dyDescent="0.25">
      <c r="B5" s="184" t="s">
        <v>194</v>
      </c>
      <c r="C5" s="185" t="s">
        <v>195</v>
      </c>
      <c r="D5" s="186" t="s">
        <v>196</v>
      </c>
      <c r="E5" s="185" t="s">
        <v>197</v>
      </c>
      <c r="F5" s="185" t="s">
        <v>198</v>
      </c>
      <c r="G5" s="185" t="s">
        <v>199</v>
      </c>
      <c r="H5" s="186" t="s">
        <v>200</v>
      </c>
      <c r="I5" s="186" t="s">
        <v>201</v>
      </c>
      <c r="J5" s="186" t="s">
        <v>202</v>
      </c>
      <c r="K5" s="186"/>
      <c r="L5" s="186"/>
      <c r="M5" s="187"/>
      <c r="N5" s="188"/>
    </row>
    <row r="6" spans="2:21" ht="15" customHeight="1" x14ac:dyDescent="0.25">
      <c r="B6" s="189"/>
      <c r="C6" s="190"/>
      <c r="D6" s="191"/>
      <c r="E6" s="190"/>
      <c r="F6" s="190"/>
      <c r="G6" s="190"/>
      <c r="H6" s="192"/>
      <c r="I6" s="191"/>
      <c r="J6" s="193" t="s">
        <v>203</v>
      </c>
      <c r="K6" s="193" t="s">
        <v>204</v>
      </c>
      <c r="L6" s="193" t="s">
        <v>205</v>
      </c>
      <c r="M6" s="193" t="s">
        <v>206</v>
      </c>
      <c r="N6" s="194" t="s">
        <v>207</v>
      </c>
    </row>
    <row r="7" spans="2:21" x14ac:dyDescent="0.25">
      <c r="B7" s="189"/>
      <c r="C7" s="190"/>
      <c r="D7" s="195"/>
      <c r="E7" s="190"/>
      <c r="F7" s="190"/>
      <c r="G7" s="190"/>
      <c r="H7" s="196"/>
      <c r="I7" s="195"/>
      <c r="J7" s="195"/>
      <c r="K7" s="195"/>
      <c r="L7" s="195"/>
      <c r="M7" s="195"/>
      <c r="N7" s="197"/>
    </row>
    <row r="8" spans="2:21" x14ac:dyDescent="0.25">
      <c r="B8" s="198" t="s">
        <v>208</v>
      </c>
      <c r="C8" s="199"/>
      <c r="D8" s="200"/>
      <c r="E8" s="201"/>
      <c r="F8" s="201"/>
      <c r="G8" s="202"/>
      <c r="H8" s="202"/>
      <c r="I8" s="202"/>
      <c r="J8" s="201"/>
      <c r="K8" s="201"/>
      <c r="L8" s="201"/>
      <c r="M8" s="201"/>
      <c r="N8" s="203"/>
    </row>
    <row r="9" spans="2:21" ht="15.75" thickBot="1" x14ac:dyDescent="0.3">
      <c r="B9" s="204"/>
      <c r="C9" s="205"/>
      <c r="D9" s="206"/>
      <c r="E9" s="207"/>
      <c r="F9" s="208"/>
      <c r="G9" s="208"/>
      <c r="H9" s="208"/>
      <c r="I9" s="208"/>
      <c r="J9" s="207"/>
      <c r="K9" s="207"/>
      <c r="L9" s="207"/>
      <c r="M9" s="209"/>
      <c r="N9" s="210"/>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O43"/>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61" customWidth="1"/>
    <col min="2" max="29" width="16.140625" style="15" customWidth="1"/>
    <col min="30" max="38" width="16.42578125" style="15" customWidth="1"/>
    <col min="39" max="16384" width="11.42578125" style="15"/>
  </cols>
  <sheetData>
    <row r="1" spans="1:41" ht="30.75" customHeight="1" x14ac:dyDescent="0.3">
      <c r="A1" s="180" t="s">
        <v>115</v>
      </c>
      <c r="B1" s="180"/>
      <c r="C1" s="180"/>
      <c r="D1" s="180"/>
      <c r="E1" s="180"/>
      <c r="F1" s="180"/>
      <c r="G1" s="180"/>
      <c r="H1" s="180"/>
    </row>
    <row r="2" spans="1:41" ht="20.25" customHeight="1" x14ac:dyDescent="0.3">
      <c r="A2" s="5" t="s">
        <v>88</v>
      </c>
      <c r="B2" s="65"/>
      <c r="C2" s="66"/>
      <c r="D2" s="65"/>
      <c r="E2" s="66"/>
      <c r="F2" s="65"/>
      <c r="G2" s="65"/>
      <c r="H2" s="65"/>
    </row>
    <row r="3" spans="1:41" x14ac:dyDescent="0.3">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row>
    <row r="4" spans="1:41" ht="30" customHeight="1" x14ac:dyDescent="0.3">
      <c r="A4" s="55"/>
      <c r="B4" s="56">
        <v>41729</v>
      </c>
      <c r="C4" s="56">
        <v>41820</v>
      </c>
      <c r="D4" s="56">
        <v>41912</v>
      </c>
      <c r="E4" s="56">
        <v>42004</v>
      </c>
      <c r="F4" s="56">
        <v>42094</v>
      </c>
      <c r="G4" s="56">
        <v>42185</v>
      </c>
      <c r="H4" s="56">
        <v>42277</v>
      </c>
      <c r="I4" s="56">
        <v>42369</v>
      </c>
      <c r="J4" s="56">
        <v>42460</v>
      </c>
      <c r="K4" s="56">
        <v>42551</v>
      </c>
      <c r="L4" s="56">
        <v>42643</v>
      </c>
      <c r="M4" s="56">
        <v>42735</v>
      </c>
      <c r="N4" s="56">
        <v>42825</v>
      </c>
      <c r="O4" s="56">
        <v>42916</v>
      </c>
      <c r="P4" s="56">
        <v>43008</v>
      </c>
      <c r="Q4" s="56">
        <v>43100</v>
      </c>
      <c r="R4" s="56">
        <v>43190</v>
      </c>
      <c r="S4" s="56">
        <v>43281</v>
      </c>
      <c r="T4" s="56">
        <v>43373</v>
      </c>
      <c r="U4" s="56">
        <v>43465</v>
      </c>
      <c r="V4" s="56">
        <v>43555</v>
      </c>
      <c r="W4" s="56">
        <v>43646</v>
      </c>
      <c r="X4" s="56">
        <v>43738</v>
      </c>
      <c r="Y4" s="56">
        <v>43830</v>
      </c>
      <c r="Z4" s="56">
        <v>43921</v>
      </c>
      <c r="AA4" s="56">
        <v>44012</v>
      </c>
      <c r="AB4" s="56">
        <v>44104</v>
      </c>
      <c r="AC4" s="56">
        <v>44196</v>
      </c>
      <c r="AD4" s="56">
        <v>44286</v>
      </c>
      <c r="AE4" s="56">
        <v>44377</v>
      </c>
      <c r="AF4" s="56">
        <v>44469</v>
      </c>
      <c r="AG4" s="56">
        <v>44561</v>
      </c>
      <c r="AH4" s="56">
        <v>44651</v>
      </c>
      <c r="AI4" s="56">
        <v>44742</v>
      </c>
      <c r="AJ4" s="56">
        <v>44834</v>
      </c>
      <c r="AK4" s="56">
        <v>44926</v>
      </c>
      <c r="AL4" s="56">
        <v>45016</v>
      </c>
    </row>
    <row r="5" spans="1:41" ht="52.5" customHeight="1" x14ac:dyDescent="0.3">
      <c r="A5" s="54" t="s">
        <v>81</v>
      </c>
      <c r="B5" s="57">
        <v>8781.7199999999993</v>
      </c>
      <c r="C5" s="57">
        <v>8719.68</v>
      </c>
      <c r="D5" s="57">
        <v>8671.31</v>
      </c>
      <c r="E5" s="57">
        <v>9251.6200000000008</v>
      </c>
      <c r="F5" s="57">
        <v>8711.33</v>
      </c>
      <c r="G5" s="57">
        <v>8883.2999999999993</v>
      </c>
      <c r="H5" s="57">
        <v>8777.94</v>
      </c>
      <c r="I5" s="57">
        <v>14590.026342765899</v>
      </c>
      <c r="J5" s="57">
        <v>15552.766008292954</v>
      </c>
      <c r="K5" s="57">
        <v>23183.662216917499</v>
      </c>
      <c r="L5" s="57">
        <v>24968.595473778529</v>
      </c>
      <c r="M5" s="57">
        <v>26143.372847835599</v>
      </c>
      <c r="N5" s="57">
        <v>26357.580883104267</v>
      </c>
      <c r="O5" s="57">
        <v>32363.693825003349</v>
      </c>
      <c r="P5" s="57">
        <v>32739.973955860674</v>
      </c>
      <c r="Q5" s="57">
        <v>33066.920518488216</v>
      </c>
      <c r="R5" s="57">
        <v>35523.531142391745</v>
      </c>
      <c r="S5" s="57">
        <v>42512.097230935367</v>
      </c>
      <c r="T5" s="57">
        <v>49897.666266168861</v>
      </c>
      <c r="U5" s="57">
        <v>48061.669901665373</v>
      </c>
      <c r="V5" s="57">
        <v>54971.132794337202</v>
      </c>
      <c r="W5" s="57">
        <v>57477.574093920899</v>
      </c>
      <c r="X5" s="57">
        <v>70107.671098561274</v>
      </c>
      <c r="Y5" s="57">
        <v>73073.385231942695</v>
      </c>
      <c r="Z5" s="57">
        <v>76873.589091758549</v>
      </c>
      <c r="AA5" s="57">
        <v>81321.301084087594</v>
      </c>
      <c r="AB5" s="57">
        <v>87659.723356733972</v>
      </c>
      <c r="AC5" s="57">
        <v>98086.703607309493</v>
      </c>
      <c r="AD5" s="57">
        <v>105498.39985939959</v>
      </c>
      <c r="AE5" s="57">
        <v>104307.6114064088</v>
      </c>
      <c r="AF5" s="57">
        <v>109501.85230045371</v>
      </c>
      <c r="AG5" s="57">
        <v>118375.03408370932</v>
      </c>
      <c r="AH5" s="57">
        <v>125218.25101459341</v>
      </c>
      <c r="AI5" s="57">
        <v>136288.86474127742</v>
      </c>
      <c r="AJ5" s="57">
        <v>152793.80111647217</v>
      </c>
      <c r="AK5" s="57">
        <v>173744.05273852008</v>
      </c>
      <c r="AL5" s="57">
        <f>+'Servicios Deuda Anual'!F44*'Servicios Deuda Anual'!C54</f>
        <v>184002.77888037229</v>
      </c>
    </row>
    <row r="6" spans="1:41" ht="52.5" customHeight="1" x14ac:dyDescent="0.3">
      <c r="A6" s="54" t="s">
        <v>82</v>
      </c>
      <c r="B6" s="57">
        <v>814.06924421000008</v>
      </c>
      <c r="C6" s="57">
        <v>1334.7686670200001</v>
      </c>
      <c r="D6" s="57">
        <v>1606.3620389600001</v>
      </c>
      <c r="E6" s="57">
        <v>2059.9873684600002</v>
      </c>
      <c r="F6" s="57">
        <v>1532.2292152100001</v>
      </c>
      <c r="G6" s="57">
        <v>2787.2709622900002</v>
      </c>
      <c r="H6" s="57">
        <v>3436.8373112600002</v>
      </c>
      <c r="I6" s="57">
        <v>4751.3450329800007</v>
      </c>
      <c r="J6" s="57">
        <v>1748.5210195500001</v>
      </c>
      <c r="K6" s="67">
        <v>1979.8916584900003</v>
      </c>
      <c r="L6" s="67">
        <v>2005.6820979800002</v>
      </c>
      <c r="M6" s="67">
        <v>2713.09112757</v>
      </c>
      <c r="N6" s="67">
        <v>1455.4634681099999</v>
      </c>
      <c r="O6" s="67">
        <v>2358.1514273500002</v>
      </c>
      <c r="P6" s="67">
        <v>2403.9927246800003</v>
      </c>
      <c r="Q6" s="67">
        <v>3051.1866099200001</v>
      </c>
      <c r="R6" s="67">
        <v>2887.47474384</v>
      </c>
      <c r="S6" s="67">
        <v>2566.0700995500001</v>
      </c>
      <c r="T6" s="67">
        <v>2260.5505495299999</v>
      </c>
      <c r="U6" s="67">
        <v>5907.5229735200001</v>
      </c>
      <c r="V6" s="67">
        <v>2465.16920291</v>
      </c>
      <c r="W6" s="57">
        <v>4329.9503111499998</v>
      </c>
      <c r="X6" s="57">
        <v>4646.9381585399997</v>
      </c>
      <c r="Y6" s="57">
        <v>9439.5116885000007</v>
      </c>
      <c r="Z6" s="57">
        <v>3694.6763252000001</v>
      </c>
      <c r="AA6" s="57">
        <v>6793.2007236199997</v>
      </c>
      <c r="AB6" s="57">
        <v>7216.9493976200001</v>
      </c>
      <c r="AC6" s="57">
        <v>15771.225058290001</v>
      </c>
      <c r="AD6" s="57">
        <v>4714.8373600100003</v>
      </c>
      <c r="AE6" s="57">
        <v>8017.0700839199999</v>
      </c>
      <c r="AF6" s="57">
        <v>12560.355571530001</v>
      </c>
      <c r="AG6" s="57">
        <v>26355.928719810003</v>
      </c>
      <c r="AH6" s="124">
        <v>7068.6826936500001</v>
      </c>
      <c r="AI6" s="124">
        <v>12519.52704866</v>
      </c>
      <c r="AJ6" s="124">
        <v>14153.615796210001</v>
      </c>
      <c r="AK6" s="124">
        <v>50923.483293849997</v>
      </c>
      <c r="AL6" s="124">
        <v>16141.696247110001</v>
      </c>
    </row>
    <row r="7" spans="1:41" ht="52.5" customHeight="1" x14ac:dyDescent="0.3">
      <c r="A7" s="54" t="s">
        <v>83</v>
      </c>
      <c r="B7" s="83">
        <f>+SUM(B5:B6)</f>
        <v>9595.7892442100001</v>
      </c>
      <c r="C7" s="83">
        <f t="shared" ref="C7:AH7" si="0">+SUM(C5:C6)</f>
        <v>10054.44866702</v>
      </c>
      <c r="D7" s="83">
        <f t="shared" si="0"/>
        <v>10277.67203896</v>
      </c>
      <c r="E7" s="83">
        <f t="shared" si="0"/>
        <v>11311.607368460001</v>
      </c>
      <c r="F7" s="83">
        <f t="shared" si="0"/>
        <v>10243.55921521</v>
      </c>
      <c r="G7" s="83">
        <f t="shared" si="0"/>
        <v>11670.570962289999</v>
      </c>
      <c r="H7" s="83">
        <f t="shared" si="0"/>
        <v>12214.777311260001</v>
      </c>
      <c r="I7" s="83">
        <f t="shared" si="0"/>
        <v>19341.371375745901</v>
      </c>
      <c r="J7" s="83">
        <f t="shared" si="0"/>
        <v>17301.287027842955</v>
      </c>
      <c r="K7" s="83">
        <f t="shared" si="0"/>
        <v>25163.553875407499</v>
      </c>
      <c r="L7" s="83">
        <f t="shared" si="0"/>
        <v>26974.277571758528</v>
      </c>
      <c r="M7" s="83">
        <f t="shared" si="0"/>
        <v>28856.463975405597</v>
      </c>
      <c r="N7" s="83">
        <f t="shared" si="0"/>
        <v>27813.044351214266</v>
      </c>
      <c r="O7" s="83">
        <f t="shared" si="0"/>
        <v>34721.845252353349</v>
      </c>
      <c r="P7" s="83">
        <f t="shared" si="0"/>
        <v>35143.966680540674</v>
      </c>
      <c r="Q7" s="83">
        <f t="shared" si="0"/>
        <v>36118.107128408214</v>
      </c>
      <c r="R7" s="83">
        <f t="shared" si="0"/>
        <v>38411.005886231746</v>
      </c>
      <c r="S7" s="83">
        <f t="shared" si="0"/>
        <v>45078.167330485368</v>
      </c>
      <c r="T7" s="83">
        <f t="shared" si="0"/>
        <v>52158.216815698863</v>
      </c>
      <c r="U7" s="83">
        <f t="shared" si="0"/>
        <v>53969.19287518537</v>
      </c>
      <c r="V7" s="83">
        <f t="shared" si="0"/>
        <v>57436.301997247203</v>
      </c>
      <c r="W7" s="83">
        <f t="shared" si="0"/>
        <v>61807.524405070901</v>
      </c>
      <c r="X7" s="83">
        <f t="shared" si="0"/>
        <v>74754.60925710127</v>
      </c>
      <c r="Y7" s="83">
        <f t="shared" si="0"/>
        <v>82512.896920442698</v>
      </c>
      <c r="Z7" s="83">
        <f t="shared" si="0"/>
        <v>80568.265416958544</v>
      </c>
      <c r="AA7" s="83">
        <f t="shared" si="0"/>
        <v>88114.501807707595</v>
      </c>
      <c r="AB7" s="83">
        <f t="shared" si="0"/>
        <v>94876.672754353975</v>
      </c>
      <c r="AC7" s="83">
        <f t="shared" si="0"/>
        <v>113857.92866559949</v>
      </c>
      <c r="AD7" s="83">
        <f t="shared" si="0"/>
        <v>110213.2372194096</v>
      </c>
      <c r="AE7" s="83">
        <f t="shared" si="0"/>
        <v>112324.6814903288</v>
      </c>
      <c r="AF7" s="83">
        <f t="shared" si="0"/>
        <v>122062.20787198372</v>
      </c>
      <c r="AG7" s="83">
        <f t="shared" si="0"/>
        <v>144730.96280351933</v>
      </c>
      <c r="AH7" s="83">
        <f t="shared" si="0"/>
        <v>132286.93370824342</v>
      </c>
      <c r="AI7" s="83">
        <f t="shared" ref="AI7:AJ7" si="1">+SUM(AI5:AI6)</f>
        <v>148808.39178993742</v>
      </c>
      <c r="AJ7" s="83">
        <f t="shared" si="1"/>
        <v>166947.41691268218</v>
      </c>
      <c r="AK7" s="83">
        <f>+SUM(AK5:AK6)</f>
        <v>224667.53603237009</v>
      </c>
      <c r="AL7" s="83">
        <f>+SUM(AL5:AL6)</f>
        <v>200144.47512748229</v>
      </c>
    </row>
    <row r="8" spans="1:41" ht="52.5" customHeight="1" x14ac:dyDescent="0.3">
      <c r="A8" s="54" t="s">
        <v>166</v>
      </c>
      <c r="B8" s="88">
        <v>29.541577188732788</v>
      </c>
      <c r="C8" s="88">
        <v>27.497746740226049</v>
      </c>
      <c r="D8" s="88">
        <v>25.741624627759919</v>
      </c>
      <c r="E8" s="88">
        <v>24.609303887173208</v>
      </c>
      <c r="F8" s="88">
        <v>23.267931578378025</v>
      </c>
      <c r="G8" s="88">
        <v>22.093317965256286</v>
      </c>
      <c r="H8" s="88">
        <v>20.881330193908372</v>
      </c>
      <c r="I8" s="88">
        <v>19.172189011428014</v>
      </c>
      <c r="J8" s="88">
        <v>17.31764991747065</v>
      </c>
      <c r="K8" s="88">
        <v>15.357014315529433</v>
      </c>
      <c r="L8" s="88">
        <v>15.308841624632819</v>
      </c>
      <c r="M8" s="88">
        <v>14.313991251839109</v>
      </c>
      <c r="N8" s="88">
        <v>13.446086420628284</v>
      </c>
      <c r="O8" s="88">
        <v>12.727396684747387</v>
      </c>
      <c r="P8" s="88">
        <v>12.057536986645186</v>
      </c>
      <c r="Q8" s="88">
        <v>11.485513799432496</v>
      </c>
      <c r="R8" s="88">
        <v>10.554406787053709</v>
      </c>
      <c r="S8" s="88">
        <v>9.5689306435149799</v>
      </c>
      <c r="T8" s="88">
        <v>8.3727761850591236</v>
      </c>
      <c r="U8" s="88">
        <v>7.471963674237208</v>
      </c>
      <c r="V8" s="88">
        <v>6.7301633734570832</v>
      </c>
      <c r="W8" s="88">
        <v>6.1370062640075211</v>
      </c>
      <c r="X8" s="88">
        <v>5.4471201512400098</v>
      </c>
      <c r="Y8" s="88">
        <v>4.8584125061970376</v>
      </c>
      <c r="Z8" s="88">
        <v>4.4871206410969489</v>
      </c>
      <c r="AA8" s="88">
        <v>4.295881608164879</v>
      </c>
      <c r="AB8" s="88">
        <v>3.9922132064905664</v>
      </c>
      <c r="AC8" s="88">
        <v>3.5717171558502021</v>
      </c>
      <c r="AD8" s="88">
        <v>3.1907893654843473</v>
      </c>
      <c r="AE8" s="88">
        <v>2.8304158515162743</v>
      </c>
      <c r="AF8" s="88">
        <v>2.5866618518668654</v>
      </c>
      <c r="AG8" s="88">
        <v>2.3522072803942478</v>
      </c>
      <c r="AH8" s="88">
        <v>2.0250379699214869</v>
      </c>
      <c r="AI8" s="88">
        <v>1.7020229637441926</v>
      </c>
      <c r="AJ8" s="88">
        <v>1.3964264161959772</v>
      </c>
      <c r="AK8" s="88">
        <v>1.19454868112954</v>
      </c>
      <c r="AL8" s="88">
        <v>1</v>
      </c>
    </row>
    <row r="9" spans="1:41" ht="52.5" customHeight="1" x14ac:dyDescent="0.3">
      <c r="A9" s="54" t="s">
        <v>167</v>
      </c>
      <c r="B9" s="58">
        <f>+B7*B8</f>
        <v>283474.7486446416</v>
      </c>
      <c r="C9" s="58">
        <f t="shared" ref="C9:AH9" si="2">+C7*C8</f>
        <v>276474.68305831938</v>
      </c>
      <c r="D9" s="58">
        <f t="shared" si="2"/>
        <v>264563.97567413223</v>
      </c>
      <c r="E9" s="58">
        <f t="shared" si="2"/>
        <v>278370.78318281984</v>
      </c>
      <c r="F9" s="58">
        <f t="shared" si="2"/>
        <v>238346.43493856999</v>
      </c>
      <c r="G9" s="58">
        <f t="shared" si="2"/>
        <v>257841.63510595998</v>
      </c>
      <c r="H9" s="58">
        <f t="shared" si="2"/>
        <v>255060.79828148038</v>
      </c>
      <c r="I9" s="58">
        <f t="shared" si="2"/>
        <v>370816.42775602388</v>
      </c>
      <c r="J9" s="58">
        <f t="shared" si="2"/>
        <v>299617.63186986058</v>
      </c>
      <c r="K9" s="58">
        <f t="shared" si="2"/>
        <v>386437.05709422909</v>
      </c>
      <c r="L9" s="58">
        <f t="shared" si="2"/>
        <v>412944.94328493642</v>
      </c>
      <c r="M9" s="58">
        <f t="shared" si="2"/>
        <v>413051.17290296609</v>
      </c>
      <c r="N9" s="58">
        <f t="shared" si="2"/>
        <v>373976.59796719434</v>
      </c>
      <c r="O9" s="58">
        <f t="shared" si="2"/>
        <v>441918.69815311377</v>
      </c>
      <c r="P9" s="58">
        <f t="shared" si="2"/>
        <v>423749.67810804519</v>
      </c>
      <c r="Q9" s="58">
        <f t="shared" si="2"/>
        <v>414835.01783271373</v>
      </c>
      <c r="R9" s="58">
        <f t="shared" si="2"/>
        <v>405405.38122320431</v>
      </c>
      <c r="S9" s="58">
        <f t="shared" si="2"/>
        <v>431349.8567221773</v>
      </c>
      <c r="T9" s="58">
        <f t="shared" si="2"/>
        <v>436709.07560963376</v>
      </c>
      <c r="U9" s="58">
        <f t="shared" si="2"/>
        <v>403255.84869128664</v>
      </c>
      <c r="V9" s="58">
        <f t="shared" si="2"/>
        <v>386555.69600869302</v>
      </c>
      <c r="W9" s="58">
        <f t="shared" si="2"/>
        <v>379313.16443671787</v>
      </c>
      <c r="X9" s="58">
        <f t="shared" si="2"/>
        <v>407197.33848242933</v>
      </c>
      <c r="Y9" s="58">
        <f t="shared" si="2"/>
        <v>400881.69032082584</v>
      </c>
      <c r="Z9" s="58">
        <f t="shared" si="2"/>
        <v>361519.52676981216</v>
      </c>
      <c r="AA9" s="58">
        <f t="shared" si="2"/>
        <v>378529.46772834205</v>
      </c>
      <c r="AB9" s="58">
        <f t="shared" si="2"/>
        <v>378767.90595781564</v>
      </c>
      <c r="AC9" s="58">
        <f t="shared" si="2"/>
        <v>406668.3171444902</v>
      </c>
      <c r="AD9" s="58">
        <f t="shared" si="2"/>
        <v>351667.22525529581</v>
      </c>
      <c r="AE9" s="58">
        <f t="shared" si="2"/>
        <v>317925.55900674331</v>
      </c>
      <c r="AF9" s="58">
        <f t="shared" si="2"/>
        <v>315733.65665710368</v>
      </c>
      <c r="AG9" s="58">
        <f t="shared" si="2"/>
        <v>340437.22440490726</v>
      </c>
      <c r="AH9" s="58">
        <f t="shared" si="2"/>
        <v>267886.06368367956</v>
      </c>
      <c r="AI9" s="58">
        <f t="shared" ref="AI9:AJ9" si="3">+AI7*AI8</f>
        <v>253275.30002431627</v>
      </c>
      <c r="AJ9" s="58">
        <f t="shared" si="3"/>
        <v>233129.78309255245</v>
      </c>
      <c r="AK9" s="58">
        <f>+AK7*AK8</f>
        <v>268376.30886009109</v>
      </c>
      <c r="AL9" s="58">
        <f>+AL7*AL8</f>
        <v>200144.47512748229</v>
      </c>
    </row>
    <row r="10" spans="1:41" ht="52.5" customHeight="1" x14ac:dyDescent="0.3">
      <c r="A10" s="54" t="s">
        <v>84</v>
      </c>
      <c r="B10" s="59">
        <v>8.0098000000000003</v>
      </c>
      <c r="C10" s="59">
        <v>8.1326999999999998</v>
      </c>
      <c r="D10" s="59">
        <v>8.4642999999999997</v>
      </c>
      <c r="E10" s="59">
        <v>8.5519999999999996</v>
      </c>
      <c r="F10" s="59">
        <v>8.8196999999999992</v>
      </c>
      <c r="G10" s="59">
        <v>9.0864999999999991</v>
      </c>
      <c r="H10" s="59">
        <v>9.4192</v>
      </c>
      <c r="I10" s="59">
        <v>13.005000000000001</v>
      </c>
      <c r="J10" s="59">
        <v>14.5817</v>
      </c>
      <c r="K10" s="59">
        <v>14.92</v>
      </c>
      <c r="L10" s="59">
        <v>15.263299999999999</v>
      </c>
      <c r="M10" s="59">
        <v>15.850199999999999</v>
      </c>
      <c r="N10" s="59">
        <v>15.3818</v>
      </c>
      <c r="O10" s="59">
        <v>16.598500000000001</v>
      </c>
      <c r="P10" s="59">
        <v>17.318300000000001</v>
      </c>
      <c r="Q10" s="59">
        <v>18.7742</v>
      </c>
      <c r="R10" s="59">
        <v>20.1433</v>
      </c>
      <c r="S10" s="59">
        <v>28.861699999999999</v>
      </c>
      <c r="T10" s="59">
        <v>40.896700000000003</v>
      </c>
      <c r="U10" s="59">
        <v>37.808300000000003</v>
      </c>
      <c r="V10" s="59">
        <v>43.353299999999997</v>
      </c>
      <c r="W10" s="59">
        <v>42.448300000000003</v>
      </c>
      <c r="X10" s="59">
        <v>57.558300000000003</v>
      </c>
      <c r="Y10" s="59">
        <v>59.895000000000003</v>
      </c>
      <c r="Z10" s="59">
        <v>64.469700000000003</v>
      </c>
      <c r="AA10" s="59">
        <v>70.454999999999998</v>
      </c>
      <c r="AB10" s="59">
        <v>76.174999999999997</v>
      </c>
      <c r="AC10" s="59">
        <v>84.144999999999996</v>
      </c>
      <c r="AD10" s="59">
        <v>91.984999999999999</v>
      </c>
      <c r="AE10" s="59">
        <v>95.726699999999994</v>
      </c>
      <c r="AF10" s="59">
        <v>98.734999999999999</v>
      </c>
      <c r="AG10" s="59">
        <v>102.75</v>
      </c>
      <c r="AH10" s="59">
        <v>110.9783</v>
      </c>
      <c r="AI10" s="59">
        <v>125.215</v>
      </c>
      <c r="AJ10" s="59">
        <v>147.315</v>
      </c>
      <c r="AK10" s="59">
        <v>177.1283</v>
      </c>
      <c r="AL10" s="59">
        <f>+'Servicios Deuda Anual'!C54</f>
        <v>208.98830000000001</v>
      </c>
    </row>
    <row r="11" spans="1:41" ht="52.5" customHeight="1" x14ac:dyDescent="0.3">
      <c r="A11" s="54" t="s">
        <v>85</v>
      </c>
      <c r="B11" s="58">
        <f>+B7/B10</f>
        <v>1198.0060980561311</v>
      </c>
      <c r="C11" s="58">
        <f t="shared" ref="C11:AH11" si="4">+C7/C10</f>
        <v>1236.2989741438882</v>
      </c>
      <c r="D11" s="58">
        <f t="shared" si="4"/>
        <v>1214.2376852143709</v>
      </c>
      <c r="E11" s="58">
        <f t="shared" si="4"/>
        <v>1322.6856137114128</v>
      </c>
      <c r="F11" s="58">
        <f t="shared" si="4"/>
        <v>1161.440776354071</v>
      </c>
      <c r="G11" s="58">
        <f t="shared" si="4"/>
        <v>1284.3857329323723</v>
      </c>
      <c r="H11" s="58">
        <f t="shared" si="4"/>
        <v>1296.7956207809582</v>
      </c>
      <c r="I11" s="58">
        <f t="shared" si="4"/>
        <v>1487.2257882157555</v>
      </c>
      <c r="J11" s="58">
        <f t="shared" si="4"/>
        <v>1186.5068563914328</v>
      </c>
      <c r="K11" s="58">
        <f t="shared" si="4"/>
        <v>1686.5652731506366</v>
      </c>
      <c r="L11" s="58">
        <f t="shared" si="4"/>
        <v>1767.2638008660335</v>
      </c>
      <c r="M11" s="58">
        <f t="shared" si="4"/>
        <v>1820.5741236959532</v>
      </c>
      <c r="N11" s="58">
        <f t="shared" si="4"/>
        <v>1808.1787795455841</v>
      </c>
      <c r="O11" s="58">
        <f t="shared" si="4"/>
        <v>2091.8664489172725</v>
      </c>
      <c r="P11" s="58">
        <f t="shared" si="4"/>
        <v>2029.2965637817033</v>
      </c>
      <c r="Q11" s="58">
        <f t="shared" si="4"/>
        <v>1923.8160416107323</v>
      </c>
      <c r="R11" s="58">
        <f t="shared" si="4"/>
        <v>1906.8874457626976</v>
      </c>
      <c r="S11" s="58">
        <f t="shared" si="4"/>
        <v>1561.8680580314178</v>
      </c>
      <c r="T11" s="58">
        <f t="shared" si="4"/>
        <v>1275.3649271383476</v>
      </c>
      <c r="U11" s="58">
        <f t="shared" si="4"/>
        <v>1427.4429920198836</v>
      </c>
      <c r="V11" s="58">
        <f t="shared" si="4"/>
        <v>1324.8426762725608</v>
      </c>
      <c r="W11" s="58">
        <f t="shared" si="4"/>
        <v>1456.06595329073</v>
      </c>
      <c r="X11" s="58">
        <f t="shared" si="4"/>
        <v>1298.7633279145018</v>
      </c>
      <c r="Y11" s="58">
        <f t="shared" si="4"/>
        <v>1377.625793813218</v>
      </c>
      <c r="Z11" s="58">
        <f t="shared" si="4"/>
        <v>1249.7074659407217</v>
      </c>
      <c r="AA11" s="58">
        <f t="shared" si="4"/>
        <v>1250.6493763069705</v>
      </c>
      <c r="AB11" s="58">
        <f t="shared" si="4"/>
        <v>1245.5093239823298</v>
      </c>
      <c r="AC11" s="58">
        <f t="shared" si="4"/>
        <v>1353.1157961328599</v>
      </c>
      <c r="AD11" s="58">
        <f t="shared" si="4"/>
        <v>1198.165322817955</v>
      </c>
      <c r="AE11" s="58">
        <f t="shared" si="4"/>
        <v>1173.3892580683216</v>
      </c>
      <c r="AF11" s="58">
        <f t="shared" si="4"/>
        <v>1236.2607775559195</v>
      </c>
      <c r="AG11" s="58">
        <f t="shared" si="4"/>
        <v>1408.5738472361979</v>
      </c>
      <c r="AH11" s="58">
        <f t="shared" si="4"/>
        <v>1192.0072095918158</v>
      </c>
      <c r="AI11" s="58">
        <f t="shared" ref="AI11" si="5">+AI7/AI10</f>
        <v>1188.423046679211</v>
      </c>
      <c r="AJ11" s="58">
        <f>+AJ7/AJ10</f>
        <v>1133.2682816595877</v>
      </c>
      <c r="AK11" s="58">
        <f>+AK7/AK10</f>
        <v>1268.388710513058</v>
      </c>
      <c r="AL11" s="58">
        <f>+AL7/AL10</f>
        <v>957.68267949680569</v>
      </c>
    </row>
    <row r="12" spans="1:41" ht="52.5" customHeight="1" x14ac:dyDescent="0.3">
      <c r="A12" s="54" t="s">
        <v>86</v>
      </c>
      <c r="B12" s="57">
        <v>314.46720625</v>
      </c>
      <c r="C12" s="57">
        <v>478.86095885000003</v>
      </c>
      <c r="D12" s="57">
        <v>474.58328738</v>
      </c>
      <c r="E12" s="57">
        <v>778.12609504</v>
      </c>
      <c r="F12" s="57">
        <v>718.73022808000007</v>
      </c>
      <c r="G12" s="57">
        <v>1298.8367923699998</v>
      </c>
      <c r="H12" s="57">
        <v>1625.11270541</v>
      </c>
      <c r="I12" s="57">
        <v>1674.58950392</v>
      </c>
      <c r="J12" s="57">
        <v>618.91159517999995</v>
      </c>
      <c r="K12" s="67">
        <v>722.13102017999995</v>
      </c>
      <c r="L12" s="57">
        <v>633.77258883000002</v>
      </c>
      <c r="M12" s="67">
        <v>935.87173382000003</v>
      </c>
      <c r="N12" s="57">
        <v>698.34998707</v>
      </c>
      <c r="O12" s="67">
        <v>879.25538699000003</v>
      </c>
      <c r="P12" s="57">
        <v>836.87532364999993</v>
      </c>
      <c r="Q12" s="67">
        <v>898.69213680999997</v>
      </c>
      <c r="R12" s="67">
        <v>1153.66550927</v>
      </c>
      <c r="S12" s="67">
        <v>1117.7619162000001</v>
      </c>
      <c r="T12" s="67">
        <v>973.22907361</v>
      </c>
      <c r="U12" s="67">
        <v>2081.8590620999998</v>
      </c>
      <c r="V12" s="67">
        <v>1166.28844142</v>
      </c>
      <c r="W12" s="57">
        <v>1994.24181458</v>
      </c>
      <c r="X12" s="57">
        <v>1582.17197738</v>
      </c>
      <c r="Y12" s="57">
        <v>3973.4916769800002</v>
      </c>
      <c r="Z12" s="57">
        <v>1829.54825347</v>
      </c>
      <c r="AA12" s="57">
        <v>1967.2654723000001</v>
      </c>
      <c r="AB12" s="57">
        <v>2306.01199004</v>
      </c>
      <c r="AC12" s="57">
        <v>4480.3689031499998</v>
      </c>
      <c r="AD12" s="57">
        <v>1986.7844765499999</v>
      </c>
      <c r="AE12" s="57">
        <v>3455.3547898900001</v>
      </c>
      <c r="AF12" s="57">
        <v>3173.6009410000001</v>
      </c>
      <c r="AG12" s="57">
        <v>5889.6617611599995</v>
      </c>
      <c r="AH12" s="124">
        <v>3272.58093147</v>
      </c>
      <c r="AI12" s="57">
        <f>4275.84906046+226.21680951</f>
        <v>4502.0658699699998</v>
      </c>
      <c r="AJ12" s="57">
        <v>5201.9054230400006</v>
      </c>
      <c r="AK12" s="57">
        <v>15849.07698921</v>
      </c>
      <c r="AL12" s="57">
        <v>6932.1063246499998</v>
      </c>
      <c r="AM12" s="148"/>
      <c r="AN12" s="148"/>
      <c r="AO12" s="148"/>
    </row>
    <row r="13" spans="1:41" ht="52.5" customHeight="1" x14ac:dyDescent="0.3">
      <c r="A13" s="54" t="s">
        <v>168</v>
      </c>
      <c r="B13" s="83">
        <f>SUM(B7,B12)*B8</f>
        <v>292764.60589140106</v>
      </c>
      <c r="C13" s="83">
        <f t="shared" ref="C13:AH13" si="6">SUM(C7,C12)*C8</f>
        <v>289642.28042855847</v>
      </c>
      <c r="D13" s="83">
        <f t="shared" si="6"/>
        <v>276780.52051247651</v>
      </c>
      <c r="E13" s="83">
        <f t="shared" si="6"/>
        <v>297519.9247181986</v>
      </c>
      <c r="F13" s="83">
        <f t="shared" si="6"/>
        <v>255069.80070884744</v>
      </c>
      <c r="G13" s="83">
        <f t="shared" si="6"/>
        <v>286537.24934476393</v>
      </c>
      <c r="H13" s="83">
        <f t="shared" si="6"/>
        <v>288995.31328546233</v>
      </c>
      <c r="I13" s="83">
        <f t="shared" si="6"/>
        <v>402921.97424173163</v>
      </c>
      <c r="J13" s="83">
        <f t="shared" si="6"/>
        <v>310335.72620505112</v>
      </c>
      <c r="K13" s="83">
        <f t="shared" si="6"/>
        <v>397526.83350882126</v>
      </c>
      <c r="L13" s="83">
        <f t="shared" si="6"/>
        <v>422647.2674733685</v>
      </c>
      <c r="M13" s="83">
        <f t="shared" si="6"/>
        <v>426447.23271370912</v>
      </c>
      <c r="N13" s="83">
        <f t="shared" si="6"/>
        <v>383366.67224518221</v>
      </c>
      <c r="O13" s="83">
        <f t="shared" si="6"/>
        <v>453109.33025053662</v>
      </c>
      <c r="P13" s="83">
        <f t="shared" si="6"/>
        <v>433840.33327616571</v>
      </c>
      <c r="Q13" s="83">
        <f t="shared" si="6"/>
        <v>425156.95877148648</v>
      </c>
      <c r="R13" s="83">
        <f t="shared" si="6"/>
        <v>417581.6363042334</v>
      </c>
      <c r="S13" s="83">
        <f t="shared" si="6"/>
        <v>442045.64297425747</v>
      </c>
      <c r="T13" s="83">
        <f t="shared" si="6"/>
        <v>444857.70481976267</v>
      </c>
      <c r="U13" s="83">
        <f t="shared" si="6"/>
        <v>418811.42397817934</v>
      </c>
      <c r="V13" s="83">
        <f t="shared" si="6"/>
        <v>394405.00776002428</v>
      </c>
      <c r="W13" s="83">
        <f t="shared" si="6"/>
        <v>391551.838944741</v>
      </c>
      <c r="X13" s="83">
        <f t="shared" si="6"/>
        <v>415815.61934314313</v>
      </c>
      <c r="Y13" s="83">
        <f t="shared" si="6"/>
        <v>420186.5519775353</v>
      </c>
      <c r="Z13" s="83">
        <f t="shared" si="6"/>
        <v>369728.93050184025</v>
      </c>
      <c r="AA13" s="83">
        <f t="shared" si="6"/>
        <v>386980.60728917341</v>
      </c>
      <c r="AB13" s="83">
        <f t="shared" si="6"/>
        <v>387973.99747877894</v>
      </c>
      <c r="AC13" s="83">
        <f t="shared" si="6"/>
        <v>422670.92762040882</v>
      </c>
      <c r="AD13" s="83">
        <f t="shared" si="6"/>
        <v>358006.63603458094</v>
      </c>
      <c r="AE13" s="83">
        <f t="shared" si="6"/>
        <v>327705.64997666061</v>
      </c>
      <c r="AF13" s="83">
        <f t="shared" si="6"/>
        <v>323942.68914423714</v>
      </c>
      <c r="AG13" s="83">
        <f t="shared" si="6"/>
        <v>354290.92967856739</v>
      </c>
      <c r="AH13" s="83">
        <f t="shared" si="6"/>
        <v>274513.16432954738</v>
      </c>
      <c r="AI13" s="83">
        <f t="shared" ref="AI13" si="7">SUM(AI7,AI12)*AI8</f>
        <v>260937.91951929417</v>
      </c>
      <c r="AJ13" s="83">
        <f>SUM(AJ7,AJ12)*AJ8</f>
        <v>240393.86123983862</v>
      </c>
      <c r="AK13" s="83">
        <f>SUM(AK7,AK12)*AK8</f>
        <v>287308.80287467246</v>
      </c>
      <c r="AL13" s="83">
        <f>SUM(AL7,AL12)*AL8</f>
        <v>207076.58145213229</v>
      </c>
    </row>
    <row r="14" spans="1:41" ht="52.5" customHeight="1" x14ac:dyDescent="0.3">
      <c r="A14" s="54" t="s">
        <v>87</v>
      </c>
      <c r="B14" s="150">
        <v>7.2591190403288736E-2</v>
      </c>
      <c r="C14" s="150">
        <v>7.6060903278814096E-2</v>
      </c>
      <c r="D14" s="150">
        <v>7.7749565866389994E-2</v>
      </c>
      <c r="E14" s="150">
        <v>8.5571183709206716E-2</v>
      </c>
      <c r="F14" s="150">
        <v>6.1635656176719449E-2</v>
      </c>
      <c r="G14" s="150">
        <v>7.0222008200981109E-2</v>
      </c>
      <c r="H14" s="150">
        <v>7.3496506323127722E-2</v>
      </c>
      <c r="I14" s="150">
        <v>0.11637733438701836</v>
      </c>
      <c r="J14" s="150">
        <v>7.7755267567067438E-2</v>
      </c>
      <c r="K14" s="150">
        <v>0.11308978698358528</v>
      </c>
      <c r="L14" s="150">
        <v>0.12122752293775013</v>
      </c>
      <c r="M14" s="150">
        <v>0.12968642586162818</v>
      </c>
      <c r="N14" s="150">
        <v>9.8960236946928334E-2</v>
      </c>
      <c r="O14" s="150">
        <v>0.12354210456136036</v>
      </c>
      <c r="P14" s="150">
        <v>0.12504403423242744</v>
      </c>
      <c r="Q14" s="150">
        <v>0.12851007586106886</v>
      </c>
      <c r="R14" s="150">
        <v>9.8082755534520435E-2</v>
      </c>
      <c r="S14" s="150">
        <v>0.11510739602383153</v>
      </c>
      <c r="T14" s="150">
        <v>0.13318634883457836</v>
      </c>
      <c r="U14" s="150">
        <v>0.13781068808379218</v>
      </c>
      <c r="V14" s="150">
        <v>0.10167224208084931</v>
      </c>
      <c r="W14" s="150">
        <v>0.1094100658505409</v>
      </c>
      <c r="X14" s="150">
        <v>0.13232865739531025</v>
      </c>
      <c r="Y14" s="150">
        <v>0.14606217564092991</v>
      </c>
      <c r="Z14" s="151">
        <v>0.10888293191158835</v>
      </c>
      <c r="AA14" s="151">
        <v>0.11908119469992599</v>
      </c>
      <c r="AB14" s="151">
        <v>0.12821984246586438</v>
      </c>
      <c r="AC14" s="151">
        <v>0.1538718133043176</v>
      </c>
      <c r="AD14" s="151">
        <v>9.4514360083681484E-2</v>
      </c>
      <c r="AE14" s="151">
        <v>9.6325048247399986E-2</v>
      </c>
      <c r="AF14" s="151">
        <v>0.10467555221570191</v>
      </c>
      <c r="AG14" s="151">
        <v>0.12411534838086317</v>
      </c>
      <c r="AH14" s="151">
        <v>5.988407468734766E-2</v>
      </c>
      <c r="AI14" s="151">
        <v>6.7363061477457187E-2</v>
      </c>
      <c r="AJ14" s="151">
        <v>7.5574293719046545E-2</v>
      </c>
      <c r="AK14" s="151">
        <v>0.10170322291434622</v>
      </c>
      <c r="AL14" s="60"/>
    </row>
    <row r="15" spans="1:41" ht="21.75" customHeight="1" x14ac:dyDescent="0.3">
      <c r="B15" s="62"/>
      <c r="C15" s="62"/>
      <c r="D15" s="62"/>
      <c r="E15" s="62"/>
      <c r="F15" s="62"/>
      <c r="G15" s="62"/>
      <c r="H15" s="62"/>
      <c r="I15" s="62"/>
      <c r="J15" s="62"/>
      <c r="K15" s="62"/>
      <c r="L15" s="62"/>
      <c r="M15" s="62"/>
      <c r="N15" s="62"/>
      <c r="O15" s="62"/>
      <c r="P15" s="62"/>
      <c r="Q15" s="62"/>
      <c r="R15" s="62"/>
      <c r="S15" s="62"/>
      <c r="T15" s="62"/>
      <c r="U15" s="62"/>
      <c r="V15" s="62"/>
      <c r="W15" s="62"/>
      <c r="X15" s="62"/>
      <c r="Y15" s="62"/>
    </row>
    <row r="16" spans="1:41" x14ac:dyDescent="0.3">
      <c r="A16" s="63"/>
      <c r="B16" s="62"/>
      <c r="C16" s="62"/>
      <c r="D16" s="62"/>
      <c r="E16" s="62"/>
      <c r="F16" s="62"/>
      <c r="G16" s="62"/>
      <c r="H16" s="62"/>
      <c r="I16" s="62"/>
      <c r="J16" s="62"/>
      <c r="K16" s="62"/>
      <c r="L16" s="62"/>
      <c r="M16" s="62"/>
      <c r="N16" s="62"/>
      <c r="O16" s="62"/>
      <c r="P16" s="62"/>
      <c r="Q16" s="62"/>
      <c r="R16" s="62"/>
      <c r="S16" s="62"/>
      <c r="T16" s="62"/>
      <c r="U16" s="62"/>
      <c r="V16" s="62"/>
      <c r="W16" s="62"/>
      <c r="X16" s="62"/>
      <c r="Y16" s="62"/>
    </row>
    <row r="17" spans="1:25" x14ac:dyDescent="0.3">
      <c r="A17" s="64"/>
      <c r="B17" s="62"/>
      <c r="C17" s="62"/>
      <c r="D17" s="62"/>
      <c r="E17" s="62"/>
      <c r="F17" s="62"/>
      <c r="G17" s="62"/>
      <c r="H17" s="62"/>
      <c r="I17" s="62"/>
      <c r="J17" s="62"/>
      <c r="K17" s="62"/>
      <c r="L17" s="62"/>
      <c r="M17" s="62"/>
      <c r="N17" s="62"/>
      <c r="O17" s="62"/>
      <c r="P17" s="62"/>
      <c r="Q17" s="62"/>
      <c r="R17" s="62"/>
      <c r="S17" s="62"/>
      <c r="T17" s="62"/>
      <c r="U17" s="62"/>
      <c r="V17" s="62"/>
      <c r="W17" s="62"/>
      <c r="X17" s="62"/>
      <c r="Y17" s="62"/>
    </row>
    <row r="18" spans="1:25" x14ac:dyDescent="0.3">
      <c r="B18" s="62"/>
      <c r="C18" s="62"/>
      <c r="D18" s="62"/>
      <c r="E18" s="62"/>
      <c r="F18" s="62"/>
      <c r="G18" s="62"/>
      <c r="H18" s="62"/>
      <c r="I18" s="62"/>
      <c r="J18" s="62"/>
      <c r="K18" s="62"/>
      <c r="L18" s="62"/>
      <c r="M18" s="62"/>
      <c r="N18" s="62"/>
      <c r="O18" s="62"/>
      <c r="P18" s="62"/>
      <c r="Q18" s="62"/>
      <c r="R18" s="62"/>
      <c r="S18" s="62"/>
      <c r="T18" s="62"/>
      <c r="U18" s="62"/>
      <c r="V18" s="62"/>
      <c r="W18" s="62"/>
      <c r="X18" s="62"/>
      <c r="Y18" s="62"/>
    </row>
    <row r="19" spans="1:25" x14ac:dyDescent="0.3">
      <c r="A19" s="64"/>
      <c r="B19" s="62"/>
      <c r="C19" s="62"/>
      <c r="D19" s="62"/>
      <c r="E19" s="62"/>
      <c r="F19" s="62"/>
      <c r="G19" s="62"/>
      <c r="H19" s="62"/>
      <c r="I19" s="62"/>
      <c r="J19" s="62"/>
      <c r="K19" s="62"/>
      <c r="L19" s="62"/>
      <c r="M19" s="62"/>
      <c r="N19" s="62"/>
      <c r="O19" s="62"/>
      <c r="P19" s="62"/>
      <c r="Q19" s="62"/>
      <c r="R19" s="62"/>
      <c r="S19" s="62"/>
      <c r="T19" s="62"/>
      <c r="U19" s="62"/>
      <c r="V19" s="62"/>
      <c r="W19" s="62"/>
      <c r="X19" s="62"/>
      <c r="Y19" s="62"/>
    </row>
    <row r="20" spans="1:25" x14ac:dyDescent="0.3">
      <c r="B20" s="62"/>
      <c r="C20" s="62"/>
      <c r="D20" s="62"/>
      <c r="E20" s="62"/>
      <c r="F20" s="62"/>
      <c r="G20" s="62"/>
      <c r="H20" s="62"/>
      <c r="I20" s="62"/>
      <c r="J20" s="62"/>
      <c r="K20" s="62"/>
      <c r="L20" s="62"/>
      <c r="M20" s="62"/>
      <c r="N20" s="62"/>
      <c r="O20" s="62"/>
      <c r="P20" s="62"/>
      <c r="Q20" s="62"/>
      <c r="R20" s="62"/>
      <c r="S20" s="62"/>
      <c r="T20" s="62"/>
      <c r="U20" s="62"/>
      <c r="V20" s="62"/>
      <c r="W20" s="62"/>
      <c r="X20" s="62"/>
      <c r="Y20" s="62"/>
    </row>
    <row r="21" spans="1:25" x14ac:dyDescent="0.3">
      <c r="B21" s="62"/>
      <c r="C21" s="62"/>
      <c r="D21" s="62"/>
      <c r="E21" s="62"/>
      <c r="F21" s="62"/>
      <c r="G21" s="62"/>
      <c r="H21" s="62"/>
      <c r="I21" s="62"/>
      <c r="J21" s="62"/>
      <c r="K21" s="62"/>
      <c r="L21" s="62"/>
      <c r="M21" s="62"/>
      <c r="N21" s="62"/>
      <c r="O21" s="62"/>
      <c r="P21" s="62"/>
      <c r="Q21" s="62"/>
      <c r="R21" s="62"/>
      <c r="S21" s="62"/>
      <c r="T21" s="62"/>
      <c r="U21" s="62"/>
      <c r="V21" s="62"/>
      <c r="W21" s="62"/>
      <c r="X21" s="62"/>
      <c r="Y21" s="62"/>
    </row>
    <row r="22" spans="1:25" x14ac:dyDescent="0.3">
      <c r="B22" s="62"/>
      <c r="C22" s="62"/>
      <c r="D22" s="62"/>
      <c r="E22" s="62"/>
      <c r="F22" s="62"/>
      <c r="G22" s="62"/>
      <c r="H22" s="62"/>
      <c r="I22" s="62"/>
      <c r="J22" s="62"/>
      <c r="K22" s="62"/>
      <c r="L22" s="62"/>
      <c r="M22" s="62"/>
      <c r="N22" s="62"/>
      <c r="O22" s="62"/>
      <c r="P22" s="62"/>
      <c r="Q22" s="62"/>
      <c r="R22" s="62"/>
      <c r="S22" s="62"/>
      <c r="T22" s="62"/>
      <c r="U22" s="62"/>
      <c r="V22" s="62"/>
      <c r="W22" s="62"/>
      <c r="X22" s="62"/>
      <c r="Y22" s="62"/>
    </row>
    <row r="23" spans="1:25" x14ac:dyDescent="0.3">
      <c r="B23" s="62"/>
      <c r="C23" s="62"/>
      <c r="D23" s="62"/>
      <c r="E23" s="62"/>
      <c r="F23" s="62"/>
      <c r="G23" s="62"/>
      <c r="H23" s="62"/>
      <c r="I23" s="62"/>
      <c r="J23" s="62"/>
      <c r="K23" s="62"/>
      <c r="L23" s="62"/>
      <c r="M23" s="62"/>
      <c r="N23" s="62"/>
      <c r="O23" s="62"/>
      <c r="P23" s="62"/>
      <c r="Q23" s="62"/>
      <c r="R23" s="62"/>
      <c r="S23" s="62"/>
      <c r="T23" s="62"/>
      <c r="U23" s="62"/>
      <c r="V23" s="62"/>
      <c r="W23" s="62"/>
      <c r="X23" s="62"/>
      <c r="Y23" s="62"/>
    </row>
    <row r="24" spans="1:25" x14ac:dyDescent="0.3">
      <c r="B24" s="62"/>
      <c r="C24" s="62"/>
      <c r="D24" s="62"/>
      <c r="E24" s="62"/>
      <c r="F24" s="62"/>
      <c r="G24" s="62"/>
      <c r="H24" s="62"/>
      <c r="I24" s="62"/>
      <c r="J24" s="62"/>
      <c r="K24" s="62"/>
      <c r="L24" s="62"/>
      <c r="M24" s="62"/>
      <c r="N24" s="62"/>
      <c r="O24" s="62"/>
      <c r="P24" s="62"/>
      <c r="Q24" s="62"/>
      <c r="R24" s="62"/>
      <c r="S24" s="62"/>
      <c r="T24" s="62"/>
      <c r="U24" s="62"/>
      <c r="V24" s="62"/>
      <c r="W24" s="62"/>
      <c r="X24" s="62"/>
      <c r="Y24" s="62"/>
    </row>
    <row r="37" spans="2:34" x14ac:dyDescent="0.3">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row>
    <row r="38" spans="2:34" x14ac:dyDescent="0.3">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row>
    <row r="39" spans="2:34" x14ac:dyDescent="0.3">
      <c r="B39" s="95"/>
      <c r="C39" s="95"/>
      <c r="D39" s="95"/>
      <c r="E39" s="95"/>
      <c r="F39" s="95"/>
      <c r="G39" s="95"/>
      <c r="H39" s="95"/>
      <c r="I39" s="95"/>
      <c r="J39" s="95"/>
      <c r="K39" s="95"/>
      <c r="L39" s="95"/>
      <c r="M39" s="95"/>
      <c r="N39" s="95"/>
      <c r="O39" s="95"/>
      <c r="P39" s="95"/>
      <c r="Q39" s="95"/>
      <c r="R39" s="95"/>
      <c r="S39" s="95"/>
      <c r="T39" s="95"/>
      <c r="U39" s="95"/>
      <c r="V39" s="95"/>
      <c r="W39" s="95"/>
      <c r="X39" s="95"/>
      <c r="Y39" s="95"/>
      <c r="Z39" s="95"/>
      <c r="AA39" s="95"/>
      <c r="AB39" s="95"/>
      <c r="AC39" s="95"/>
      <c r="AD39" s="95"/>
      <c r="AE39" s="95"/>
      <c r="AF39" s="95"/>
      <c r="AG39" s="95"/>
      <c r="AH39" s="95"/>
    </row>
    <row r="40" spans="2:34" x14ac:dyDescent="0.3">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row>
    <row r="42" spans="2:34" x14ac:dyDescent="0.3">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row>
    <row r="43" spans="2:34" x14ac:dyDescent="0.3">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6DF99-4749-4D5A-B490-7A8E2E69D178}">
  <dimension ref="A1:AL6"/>
  <sheetViews>
    <sheetView workbookViewId="0">
      <selection activeCell="F19" sqref="F19"/>
    </sheetView>
  </sheetViews>
  <sheetFormatPr baseColWidth="10" defaultRowHeight="15" x14ac:dyDescent="0.25"/>
  <sheetData>
    <row r="1" spans="1:38" x14ac:dyDescent="0.25">
      <c r="A1" t="s">
        <v>188</v>
      </c>
    </row>
    <row r="2" spans="1:38" x14ac:dyDescent="0.25">
      <c r="B2" s="56">
        <v>41729</v>
      </c>
      <c r="C2" s="56">
        <v>41820</v>
      </c>
      <c r="D2" s="56">
        <v>41912</v>
      </c>
      <c r="E2" s="56">
        <v>42004</v>
      </c>
      <c r="F2" s="56">
        <v>42094</v>
      </c>
      <c r="G2" s="56">
        <v>42185</v>
      </c>
      <c r="H2" s="56">
        <v>42277</v>
      </c>
      <c r="I2" s="56">
        <v>42369</v>
      </c>
      <c r="J2" s="56">
        <v>42460</v>
      </c>
      <c r="K2" s="56">
        <v>42551</v>
      </c>
      <c r="L2" s="56">
        <v>42643</v>
      </c>
      <c r="M2" s="56">
        <v>42735</v>
      </c>
      <c r="N2" s="56">
        <v>42825</v>
      </c>
      <c r="O2" s="56">
        <v>42916</v>
      </c>
      <c r="P2" s="56">
        <v>43008</v>
      </c>
      <c r="Q2" s="56">
        <v>43100</v>
      </c>
      <c r="R2" s="56">
        <v>43190</v>
      </c>
      <c r="S2" s="56">
        <v>43281</v>
      </c>
      <c r="T2" s="56">
        <v>43373</v>
      </c>
      <c r="U2" s="56">
        <v>43465</v>
      </c>
      <c r="V2" s="56">
        <v>43555</v>
      </c>
      <c r="W2" s="56">
        <v>43646</v>
      </c>
      <c r="X2" s="56">
        <v>43738</v>
      </c>
      <c r="Y2" s="56">
        <v>43830</v>
      </c>
      <c r="Z2" s="56">
        <v>43921</v>
      </c>
      <c r="AA2" s="56">
        <v>44012</v>
      </c>
      <c r="AB2" s="56">
        <v>44104</v>
      </c>
      <c r="AC2" s="56">
        <v>44196</v>
      </c>
      <c r="AD2" s="56">
        <v>44286</v>
      </c>
      <c r="AE2" s="56">
        <v>44377</v>
      </c>
      <c r="AF2" s="56">
        <v>44469</v>
      </c>
      <c r="AG2" s="56">
        <v>44561</v>
      </c>
      <c r="AH2" s="56">
        <v>44651</v>
      </c>
      <c r="AI2" s="56">
        <v>44742</v>
      </c>
      <c r="AJ2" s="56">
        <v>44834</v>
      </c>
      <c r="AK2" s="56">
        <v>44926</v>
      </c>
      <c r="AL2" s="56">
        <v>45016</v>
      </c>
    </row>
    <row r="3" spans="1:38" x14ac:dyDescent="0.25">
      <c r="A3" t="s">
        <v>189</v>
      </c>
      <c r="B3" s="145">
        <f>+'Evolución Deuda Total'!B7</f>
        <v>9595.7892442100001</v>
      </c>
      <c r="C3" s="145">
        <f>+'Evolución Deuda Total'!C7</f>
        <v>10054.44866702</v>
      </c>
      <c r="D3" s="145">
        <f>+'Evolución Deuda Total'!D7</f>
        <v>10277.67203896</v>
      </c>
      <c r="E3" s="145">
        <f>+'Evolución Deuda Total'!E7</f>
        <v>11311.607368460001</v>
      </c>
      <c r="F3" s="145">
        <f>+'Evolución Deuda Total'!F7</f>
        <v>10243.55921521</v>
      </c>
      <c r="G3" s="145">
        <f>+'Evolución Deuda Total'!G7</f>
        <v>11670.570962289999</v>
      </c>
      <c r="H3" s="145">
        <f>+'Evolución Deuda Total'!H7</f>
        <v>12214.777311260001</v>
      </c>
      <c r="I3" s="145">
        <f>+'Evolución Deuda Total'!I7</f>
        <v>19341.371375745901</v>
      </c>
      <c r="J3" s="145">
        <f>+'Evolución Deuda Total'!J7</f>
        <v>17301.287027842955</v>
      </c>
      <c r="K3" s="145">
        <f>+'Evolución Deuda Total'!K7</f>
        <v>25163.553875407499</v>
      </c>
      <c r="L3" s="145">
        <f>+'Evolución Deuda Total'!L7</f>
        <v>26974.277571758528</v>
      </c>
      <c r="M3" s="145">
        <f>+'Evolución Deuda Total'!M7</f>
        <v>28856.463975405597</v>
      </c>
      <c r="N3" s="145">
        <f>+'Evolución Deuda Total'!N7</f>
        <v>27813.044351214266</v>
      </c>
      <c r="O3" s="145">
        <f>+'Evolución Deuda Total'!O7</f>
        <v>34721.845252353349</v>
      </c>
      <c r="P3" s="145">
        <f>+'Evolución Deuda Total'!P7</f>
        <v>35143.966680540674</v>
      </c>
      <c r="Q3" s="145">
        <f>+'Evolución Deuda Total'!Q7</f>
        <v>36118.107128408214</v>
      </c>
      <c r="R3" s="145">
        <f>+'Evolución Deuda Total'!R7</f>
        <v>38411.005886231746</v>
      </c>
      <c r="S3" s="145">
        <f>+'Evolución Deuda Total'!S7</f>
        <v>45078.167330485368</v>
      </c>
      <c r="T3" s="145">
        <f>+'Evolución Deuda Total'!T7</f>
        <v>52158.216815698863</v>
      </c>
      <c r="U3" s="145">
        <f>+'Evolución Deuda Total'!U7</f>
        <v>53969.19287518537</v>
      </c>
      <c r="V3" s="145">
        <f>+'Evolución Deuda Total'!V7</f>
        <v>57436.301997247203</v>
      </c>
      <c r="W3" s="145">
        <f>+'Evolución Deuda Total'!W7</f>
        <v>61807.524405070901</v>
      </c>
      <c r="X3" s="145">
        <f>+'Evolución Deuda Total'!X7</f>
        <v>74754.60925710127</v>
      </c>
      <c r="Y3" s="145">
        <f>+'Evolución Deuda Total'!Y7</f>
        <v>82512.896920442698</v>
      </c>
      <c r="Z3" s="145">
        <f>+'Evolución Deuda Total'!Z7</f>
        <v>80568.265416958544</v>
      </c>
      <c r="AA3" s="145">
        <f>+'Evolución Deuda Total'!AA7</f>
        <v>88114.501807707595</v>
      </c>
      <c r="AB3" s="145">
        <f>+'Evolución Deuda Total'!AB7</f>
        <v>94876.672754353975</v>
      </c>
      <c r="AC3" s="145">
        <f>+'Evolución Deuda Total'!AC7</f>
        <v>113857.92866559949</v>
      </c>
      <c r="AD3" s="145">
        <f>+'Evolución Deuda Total'!AD7</f>
        <v>110213.2372194096</v>
      </c>
      <c r="AE3" s="145">
        <f>+'Evolución Deuda Total'!AE7</f>
        <v>112324.6814903288</v>
      </c>
      <c r="AF3" s="145">
        <f>+'Evolución Deuda Total'!AF7</f>
        <v>122062.20787198372</v>
      </c>
      <c r="AG3" s="145">
        <f>+'Evolución Deuda Total'!AG7</f>
        <v>144730.96280351933</v>
      </c>
      <c r="AH3" s="145">
        <f>+'Evolución Deuda Total'!AH7</f>
        <v>132286.93370824342</v>
      </c>
      <c r="AI3" s="145">
        <f>+'Evolución Deuda Total'!AI7</f>
        <v>148808.39178993742</v>
      </c>
      <c r="AJ3" s="145">
        <f>+'Evolución Deuda Total'!AJ7</f>
        <v>166947.41691268218</v>
      </c>
      <c r="AK3" s="145">
        <f>+'Evolución Deuda Total'!AK7</f>
        <v>224667.53603237009</v>
      </c>
      <c r="AL3" s="145">
        <f>+'Evolución Deuda Total'!AL7</f>
        <v>200144.47512748229</v>
      </c>
    </row>
    <row r="4" spans="1:38" x14ac:dyDescent="0.25">
      <c r="A4" t="s">
        <v>190</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c r="AE4">
        <v>1166100.4435921544</v>
      </c>
      <c r="AF4">
        <v>1166100.4435921544</v>
      </c>
      <c r="AG4">
        <v>1166100.4435921544</v>
      </c>
      <c r="AH4">
        <v>2209050.3092668322</v>
      </c>
      <c r="AI4">
        <v>2209050.3092668322</v>
      </c>
      <c r="AJ4">
        <v>2209050.3092668322</v>
      </c>
      <c r="AK4">
        <v>2209050.3092668322</v>
      </c>
    </row>
    <row r="6" spans="1:38" x14ac:dyDescent="0.25">
      <c r="A6" t="s">
        <v>191</v>
      </c>
      <c r="B6" s="149">
        <f>+B3/B4</f>
        <v>7.2591190403288736E-2</v>
      </c>
      <c r="C6" s="149">
        <f t="shared" ref="C6:AK6" si="0">+C3/C4</f>
        <v>7.6060903278814096E-2</v>
      </c>
      <c r="D6" s="149">
        <f t="shared" si="0"/>
        <v>7.7749565866389994E-2</v>
      </c>
      <c r="E6" s="149">
        <f t="shared" si="0"/>
        <v>8.5571183709206716E-2</v>
      </c>
      <c r="F6" s="149">
        <f t="shared" si="0"/>
        <v>6.1635656176719449E-2</v>
      </c>
      <c r="G6" s="149">
        <f t="shared" si="0"/>
        <v>7.0222008200981109E-2</v>
      </c>
      <c r="H6" s="149">
        <f t="shared" si="0"/>
        <v>7.3496506323127722E-2</v>
      </c>
      <c r="I6" s="149">
        <f t="shared" si="0"/>
        <v>0.11637733438701836</v>
      </c>
      <c r="J6" s="149">
        <f t="shared" si="0"/>
        <v>7.7755267567067438E-2</v>
      </c>
      <c r="K6" s="149">
        <f t="shared" si="0"/>
        <v>0.11308978698358528</v>
      </c>
      <c r="L6" s="149">
        <f t="shared" si="0"/>
        <v>0.12122752293775013</v>
      </c>
      <c r="M6" s="149">
        <f t="shared" si="0"/>
        <v>0.12968642586162818</v>
      </c>
      <c r="N6" s="149">
        <f t="shared" si="0"/>
        <v>9.8960236946928334E-2</v>
      </c>
      <c r="O6" s="149">
        <f t="shared" si="0"/>
        <v>0.12354210456136036</v>
      </c>
      <c r="P6" s="149">
        <f t="shared" si="0"/>
        <v>0.12504403423242744</v>
      </c>
      <c r="Q6" s="149">
        <f t="shared" si="0"/>
        <v>0.12851007586106886</v>
      </c>
      <c r="R6" s="149">
        <f t="shared" si="0"/>
        <v>9.8082755534520435E-2</v>
      </c>
      <c r="S6" s="149">
        <f t="shared" si="0"/>
        <v>0.11510739602383153</v>
      </c>
      <c r="T6" s="149">
        <f t="shared" si="0"/>
        <v>0.13318634883457836</v>
      </c>
      <c r="U6" s="149">
        <f t="shared" si="0"/>
        <v>0.13781068808379218</v>
      </c>
      <c r="V6" s="149">
        <f t="shared" si="0"/>
        <v>0.10167224208084931</v>
      </c>
      <c r="W6" s="149">
        <f t="shared" si="0"/>
        <v>0.1094100658505409</v>
      </c>
      <c r="X6" s="149">
        <f t="shared" si="0"/>
        <v>0.13232865739531025</v>
      </c>
      <c r="Y6" s="149">
        <f t="shared" si="0"/>
        <v>0.14606217564092991</v>
      </c>
      <c r="Z6" s="149">
        <f t="shared" si="0"/>
        <v>0.10888293191158835</v>
      </c>
      <c r="AA6" s="149">
        <f t="shared" si="0"/>
        <v>0.11908119469992599</v>
      </c>
      <c r="AB6" s="149">
        <f t="shared" si="0"/>
        <v>0.12821984246586438</v>
      </c>
      <c r="AC6" s="149">
        <f t="shared" si="0"/>
        <v>0.1538718133043176</v>
      </c>
      <c r="AD6" s="149">
        <f t="shared" si="0"/>
        <v>9.4514360083681484E-2</v>
      </c>
      <c r="AE6" s="149">
        <f t="shared" si="0"/>
        <v>9.6325048247399986E-2</v>
      </c>
      <c r="AF6" s="149">
        <f t="shared" si="0"/>
        <v>0.10467555221570191</v>
      </c>
      <c r="AG6" s="149">
        <f t="shared" si="0"/>
        <v>0.12411534838086317</v>
      </c>
      <c r="AH6" s="149">
        <f t="shared" si="0"/>
        <v>5.988407468734766E-2</v>
      </c>
      <c r="AI6" s="149">
        <f t="shared" si="0"/>
        <v>6.7363061477457187E-2</v>
      </c>
      <c r="AJ6" s="149">
        <f t="shared" si="0"/>
        <v>7.5574293719046545E-2</v>
      </c>
      <c r="AK6" s="149">
        <f t="shared" si="0"/>
        <v>0.10170322291434622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2023</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2023-11-06T13:07:38Z</dcterms:modified>
</cp:coreProperties>
</file>