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UGENIA BANINI\EUGENIA BANINI\METAS E INDICADORES\METAS E INDICADORES 2023\4° TRIM 2023\"/>
    </mc:Choice>
  </mc:AlternateContent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62913"/>
</workbook>
</file>

<file path=xl/calcChain.xml><?xml version="1.0" encoding="utf-8"?>
<calcChain xmlns="http://schemas.openxmlformats.org/spreadsheetml/2006/main">
  <c r="H41" i="1" l="1"/>
  <c r="H40" i="1"/>
  <c r="H39" i="1"/>
  <c r="G33" i="4"/>
  <c r="G42" i="4"/>
  <c r="G36" i="4"/>
  <c r="G35" i="4"/>
  <c r="G38" i="4"/>
  <c r="K38" i="4"/>
  <c r="H28" i="1"/>
  <c r="H27" i="1"/>
  <c r="G25" i="5"/>
  <c r="G24" i="5"/>
  <c r="G23" i="5"/>
  <c r="K33" i="4"/>
  <c r="F38" i="4" l="1"/>
  <c r="F36" i="4"/>
  <c r="F35" i="4"/>
  <c r="F33" i="4"/>
  <c r="J33" i="4"/>
  <c r="G41" i="1" l="1"/>
  <c r="G40" i="1"/>
  <c r="G39" i="1"/>
  <c r="G28" i="1"/>
  <c r="G27" i="1"/>
  <c r="F25" i="5"/>
  <c r="F24" i="5"/>
  <c r="F23" i="5"/>
  <c r="F28" i="1" l="1"/>
  <c r="F27" i="1"/>
  <c r="E38" i="4"/>
  <c r="E36" i="4"/>
  <c r="E35" i="4"/>
  <c r="E33" i="4"/>
  <c r="I38" i="4"/>
  <c r="F41" i="1"/>
  <c r="F40" i="1"/>
  <c r="F39" i="1"/>
  <c r="E25" i="5"/>
  <c r="E24" i="5"/>
  <c r="E23" i="5"/>
  <c r="I33" i="4"/>
  <c r="D38" i="4" l="1"/>
  <c r="D36" i="4"/>
  <c r="D35" i="4"/>
  <c r="D33" i="4"/>
  <c r="D23" i="5" l="1"/>
  <c r="H33" i="4"/>
  <c r="D24" i="5"/>
  <c r="M54" i="4" l="1"/>
  <c r="M55" i="4" s="1"/>
  <c r="M53" i="4" l="1"/>
  <c r="M52" i="4"/>
  <c r="H38" i="4" l="1"/>
  <c r="E41" i="1"/>
  <c r="E40" i="1"/>
  <c r="E39" i="1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 s="1"/>
  <c r="M48" i="4" l="1"/>
  <c r="M49" i="4" s="1"/>
  <c r="M51" i="4" l="1"/>
  <c r="M50" i="4"/>
</calcChain>
</file>

<file path=xl/sharedStrings.xml><?xml version="1.0" encoding="utf-8"?>
<sst xmlns="http://schemas.openxmlformats.org/spreadsheetml/2006/main" count="464" uniqueCount="199">
  <si>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</si>
  <si>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</si>
  <si>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</si>
  <si>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</si>
  <si>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</si>
  <si>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</si>
  <si>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</si>
  <si>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</si>
  <si>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</si>
  <si>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</si>
  <si>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</si>
  <si>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</si>
  <si>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</si>
  <si>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</si>
  <si>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</si>
  <si>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</si>
  <si>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</si>
  <si>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</si>
  <si>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</si>
  <si>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</si>
  <si>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</si>
  <si>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</si>
  <si>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</si>
  <si>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</si>
  <si>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</si>
  <si>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</si>
  <si>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</si>
  <si>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</si>
  <si>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</si>
  <si>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</si>
  <si>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</si>
  <si>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</si>
  <si>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</si>
  <si>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</si>
  <si>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</si>
  <si>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</si>
  <si>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</si>
  <si>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</si>
  <si>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</si>
  <si>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</si>
  <si>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</si>
  <si>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</si>
  <si>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</si>
  <si>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</si>
  <si>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</si>
  <si>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</si>
  <si>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</si>
  <si>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</si>
  <si>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</si>
  <si>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</si>
  <si>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</si>
  <si>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</si>
  <si>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</si>
  <si>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</si>
  <si>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</si>
  <si>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</si>
  <si>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</si>
  <si>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</si>
  <si>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</si>
  <si>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</si>
  <si>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</si>
  <si>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</si>
  <si>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</si>
  <si>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</si>
  <si>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</si>
  <si>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</si>
  <si>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</si>
  <si>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</si>
  <si>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</si>
  <si>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</si>
  <si>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</si>
  <si>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</si>
  <si>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</si>
  <si>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</si>
  <si>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</si>
  <si>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</si>
  <si>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</si>
  <si>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</si>
  <si>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</si>
  <si>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</si>
  <si>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</si>
  <si>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</si>
  <si>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</si>
  <si>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</si>
  <si>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</si>
  <si>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</si>
  <si>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</si>
  <si>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</si>
  <si>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</si>
  <si>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</si>
  <si>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</si>
  <si>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</si>
  <si>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</si>
  <si>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</si>
  <si>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</si>
  <si>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</si>
  <si>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</si>
  <si>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</si>
  <si>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</si>
  <si>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</si>
  <si>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</si>
  <si>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</si>
  <si>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</si>
  <si>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</si>
  <si>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</si>
  <si>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</si>
  <si>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</si>
  <si>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</si>
  <si>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</si>
  <si>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</si>
  <si>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</si>
  <si>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</si>
  <si>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</si>
  <si>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</si>
  <si>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</si>
  <si>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</si>
  <si>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</si>
  <si>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</si>
  <si>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</si>
  <si>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</si>
  <si>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</si>
  <si>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</si>
  <si>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</si>
  <si>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</si>
  <si>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</si>
  <si>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</si>
  <si>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</si>
  <si>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</si>
  <si>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</si>
  <si>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</si>
  <si>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</si>
  <si>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</si>
  <si>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</si>
  <si>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</si>
  <si>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</si>
  <si>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</si>
  <si>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</si>
  <si>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</si>
  <si>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</si>
  <si>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</si>
  <si>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</si>
  <si>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</si>
  <si>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</si>
  <si>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</si>
  <si>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</si>
  <si>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</si>
  <si>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</si>
  <si>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</si>
  <si>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</si>
  <si>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</si>
  <si>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</si>
  <si>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</si>
  <si>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</si>
  <si>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</si>
  <si>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</si>
  <si>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</si>
  <si>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</si>
  <si>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</si>
  <si>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</si>
  <si>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</si>
  <si>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</si>
  <si>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</si>
  <si>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</si>
  <si>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</si>
  <si>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</si>
  <si>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</si>
  <si>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</si>
  <si>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</si>
  <si>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</si>
  <si>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</si>
  <si>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</si>
  <si>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</si>
  <si>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</si>
  <si>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</si>
  <si>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</si>
  <si>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</si>
  <si>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</si>
  <si>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</si>
  <si>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</si>
  <si>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</si>
  <si>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</si>
  <si>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</si>
  <si>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</si>
  <si>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</si>
  <si>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</si>
  <si>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</si>
  <si>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</si>
  <si>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</si>
  <si>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</si>
  <si>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</si>
  <si>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</si>
  <si>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</si>
  <si>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</si>
  <si>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</si>
  <si>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AÑO 2020</t>
  </si>
  <si>
    <t>AÑO 2021</t>
  </si>
  <si>
    <t>AÑO 2022</t>
  </si>
  <si>
    <t>PRESUPUESTO 2023</t>
  </si>
  <si>
    <t>AÑO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</si>
</sst>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1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16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14" fontId="4" fillId="0" borderId="27" xfId="0" applyNumberFormat="1" applyFont="1" applyBorder="1" applyAlignment="1">
      <alignment horizontal="center"/>
    </xf>
    <xf numFmtId="0" fontId="4" fillId="3" borderId="27" xfId="0" applyFont="1" applyFill="1" applyBorder="1"/>
    <xf numFmtId="3" fontId="4" fillId="4" borderId="27" xfId="0" applyNumberFormat="1" applyFont="1" applyFill="1" applyBorder="1"/>
    <xf numFmtId="3" fontId="4" fillId="0" borderId="4" xfId="0" applyNumberFormat="1" applyFont="1" applyFill="1" applyBorder="1" applyAlignment="1">
      <alignment vertical="top" wrapText="1"/>
    </xf>
    <xf numFmtId="3" fontId="4" fillId="0" borderId="5" xfId="0" applyNumberFormat="1" applyFont="1" applyFill="1" applyBorder="1"/>
    <xf numFmtId="3" fontId="4" fillId="0" borderId="17" xfId="2" applyNumberFormat="1" applyFont="1" applyBorder="1" applyAlignment="1">
      <alignment horizontal="right"/>
    </xf>
    <xf numFmtId="3" fontId="4" fillId="0" borderId="3" xfId="2" applyNumberFormat="1" applyFont="1" applyBorder="1" applyAlignment="1">
      <alignment horizontal="right"/>
    </xf>
    <xf numFmtId="3" fontId="4" fillId="0" borderId="13" xfId="0" applyNumberFormat="1" applyFont="1" applyBorder="1"/>
    <xf numFmtId="3" fontId="4" fillId="0" borderId="20" xfId="0" applyNumberFormat="1" applyFont="1" applyFill="1" applyBorder="1" applyAlignment="1">
      <alignment horizontal="right"/>
    </xf>
    <xf numFmtId="3" fontId="19" fillId="5" borderId="0" xfId="0" applyNumberFormat="1" applyFont="1" applyFill="1"/>
    <xf numFmtId="0" fontId="19" fillId="5" borderId="0" xfId="0" applyFont="1" applyFill="1" applyAlignment="1">
      <alignment horizontal="right"/>
    </xf>
    <xf numFmtId="3" fontId="1" fillId="2" borderId="13" xfId="0" applyNumberFormat="1" applyFont="1" applyFill="1" applyBorder="1" applyAlignment="1"/>
    <xf numFmtId="164" fontId="1" fillId="0" borderId="16" xfId="1" applyFont="1" applyFill="1" applyBorder="1" applyAlignment="1">
      <alignment vertical="top" wrapText="1"/>
    </xf>
    <xf numFmtId="3" fontId="1" fillId="0" borderId="20" xfId="0" applyNumberFormat="1" applyFont="1" applyFill="1" applyBorder="1" applyAlignment="1">
      <alignment vertical="center" wrapText="1"/>
    </xf>
    <xf numFmtId="3" fontId="1" fillId="0" borderId="29" xfId="0" applyNumberFormat="1" applyFont="1" applyFill="1" applyBorder="1"/>
    <xf numFmtId="0" fontId="1" fillId="0" borderId="16" xfId="3" applyFont="1" applyFill="1" applyBorder="1" applyAlignment="1">
      <alignment vertical="center"/>
    </xf>
    <xf numFmtId="3" fontId="4" fillId="0" borderId="2" xfId="2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20" xfId="0" applyNumberFormat="1" applyFont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Border="1"/>
    <xf numFmtId="3" fontId="1" fillId="0" borderId="45" xfId="0" applyNumberFormat="1" applyFont="1" applyFill="1" applyBorder="1" applyAlignment="1">
      <alignment horizontal="right"/>
    </xf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1" fillId="0" borderId="20" xfId="0" applyNumberFormat="1" applyFont="1" applyFill="1" applyBorder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3" fontId="1" fillId="0" borderId="0" xfId="0" applyNumberFormat="1" applyFont="1" applyBorder="1" applyAlignment="1">
      <alignment horizontal="right"/>
    </xf>
    <xf numFmtId="3" fontId="1" fillId="0" borderId="3" xfId="0" applyNumberFormat="1" applyFont="1" applyBorder="1" applyAlignment="1">
      <alignment horizontal="right"/>
    </xf>
    <xf numFmtId="3" fontId="1" fillId="6" borderId="16" xfId="0" applyNumberFormat="1" applyFont="1" applyFill="1" applyBorder="1" applyAlignment="1">
      <alignment horizontal="right"/>
    </xf>
    <xf numFmtId="0" fontId="1" fillId="0" borderId="13" xfId="3" applyFont="1" applyFill="1" applyBorder="1" applyAlignment="1">
      <alignment vertical="center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topLeftCell="A36" zoomScale="90" zoomScaleNormal="90" workbookViewId="0">
      <selection activeCell="B1" sqref="B1:H55"/>
    </sheetView>
  </sheetViews>
  <sheetFormatPr baseColWidth="10"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197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31" t="s">
        <v>2</v>
      </c>
      <c r="C7" s="333" t="s">
        <v>3</v>
      </c>
      <c r="D7" s="333" t="s">
        <v>99</v>
      </c>
      <c r="E7" s="339" t="s">
        <v>160</v>
      </c>
      <c r="F7" s="340"/>
      <c r="G7" s="340"/>
      <c r="H7" s="341"/>
    </row>
    <row r="8" spans="1:23" ht="12.75" customHeight="1" x14ac:dyDescent="0.2">
      <c r="B8" s="332"/>
      <c r="C8" s="334"/>
      <c r="D8" s="334"/>
      <c r="E8" s="336">
        <v>2023</v>
      </c>
      <c r="F8" s="337"/>
      <c r="G8" s="337"/>
      <c r="H8" s="338"/>
    </row>
    <row r="9" spans="1:23" ht="13.9" customHeight="1" x14ac:dyDescent="0.2">
      <c r="B9" s="332"/>
      <c r="C9" s="334"/>
      <c r="D9" s="334"/>
      <c r="E9" s="342" t="s">
        <v>139</v>
      </c>
      <c r="F9" s="342" t="s">
        <v>152</v>
      </c>
      <c r="G9" s="342" t="s">
        <v>154</v>
      </c>
      <c r="H9" s="335" t="s">
        <v>159</v>
      </c>
    </row>
    <row r="10" spans="1:23" ht="12.75" customHeight="1" x14ac:dyDescent="0.2">
      <c r="B10" s="332"/>
      <c r="C10" s="334"/>
      <c r="D10" s="334"/>
      <c r="E10" s="342"/>
      <c r="F10" s="342"/>
      <c r="G10" s="342"/>
      <c r="H10" s="335"/>
    </row>
    <row r="11" spans="1:23" ht="13.5" customHeight="1" x14ac:dyDescent="0.2">
      <c r="B11" s="332"/>
      <c r="C11" s="334"/>
      <c r="D11" s="334"/>
      <c r="E11" s="342"/>
      <c r="F11" s="342"/>
      <c r="G11" s="342"/>
      <c r="H11" s="335"/>
    </row>
    <row r="12" spans="1:23" ht="20.25" customHeight="1" x14ac:dyDescent="0.2">
      <c r="B12" s="328" t="s">
        <v>5</v>
      </c>
      <c r="C12" s="329"/>
      <c r="D12" s="329"/>
      <c r="E12" s="329"/>
      <c r="F12" s="329"/>
      <c r="G12" s="329"/>
      <c r="H12" s="330"/>
    </row>
    <row r="13" spans="1:23" ht="13.5" thickBot="1" x14ac:dyDescent="0.25">
      <c r="B13" s="325" t="s">
        <v>6</v>
      </c>
      <c r="C13" s="326"/>
      <c r="D13" s="326"/>
      <c r="E13" s="326"/>
      <c r="F13" s="326"/>
      <c r="G13" s="326"/>
      <c r="H13" s="327"/>
    </row>
    <row r="14" spans="1:23" x14ac:dyDescent="0.2">
      <c r="B14" s="157" t="s">
        <v>125</v>
      </c>
      <c r="C14" s="158"/>
      <c r="D14" s="158"/>
      <c r="E14" s="158"/>
      <c r="F14" s="158"/>
      <c r="G14" s="158"/>
      <c r="H14" s="159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249">
        <v>7</v>
      </c>
      <c r="F15" s="249">
        <v>7</v>
      </c>
      <c r="G15" s="249">
        <v>6</v>
      </c>
      <c r="H15" s="126">
        <v>5</v>
      </c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249">
        <v>0</v>
      </c>
      <c r="F16" s="249">
        <v>0</v>
      </c>
      <c r="G16" s="249">
        <v>0</v>
      </c>
      <c r="H16" s="126">
        <v>0</v>
      </c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249">
        <v>4</v>
      </c>
      <c r="F17" s="249">
        <v>7</v>
      </c>
      <c r="G17" s="249">
        <v>3</v>
      </c>
      <c r="H17" s="126">
        <v>6</v>
      </c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250">
        <v>8</v>
      </c>
      <c r="F18" s="250">
        <v>8</v>
      </c>
      <c r="G18" s="250">
        <v>11</v>
      </c>
      <c r="H18" s="127">
        <v>8</v>
      </c>
    </row>
    <row r="19" spans="1:9" x14ac:dyDescent="0.2">
      <c r="A19">
        <v>5</v>
      </c>
      <c r="B19" s="17" t="s">
        <v>135</v>
      </c>
      <c r="C19" s="18" t="s">
        <v>8</v>
      </c>
      <c r="D19" s="39" t="s">
        <v>9</v>
      </c>
      <c r="E19" s="249">
        <v>0</v>
      </c>
      <c r="F19" s="249">
        <v>0</v>
      </c>
      <c r="G19" s="249">
        <v>0</v>
      </c>
      <c r="H19" s="126">
        <v>1</v>
      </c>
    </row>
    <row r="20" spans="1:9" x14ac:dyDescent="0.2">
      <c r="A20">
        <v>6</v>
      </c>
      <c r="B20" s="17" t="s">
        <v>136</v>
      </c>
      <c r="C20" s="18" t="s">
        <v>8</v>
      </c>
      <c r="D20" s="39" t="s">
        <v>9</v>
      </c>
      <c r="E20" s="249">
        <v>0</v>
      </c>
      <c r="F20" s="249">
        <v>0</v>
      </c>
      <c r="G20" s="249">
        <v>2</v>
      </c>
      <c r="H20" s="126">
        <v>0</v>
      </c>
    </row>
    <row r="21" spans="1:9" x14ac:dyDescent="0.2">
      <c r="A21">
        <v>7</v>
      </c>
      <c r="B21" s="17" t="s">
        <v>137</v>
      </c>
      <c r="C21" s="18" t="s">
        <v>8</v>
      </c>
      <c r="D21" s="39" t="s">
        <v>9</v>
      </c>
      <c r="E21" s="249">
        <v>0</v>
      </c>
      <c r="F21" s="249">
        <v>0</v>
      </c>
      <c r="G21" s="249">
        <v>0</v>
      </c>
      <c r="H21" s="126">
        <v>0</v>
      </c>
    </row>
    <row r="22" spans="1:9" ht="13.5" thickBot="1" x14ac:dyDescent="0.25">
      <c r="A22">
        <v>8</v>
      </c>
      <c r="B22" s="272" t="s">
        <v>189</v>
      </c>
      <c r="C22" s="18" t="s">
        <v>8</v>
      </c>
      <c r="D22" s="39" t="s">
        <v>9</v>
      </c>
      <c r="E22" s="274">
        <v>0</v>
      </c>
      <c r="F22" s="274">
        <v>0</v>
      </c>
      <c r="G22" s="411">
        <v>0</v>
      </c>
      <c r="H22" s="286">
        <v>0</v>
      </c>
    </row>
    <row r="23" spans="1:9" x14ac:dyDescent="0.2">
      <c r="B23" s="157" t="s">
        <v>134</v>
      </c>
      <c r="C23" s="158"/>
      <c r="D23" s="158"/>
      <c r="E23" s="252"/>
      <c r="F23" s="252"/>
      <c r="G23" s="252"/>
      <c r="H23" s="159"/>
    </row>
    <row r="24" spans="1:9" x14ac:dyDescent="0.2">
      <c r="A24">
        <v>1</v>
      </c>
      <c r="B24" s="17" t="s">
        <v>126</v>
      </c>
      <c r="C24" s="18" t="s">
        <v>8</v>
      </c>
      <c r="D24" s="39" t="s">
        <v>9</v>
      </c>
      <c r="E24" s="249">
        <v>141</v>
      </c>
      <c r="F24" s="249">
        <v>3</v>
      </c>
      <c r="G24" s="249">
        <v>5</v>
      </c>
      <c r="H24" s="126">
        <v>4</v>
      </c>
    </row>
    <row r="25" spans="1:9" x14ac:dyDescent="0.2">
      <c r="A25">
        <v>2</v>
      </c>
      <c r="B25" s="17" t="s">
        <v>127</v>
      </c>
      <c r="C25" s="18" t="s">
        <v>8</v>
      </c>
      <c r="D25" s="39" t="s">
        <v>9</v>
      </c>
      <c r="E25" s="249">
        <v>1042</v>
      </c>
      <c r="F25" s="249">
        <v>4</v>
      </c>
      <c r="G25" s="249">
        <v>7</v>
      </c>
      <c r="H25" s="126">
        <v>4</v>
      </c>
    </row>
    <row r="26" spans="1:9" x14ac:dyDescent="0.2">
      <c r="A26">
        <v>3</v>
      </c>
      <c r="B26" s="17" t="s">
        <v>128</v>
      </c>
      <c r="C26" s="18" t="s">
        <v>8</v>
      </c>
      <c r="D26" s="39" t="s">
        <v>9</v>
      </c>
      <c r="E26" s="310">
        <v>0</v>
      </c>
      <c r="F26" s="318">
        <v>6</v>
      </c>
      <c r="G26" s="249">
        <v>0</v>
      </c>
      <c r="H26" s="126">
        <v>0</v>
      </c>
    </row>
    <row r="27" spans="1:9" x14ac:dyDescent="0.2">
      <c r="A27">
        <v>4</v>
      </c>
      <c r="B27" s="100" t="s">
        <v>130</v>
      </c>
      <c r="C27" s="101" t="s">
        <v>8</v>
      </c>
      <c r="D27" s="102" t="s">
        <v>9</v>
      </c>
      <c r="E27" s="250">
        <v>54</v>
      </c>
      <c r="F27" s="250">
        <f>19+10</f>
        <v>29</v>
      </c>
      <c r="G27" s="250">
        <f>8+5</f>
        <v>13</v>
      </c>
      <c r="H27" s="127">
        <f>3+7</f>
        <v>10</v>
      </c>
    </row>
    <row r="28" spans="1:9" x14ac:dyDescent="0.2">
      <c r="A28">
        <v>5</v>
      </c>
      <c r="B28" s="17" t="s">
        <v>129</v>
      </c>
      <c r="C28" s="18" t="s">
        <v>8</v>
      </c>
      <c r="D28" s="39" t="s">
        <v>9</v>
      </c>
      <c r="E28" s="249">
        <v>9</v>
      </c>
      <c r="F28" s="249">
        <f>246+2+78</f>
        <v>326</v>
      </c>
      <c r="G28" s="249">
        <f>1239+57</f>
        <v>1296</v>
      </c>
      <c r="H28" s="126">
        <f>1656+40</f>
        <v>1696</v>
      </c>
    </row>
    <row r="29" spans="1:9" x14ac:dyDescent="0.2">
      <c r="A29">
        <v>6</v>
      </c>
      <c r="B29" s="17" t="s">
        <v>131</v>
      </c>
      <c r="C29" s="18" t="s">
        <v>8</v>
      </c>
      <c r="D29" s="39" t="s">
        <v>9</v>
      </c>
      <c r="E29" s="249">
        <v>492</v>
      </c>
      <c r="F29" s="249">
        <v>0</v>
      </c>
      <c r="G29" s="249">
        <v>474</v>
      </c>
      <c r="H29" s="126">
        <v>414</v>
      </c>
    </row>
    <row r="30" spans="1:9" x14ac:dyDescent="0.2">
      <c r="A30">
        <v>7</v>
      </c>
      <c r="B30" s="17" t="s">
        <v>132</v>
      </c>
      <c r="C30" s="18" t="s">
        <v>8</v>
      </c>
      <c r="D30" s="39" t="s">
        <v>9</v>
      </c>
      <c r="E30" s="249">
        <v>0</v>
      </c>
      <c r="F30" s="249">
        <v>6</v>
      </c>
      <c r="G30" s="249">
        <v>7</v>
      </c>
      <c r="H30" s="126">
        <v>3</v>
      </c>
    </row>
    <row r="31" spans="1:9" ht="13.5" thickBot="1" x14ac:dyDescent="0.25">
      <c r="A31">
        <v>8</v>
      </c>
      <c r="B31" s="20" t="s">
        <v>133</v>
      </c>
      <c r="C31" s="21" t="s">
        <v>8</v>
      </c>
      <c r="D31" s="42" t="s">
        <v>9</v>
      </c>
      <c r="E31" s="251">
        <v>87</v>
      </c>
      <c r="F31" s="251">
        <v>5</v>
      </c>
      <c r="G31" s="251">
        <v>7</v>
      </c>
      <c r="H31" s="128">
        <v>2</v>
      </c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138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22" t="s">
        <v>155</v>
      </c>
      <c r="C36" s="323"/>
      <c r="D36" s="323"/>
      <c r="E36" s="323"/>
      <c r="F36" s="323"/>
      <c r="G36" s="323"/>
      <c r="H36" s="324"/>
    </row>
    <row r="37" spans="2:9" x14ac:dyDescent="0.2">
      <c r="B37" s="319" t="s">
        <v>6</v>
      </c>
      <c r="C37" s="320"/>
      <c r="D37" s="320"/>
      <c r="E37" s="320"/>
      <c r="F37" s="320"/>
      <c r="G37" s="320"/>
      <c r="H37" s="321"/>
    </row>
    <row r="38" spans="2:9" x14ac:dyDescent="0.2">
      <c r="B38" s="25" t="s">
        <v>16</v>
      </c>
      <c r="C38" s="26" t="s">
        <v>8</v>
      </c>
      <c r="D38" s="39" t="s">
        <v>9</v>
      </c>
      <c r="E38" s="253">
        <v>661</v>
      </c>
      <c r="F38" s="253">
        <v>552</v>
      </c>
      <c r="G38" s="253">
        <v>536</v>
      </c>
      <c r="H38" s="27">
        <v>521</v>
      </c>
    </row>
    <row r="39" spans="2:9" x14ac:dyDescent="0.2">
      <c r="B39" s="28" t="s">
        <v>17</v>
      </c>
      <c r="C39" s="29" t="s">
        <v>8</v>
      </c>
      <c r="D39" s="39" t="s">
        <v>9</v>
      </c>
      <c r="E39" s="253">
        <f>359+27</f>
        <v>386</v>
      </c>
      <c r="F39" s="253">
        <f>413+67</f>
        <v>480</v>
      </c>
      <c r="G39" s="253">
        <f>435+47</f>
        <v>482</v>
      </c>
      <c r="H39" s="27">
        <f>455+40</f>
        <v>495</v>
      </c>
    </row>
    <row r="40" spans="2:9" x14ac:dyDescent="0.2">
      <c r="B40" s="28" t="s">
        <v>18</v>
      </c>
      <c r="C40" s="29" t="s">
        <v>8</v>
      </c>
      <c r="D40" s="39" t="s">
        <v>9</v>
      </c>
      <c r="E40" s="253">
        <f>302+40</f>
        <v>342</v>
      </c>
      <c r="F40" s="253">
        <f>140+16</f>
        <v>156</v>
      </c>
      <c r="G40" s="253">
        <f>99+10</f>
        <v>109</v>
      </c>
      <c r="H40" s="27">
        <f>66+33</f>
        <v>99</v>
      </c>
    </row>
    <row r="41" spans="2:9" x14ac:dyDescent="0.2">
      <c r="B41" s="28" t="s">
        <v>146</v>
      </c>
      <c r="C41" s="29" t="s">
        <v>8</v>
      </c>
      <c r="D41" s="39" t="s">
        <v>9</v>
      </c>
      <c r="E41" s="253">
        <f>72+10</f>
        <v>82</v>
      </c>
      <c r="F41" s="253">
        <f>94+34</f>
        <v>128</v>
      </c>
      <c r="G41" s="253">
        <f>84+14</f>
        <v>98</v>
      </c>
      <c r="H41" s="27">
        <f>83+22</f>
        <v>105</v>
      </c>
    </row>
    <row r="42" spans="2:9" x14ac:dyDescent="0.2">
      <c r="B42" s="28" t="s">
        <v>19</v>
      </c>
      <c r="C42" s="29" t="s">
        <v>8</v>
      </c>
      <c r="D42" s="39" t="s">
        <v>9</v>
      </c>
      <c r="E42" s="253">
        <v>0</v>
      </c>
      <c r="F42" s="253">
        <v>0</v>
      </c>
      <c r="G42" s="253">
        <v>0</v>
      </c>
      <c r="H42" s="27">
        <v>0</v>
      </c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254">
        <v>356</v>
      </c>
      <c r="F43" s="254">
        <v>353</v>
      </c>
      <c r="G43" s="254">
        <v>353</v>
      </c>
      <c r="H43" s="121">
        <v>351</v>
      </c>
    </row>
    <row r="44" spans="2:9" x14ac:dyDescent="0.2">
      <c r="B44" s="32"/>
      <c r="C44" s="32"/>
      <c r="D44" s="95"/>
      <c r="E44" s="33"/>
      <c r="F44" s="24"/>
      <c r="G44" s="16"/>
      <c r="H44" s="285"/>
    </row>
    <row r="45" spans="2:9" x14ac:dyDescent="0.2">
      <c r="B45" s="22" t="s">
        <v>140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22" t="s">
        <v>21</v>
      </c>
      <c r="C48" s="323"/>
      <c r="D48" s="323"/>
      <c r="E48" s="323"/>
      <c r="F48" s="323"/>
      <c r="G48" s="323"/>
      <c r="H48" s="324"/>
    </row>
    <row r="49" spans="2:9" x14ac:dyDescent="0.2">
      <c r="B49" s="319" t="s">
        <v>6</v>
      </c>
      <c r="C49" s="320"/>
      <c r="D49" s="320"/>
      <c r="E49" s="320"/>
      <c r="F49" s="320"/>
      <c r="G49" s="320"/>
      <c r="H49" s="321"/>
    </row>
    <row r="50" spans="2:9" x14ac:dyDescent="0.2">
      <c r="B50" s="28" t="s">
        <v>186</v>
      </c>
      <c r="C50" s="29" t="s">
        <v>8</v>
      </c>
      <c r="D50" s="39" t="s">
        <v>9</v>
      </c>
      <c r="E50" s="249"/>
      <c r="F50" s="249"/>
      <c r="G50" s="130"/>
      <c r="H50" s="126"/>
    </row>
    <row r="51" spans="2:9" ht="13.5" thickBot="1" x14ac:dyDescent="0.25">
      <c r="B51" s="30" t="s">
        <v>187</v>
      </c>
      <c r="C51" s="31" t="s">
        <v>8</v>
      </c>
      <c r="D51" s="42" t="s">
        <v>9</v>
      </c>
      <c r="E51" s="255"/>
      <c r="F51" s="255"/>
      <c r="G51" s="270"/>
      <c r="H51" s="205"/>
    </row>
    <row r="52" spans="2:9" x14ac:dyDescent="0.2">
      <c r="B52" s="107"/>
      <c r="C52" s="107"/>
      <c r="D52" s="46"/>
      <c r="E52" s="275"/>
      <c r="F52" s="99"/>
      <c r="G52" s="24"/>
      <c r="H52" s="34"/>
      <c r="I52" s="16"/>
    </row>
    <row r="53" spans="2:9" x14ac:dyDescent="0.2">
      <c r="B53" s="107" t="s">
        <v>188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143</v>
      </c>
      <c r="C54" s="22"/>
      <c r="D54" s="46"/>
      <c r="E54" s="23"/>
      <c r="F54" s="24"/>
      <c r="G54" s="16"/>
      <c r="H54" s="16"/>
    </row>
    <row r="55" spans="2:9" x14ac:dyDescent="0.2">
      <c r="B55" t="s">
        <v>144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7:B11"/>
    <mergeCell ref="C7:C11"/>
    <mergeCell ref="H9:H11"/>
    <mergeCell ref="E8:H8"/>
    <mergeCell ref="E7:H7"/>
    <mergeCell ref="D7:D11"/>
    <mergeCell ref="G9:G11"/>
    <mergeCell ref="F9:F11"/>
    <mergeCell ref="E9:E11"/>
    <mergeCell ref="B49:H49"/>
    <mergeCell ref="B48:H48"/>
    <mergeCell ref="B13:H13"/>
    <mergeCell ref="B12:H12"/>
    <mergeCell ref="B37:H37"/>
    <mergeCell ref="B36:H36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zoomScale="90" zoomScaleNormal="90" workbookViewId="0">
      <selection activeCell="A36" sqref="A1:G36"/>
    </sheetView>
  </sheetViews>
  <sheetFormatPr baseColWidth="10"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197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31" t="s">
        <v>2</v>
      </c>
      <c r="B8" s="333" t="s">
        <v>3</v>
      </c>
      <c r="C8" s="356" t="s">
        <v>4</v>
      </c>
      <c r="D8" s="347" t="s">
        <v>160</v>
      </c>
      <c r="E8" s="348"/>
      <c r="F8" s="348"/>
      <c r="G8" s="349"/>
    </row>
    <row r="9" spans="1:16" ht="12.75" customHeight="1" x14ac:dyDescent="0.2">
      <c r="A9" s="332"/>
      <c r="B9" s="334"/>
      <c r="C9" s="357"/>
      <c r="D9" s="344">
        <v>2023</v>
      </c>
      <c r="E9" s="345"/>
      <c r="F9" s="345"/>
      <c r="G9" s="346"/>
    </row>
    <row r="10" spans="1:16" ht="13.9" customHeight="1" x14ac:dyDescent="0.2">
      <c r="A10" s="332"/>
      <c r="B10" s="334"/>
      <c r="C10" s="357"/>
      <c r="D10" s="342" t="s">
        <v>139</v>
      </c>
      <c r="E10" s="342" t="s">
        <v>152</v>
      </c>
      <c r="F10" s="342" t="s">
        <v>154</v>
      </c>
      <c r="G10" s="335" t="s">
        <v>159</v>
      </c>
    </row>
    <row r="11" spans="1:16" ht="12.75" customHeight="1" x14ac:dyDescent="0.2">
      <c r="A11" s="332"/>
      <c r="B11" s="334"/>
      <c r="C11" s="357"/>
      <c r="D11" s="342"/>
      <c r="E11" s="342"/>
      <c r="F11" s="342"/>
      <c r="G11" s="335"/>
    </row>
    <row r="12" spans="1:16" ht="13.5" customHeight="1" thickBot="1" x14ac:dyDescent="0.25">
      <c r="A12" s="354"/>
      <c r="B12" s="355"/>
      <c r="C12" s="357"/>
      <c r="D12" s="353"/>
      <c r="E12" s="353"/>
      <c r="F12" s="353"/>
      <c r="G12" s="343"/>
    </row>
    <row r="13" spans="1:16" x14ac:dyDescent="0.2">
      <c r="A13" s="350" t="s">
        <v>23</v>
      </c>
      <c r="B13" s="351"/>
      <c r="C13" s="351"/>
      <c r="D13" s="351"/>
      <c r="E13" s="351"/>
      <c r="F13" s="351"/>
      <c r="G13" s="352"/>
    </row>
    <row r="14" spans="1:16" x14ac:dyDescent="0.2">
      <c r="A14" s="17" t="s">
        <v>24</v>
      </c>
      <c r="B14" s="39" t="s">
        <v>8</v>
      </c>
      <c r="C14" s="39" t="s">
        <v>25</v>
      </c>
      <c r="D14" s="249">
        <v>1875</v>
      </c>
      <c r="E14" s="249">
        <v>2129</v>
      </c>
      <c r="F14" s="249">
        <v>2128</v>
      </c>
      <c r="G14" s="126">
        <v>1801</v>
      </c>
    </row>
    <row r="15" spans="1:16" x14ac:dyDescent="0.2">
      <c r="A15" s="17" t="s">
        <v>185</v>
      </c>
      <c r="B15" s="39" t="s">
        <v>8</v>
      </c>
      <c r="C15" s="39" t="s">
        <v>9</v>
      </c>
      <c r="D15" s="249">
        <v>0</v>
      </c>
      <c r="E15" s="249">
        <v>0</v>
      </c>
      <c r="F15" s="249">
        <v>0</v>
      </c>
      <c r="G15" s="126">
        <v>0</v>
      </c>
    </row>
    <row r="16" spans="1:16" x14ac:dyDescent="0.2">
      <c r="A16" s="17" t="s">
        <v>26</v>
      </c>
      <c r="B16" s="39" t="s">
        <v>8</v>
      </c>
      <c r="C16" s="39" t="s">
        <v>25</v>
      </c>
      <c r="D16" s="249">
        <v>483</v>
      </c>
      <c r="E16" s="249">
        <v>408</v>
      </c>
      <c r="F16" s="249">
        <v>372</v>
      </c>
      <c r="G16" s="126">
        <v>367</v>
      </c>
    </row>
    <row r="17" spans="1:11" x14ac:dyDescent="0.2">
      <c r="A17" s="17" t="s">
        <v>27</v>
      </c>
      <c r="B17" s="39" t="s">
        <v>8</v>
      </c>
      <c r="C17" s="39" t="s">
        <v>25</v>
      </c>
      <c r="D17" s="249">
        <v>1331</v>
      </c>
      <c r="E17" s="249">
        <v>1477</v>
      </c>
      <c r="F17" s="249">
        <v>2040</v>
      </c>
      <c r="G17" s="126">
        <v>1635</v>
      </c>
    </row>
    <row r="18" spans="1:11" x14ac:dyDescent="0.2">
      <c r="A18" s="17" t="s">
        <v>28</v>
      </c>
      <c r="B18" s="39" t="s">
        <v>8</v>
      </c>
      <c r="C18" s="39" t="s">
        <v>25</v>
      </c>
      <c r="D18" s="249">
        <v>0</v>
      </c>
      <c r="E18" s="249">
        <v>0</v>
      </c>
      <c r="F18" s="249">
        <v>0</v>
      </c>
      <c r="G18" s="126">
        <v>0</v>
      </c>
    </row>
    <row r="19" spans="1:11" x14ac:dyDescent="0.2">
      <c r="A19" s="202" t="s">
        <v>29</v>
      </c>
      <c r="B19" s="203" t="s">
        <v>8</v>
      </c>
      <c r="C19" s="204"/>
      <c r="D19" s="259">
        <v>0</v>
      </c>
      <c r="E19" s="259">
        <v>0</v>
      </c>
      <c r="F19" s="259">
        <v>0</v>
      </c>
      <c r="G19" s="279">
        <v>0</v>
      </c>
    </row>
    <row r="20" spans="1:11" x14ac:dyDescent="0.2">
      <c r="A20" s="17" t="s">
        <v>30</v>
      </c>
      <c r="B20" s="39" t="s">
        <v>8</v>
      </c>
      <c r="C20" s="41"/>
      <c r="D20" s="249">
        <v>4154</v>
      </c>
      <c r="E20" s="249">
        <v>4638</v>
      </c>
      <c r="F20" s="249">
        <v>4438</v>
      </c>
      <c r="G20" s="126">
        <v>4434</v>
      </c>
    </row>
    <row r="21" spans="1:11" x14ac:dyDescent="0.2">
      <c r="A21" s="17" t="s">
        <v>31</v>
      </c>
      <c r="B21" s="39" t="s">
        <v>8</v>
      </c>
      <c r="C21" s="41"/>
      <c r="D21" s="249">
        <v>787</v>
      </c>
      <c r="E21" s="249">
        <v>793</v>
      </c>
      <c r="F21" s="249">
        <v>566</v>
      </c>
      <c r="G21" s="126">
        <v>772</v>
      </c>
    </row>
    <row r="22" spans="1:11" x14ac:dyDescent="0.2">
      <c r="A22" s="17" t="s">
        <v>32</v>
      </c>
      <c r="B22" s="39" t="s">
        <v>8</v>
      </c>
      <c r="C22" s="41"/>
      <c r="D22" s="249">
        <v>157</v>
      </c>
      <c r="E22" s="249">
        <v>119</v>
      </c>
      <c r="F22" s="249">
        <v>85</v>
      </c>
      <c r="G22" s="126">
        <v>187</v>
      </c>
    </row>
    <row r="23" spans="1:11" x14ac:dyDescent="0.2">
      <c r="A23" s="17" t="s">
        <v>33</v>
      </c>
      <c r="B23" s="39" t="s">
        <v>8</v>
      </c>
      <c r="C23" s="41"/>
      <c r="D23" s="249">
        <v>5053</v>
      </c>
      <c r="E23" s="249">
        <v>5847</v>
      </c>
      <c r="F23" s="249">
        <v>5573</v>
      </c>
      <c r="G23" s="126">
        <v>4669</v>
      </c>
    </row>
    <row r="24" spans="1:11" x14ac:dyDescent="0.2">
      <c r="A24" s="17" t="s">
        <v>147</v>
      </c>
      <c r="B24" s="39" t="s">
        <v>8</v>
      </c>
      <c r="C24" s="41"/>
      <c r="D24" s="249">
        <v>40</v>
      </c>
      <c r="E24" s="249">
        <v>25</v>
      </c>
      <c r="F24" s="249">
        <v>19</v>
      </c>
      <c r="G24" s="126">
        <v>15</v>
      </c>
    </row>
    <row r="25" spans="1:11" x14ac:dyDescent="0.2">
      <c r="A25" s="17" t="s">
        <v>148</v>
      </c>
      <c r="B25" s="39" t="s">
        <v>8</v>
      </c>
      <c r="C25" s="41"/>
      <c r="D25" s="249">
        <v>91</v>
      </c>
      <c r="E25" s="249">
        <v>45</v>
      </c>
      <c r="F25" s="249">
        <v>81</v>
      </c>
      <c r="G25" s="126">
        <v>28</v>
      </c>
    </row>
    <row r="26" spans="1:11" x14ac:dyDescent="0.2">
      <c r="A26" s="17" t="s">
        <v>156</v>
      </c>
      <c r="B26" s="39" t="s">
        <v>8</v>
      </c>
      <c r="C26" s="41"/>
      <c r="D26" s="249">
        <v>0</v>
      </c>
      <c r="E26" s="249">
        <v>0</v>
      </c>
      <c r="F26" s="249">
        <v>0</v>
      </c>
      <c r="G26" s="126">
        <v>0</v>
      </c>
      <c r="H26" s="135"/>
      <c r="I26" s="135"/>
      <c r="J26" s="135"/>
      <c r="K26" s="134"/>
    </row>
    <row r="27" spans="1:11" x14ac:dyDescent="0.2">
      <c r="A27" s="17" t="s">
        <v>34</v>
      </c>
      <c r="B27" s="39" t="s">
        <v>8</v>
      </c>
      <c r="C27" s="41"/>
      <c r="D27" s="249">
        <v>84</v>
      </c>
      <c r="E27" s="249">
        <v>67</v>
      </c>
      <c r="F27" s="249">
        <v>66</v>
      </c>
      <c r="G27" s="126">
        <v>55</v>
      </c>
    </row>
    <row r="28" spans="1:11" x14ac:dyDescent="0.2">
      <c r="A28" s="17" t="s">
        <v>35</v>
      </c>
      <c r="B28" s="39" t="s">
        <v>8</v>
      </c>
      <c r="C28" s="41"/>
      <c r="D28" s="249">
        <v>74</v>
      </c>
      <c r="E28" s="249">
        <v>98</v>
      </c>
      <c r="F28" s="249">
        <v>77</v>
      </c>
      <c r="G28" s="126">
        <v>62</v>
      </c>
    </row>
    <row r="29" spans="1:11" x14ac:dyDescent="0.2">
      <c r="A29" s="17" t="s">
        <v>36</v>
      </c>
      <c r="B29" s="39" t="s">
        <v>8</v>
      </c>
      <c r="C29" s="41"/>
      <c r="D29" s="249">
        <v>133</v>
      </c>
      <c r="E29" s="249">
        <v>133</v>
      </c>
      <c r="F29" s="249">
        <v>123</v>
      </c>
      <c r="G29" s="126">
        <v>78</v>
      </c>
    </row>
    <row r="30" spans="1:11" x14ac:dyDescent="0.2">
      <c r="A30" s="17" t="s">
        <v>37</v>
      </c>
      <c r="B30" s="39" t="s">
        <v>8</v>
      </c>
      <c r="C30" s="41"/>
      <c r="D30" s="249">
        <v>327749.61</v>
      </c>
      <c r="E30" s="249">
        <v>104317</v>
      </c>
      <c r="F30" s="249">
        <v>19915</v>
      </c>
      <c r="G30" s="126">
        <v>54506</v>
      </c>
    </row>
    <row r="31" spans="1:11" x14ac:dyDescent="0.2">
      <c r="A31" s="17" t="s">
        <v>38</v>
      </c>
      <c r="B31" s="39" t="s">
        <v>8</v>
      </c>
      <c r="C31" s="41"/>
      <c r="D31" s="249">
        <v>423</v>
      </c>
      <c r="E31" s="249">
        <v>337</v>
      </c>
      <c r="F31" s="413">
        <v>474</v>
      </c>
      <c r="G31" s="126">
        <v>491</v>
      </c>
    </row>
    <row r="32" spans="1:11" x14ac:dyDescent="0.2">
      <c r="A32" s="17" t="s">
        <v>39</v>
      </c>
      <c r="B32" s="39" t="s">
        <v>8</v>
      </c>
      <c r="C32" s="41"/>
      <c r="D32" s="249"/>
      <c r="E32" s="130"/>
      <c r="F32" s="249"/>
      <c r="G32" s="412"/>
    </row>
    <row r="33" spans="1:7" ht="13.5" thickBot="1" x14ac:dyDescent="0.25">
      <c r="A33" s="20" t="s">
        <v>14</v>
      </c>
      <c r="B33" s="42" t="s">
        <v>8</v>
      </c>
      <c r="C33" s="43"/>
      <c r="D33" s="251"/>
      <c r="E33" s="309"/>
      <c r="F33" s="251"/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opLeftCell="C1" zoomScale="90" zoomScaleNormal="90" workbookViewId="0">
      <selection activeCell="J5" sqref="J5:P25"/>
    </sheetView>
  </sheetViews>
  <sheetFormatPr baseColWidth="10"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197</v>
      </c>
      <c r="B1" s="2"/>
      <c r="C1" s="2"/>
      <c r="D1" s="2"/>
      <c r="E1" s="36"/>
      <c r="F1" s="36"/>
      <c r="G1" s="36"/>
      <c r="H1" s="153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4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4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4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4"/>
      <c r="I5" s="10"/>
      <c r="J5" s="1" t="s">
        <v>197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4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31" t="s">
        <v>2</v>
      </c>
      <c r="B8" s="333" t="s">
        <v>3</v>
      </c>
      <c r="C8" s="333" t="s">
        <v>4</v>
      </c>
      <c r="D8" s="339" t="s">
        <v>161</v>
      </c>
      <c r="E8" s="340"/>
      <c r="F8" s="340"/>
      <c r="G8" s="341"/>
      <c r="H8" s="45"/>
    </row>
    <row r="9" spans="1:17" ht="12.75" customHeight="1" x14ac:dyDescent="0.2">
      <c r="A9" s="332"/>
      <c r="B9" s="334"/>
      <c r="C9" s="334"/>
      <c r="D9" s="336">
        <v>2023</v>
      </c>
      <c r="E9" s="337"/>
      <c r="F9" s="337"/>
      <c r="G9" s="338"/>
      <c r="H9" s="45"/>
    </row>
    <row r="10" spans="1:17" ht="13.9" customHeight="1" x14ac:dyDescent="0.2">
      <c r="A10" s="332"/>
      <c r="B10" s="334"/>
      <c r="C10" s="334"/>
      <c r="D10" s="342" t="s">
        <v>139</v>
      </c>
      <c r="E10" s="342" t="s">
        <v>152</v>
      </c>
      <c r="F10" s="342" t="s">
        <v>154</v>
      </c>
      <c r="G10" s="335" t="s">
        <v>159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32"/>
      <c r="B11" s="334"/>
      <c r="C11" s="334"/>
      <c r="D11" s="342"/>
      <c r="E11" s="342"/>
      <c r="F11" s="342"/>
      <c r="G11" s="335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32"/>
      <c r="B12" s="334"/>
      <c r="C12" s="334"/>
      <c r="D12" s="342"/>
      <c r="E12" s="342"/>
      <c r="F12" s="342"/>
      <c r="G12" s="335"/>
      <c r="H12" s="45"/>
      <c r="J12" s="14"/>
      <c r="K12" s="14"/>
      <c r="L12" s="14"/>
      <c r="M12" s="14"/>
      <c r="N12" s="14"/>
      <c r="O12" s="14"/>
    </row>
    <row r="13" spans="1:17" x14ac:dyDescent="0.2">
      <c r="A13" s="358" t="s">
        <v>41</v>
      </c>
      <c r="B13" s="359"/>
      <c r="C13" s="359"/>
      <c r="D13" s="359"/>
      <c r="E13" s="359"/>
      <c r="F13" s="359"/>
      <c r="G13" s="360"/>
      <c r="H13" s="45"/>
      <c r="J13" s="331" t="s">
        <v>2</v>
      </c>
      <c r="K13" s="333" t="s">
        <v>3</v>
      </c>
      <c r="L13" s="333" t="s">
        <v>4</v>
      </c>
      <c r="M13" s="347" t="s">
        <v>161</v>
      </c>
      <c r="N13" s="348"/>
      <c r="O13" s="348"/>
      <c r="P13" s="349"/>
    </row>
    <row r="14" spans="1:17" x14ac:dyDescent="0.2">
      <c r="A14" s="361" t="s">
        <v>42</v>
      </c>
      <c r="B14" s="362"/>
      <c r="C14" s="362"/>
      <c r="D14" s="362"/>
      <c r="E14" s="362"/>
      <c r="F14" s="362"/>
      <c r="G14" s="363"/>
      <c r="H14" s="45"/>
      <c r="J14" s="332"/>
      <c r="K14" s="334"/>
      <c r="L14" s="334"/>
      <c r="M14" s="344">
        <v>2023</v>
      </c>
      <c r="N14" s="345"/>
      <c r="O14" s="345"/>
      <c r="P14" s="346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256">
        <v>401</v>
      </c>
      <c r="E15" s="256">
        <v>422</v>
      </c>
      <c r="F15" s="256">
        <v>435</v>
      </c>
      <c r="G15" s="287">
        <v>481</v>
      </c>
      <c r="H15" s="140"/>
      <c r="J15" s="332"/>
      <c r="K15" s="334"/>
      <c r="L15" s="334"/>
      <c r="M15" s="342" t="s">
        <v>139</v>
      </c>
      <c r="N15" s="342" t="s">
        <v>152</v>
      </c>
      <c r="O15" s="342" t="s">
        <v>154</v>
      </c>
      <c r="P15" s="335" t="s">
        <v>159</v>
      </c>
    </row>
    <row r="16" spans="1:17" x14ac:dyDescent="0.2">
      <c r="A16" s="53" t="s">
        <v>45</v>
      </c>
      <c r="B16" s="40" t="s">
        <v>8</v>
      </c>
      <c r="C16" s="59" t="s">
        <v>44</v>
      </c>
      <c r="D16" s="249">
        <v>93</v>
      </c>
      <c r="E16" s="249">
        <v>109</v>
      </c>
      <c r="F16" s="249">
        <v>97</v>
      </c>
      <c r="G16" s="126">
        <v>111</v>
      </c>
      <c r="H16" s="45"/>
      <c r="J16" s="332"/>
      <c r="K16" s="334"/>
      <c r="L16" s="334"/>
      <c r="M16" s="342"/>
      <c r="N16" s="342"/>
      <c r="O16" s="342"/>
      <c r="P16" s="335"/>
    </row>
    <row r="17" spans="1:16" x14ac:dyDescent="0.2">
      <c r="A17" s="53" t="s">
        <v>162</v>
      </c>
      <c r="B17" s="40" t="s">
        <v>8</v>
      </c>
      <c r="C17" s="59" t="s">
        <v>44</v>
      </c>
      <c r="D17" s="257">
        <v>896</v>
      </c>
      <c r="E17" s="257">
        <v>374</v>
      </c>
      <c r="F17" s="257">
        <v>1268</v>
      </c>
      <c r="G17" s="288">
        <v>1036</v>
      </c>
      <c r="H17" s="45"/>
      <c r="J17" s="332"/>
      <c r="K17" s="334"/>
      <c r="L17" s="334"/>
      <c r="M17" s="342"/>
      <c r="N17" s="342"/>
      <c r="O17" s="342"/>
      <c r="P17" s="335"/>
    </row>
    <row r="18" spans="1:16" x14ac:dyDescent="0.2">
      <c r="A18" s="361"/>
      <c r="B18" s="362"/>
      <c r="C18" s="362"/>
      <c r="D18" s="362"/>
      <c r="E18" s="362"/>
      <c r="F18" s="362"/>
      <c r="G18" s="363"/>
      <c r="H18" s="45"/>
      <c r="J18" s="160" t="s">
        <v>41</v>
      </c>
      <c r="K18" s="161"/>
      <c r="L18" s="161"/>
      <c r="M18" s="161"/>
      <c r="N18" s="161"/>
      <c r="O18" s="161"/>
      <c r="P18" s="167"/>
    </row>
    <row r="19" spans="1:16" x14ac:dyDescent="0.2">
      <c r="A19" s="53" t="s">
        <v>46</v>
      </c>
      <c r="B19" s="40" t="s">
        <v>8</v>
      </c>
      <c r="C19" s="59" t="s">
        <v>47</v>
      </c>
      <c r="D19" s="249">
        <v>320</v>
      </c>
      <c r="E19" s="249">
        <v>342</v>
      </c>
      <c r="F19" s="249">
        <v>379</v>
      </c>
      <c r="G19" s="126">
        <v>463</v>
      </c>
      <c r="H19" s="140"/>
      <c r="J19" s="162" t="s">
        <v>51</v>
      </c>
      <c r="K19" s="163"/>
      <c r="L19" s="163"/>
      <c r="M19" s="163"/>
      <c r="N19" s="302"/>
      <c r="O19" s="163"/>
      <c r="P19" s="168"/>
    </row>
    <row r="20" spans="1:16" ht="13.5" customHeight="1" x14ac:dyDescent="0.2">
      <c r="A20" s="53" t="s">
        <v>179</v>
      </c>
      <c r="B20" s="40" t="s">
        <v>8</v>
      </c>
      <c r="C20" s="59" t="s">
        <v>48</v>
      </c>
      <c r="D20" s="249">
        <v>0</v>
      </c>
      <c r="E20" s="249">
        <v>0</v>
      </c>
      <c r="F20" s="249">
        <v>0</v>
      </c>
      <c r="G20" s="126">
        <v>0</v>
      </c>
      <c r="H20" s="45"/>
      <c r="J20" s="54" t="s">
        <v>52</v>
      </c>
      <c r="K20" s="40" t="s">
        <v>8</v>
      </c>
      <c r="L20" s="59" t="s">
        <v>47</v>
      </c>
      <c r="M20" s="249">
        <v>505018</v>
      </c>
      <c r="N20" s="249">
        <v>1500661</v>
      </c>
      <c r="O20" s="249">
        <v>1000386</v>
      </c>
      <c r="P20" s="126">
        <v>1000260</v>
      </c>
    </row>
    <row r="21" spans="1:16" ht="13.5" thickBot="1" x14ac:dyDescent="0.25">
      <c r="A21" s="53" t="s">
        <v>166</v>
      </c>
      <c r="B21" s="40" t="s">
        <v>8</v>
      </c>
      <c r="C21" s="59" t="s">
        <v>48</v>
      </c>
      <c r="D21" s="312">
        <v>51</v>
      </c>
      <c r="E21" s="249">
        <v>61</v>
      </c>
      <c r="F21" s="249">
        <v>32</v>
      </c>
      <c r="G21" s="126">
        <v>59</v>
      </c>
      <c r="H21" s="45"/>
      <c r="J21" s="57" t="s">
        <v>53</v>
      </c>
      <c r="K21" s="44" t="s">
        <v>8</v>
      </c>
      <c r="L21" s="114" t="s">
        <v>47</v>
      </c>
      <c r="M21" s="251">
        <v>220170</v>
      </c>
      <c r="N21" s="251">
        <v>223639</v>
      </c>
      <c r="O21" s="251">
        <v>158192</v>
      </c>
      <c r="P21" s="128">
        <v>197564</v>
      </c>
    </row>
    <row r="22" spans="1:16" x14ac:dyDescent="0.2">
      <c r="A22" s="53" t="s">
        <v>167</v>
      </c>
      <c r="B22" s="40" t="s">
        <v>8</v>
      </c>
      <c r="C22" s="59" t="s">
        <v>48</v>
      </c>
      <c r="D22" s="249">
        <v>138</v>
      </c>
      <c r="E22" s="258">
        <v>117</v>
      </c>
      <c r="F22" s="249">
        <v>88</v>
      </c>
      <c r="G22" s="126">
        <v>124</v>
      </c>
      <c r="H22" s="45"/>
      <c r="J22" s="24"/>
      <c r="K22" s="24"/>
      <c r="L22" s="207"/>
      <c r="M22" s="210"/>
      <c r="N22" s="209"/>
      <c r="O22" s="208"/>
      <c r="P22" s="210"/>
    </row>
    <row r="23" spans="1:16" x14ac:dyDescent="0.2">
      <c r="A23" s="53" t="s">
        <v>171</v>
      </c>
      <c r="B23" s="40" t="s">
        <v>8</v>
      </c>
      <c r="C23" s="59" t="s">
        <v>48</v>
      </c>
      <c r="D23" s="249">
        <v>68</v>
      </c>
      <c r="E23" s="249">
        <v>45</v>
      </c>
      <c r="F23" s="249">
        <v>76</v>
      </c>
      <c r="G23" s="126">
        <v>37</v>
      </c>
      <c r="H23" s="45"/>
    </row>
    <row r="24" spans="1:16" x14ac:dyDescent="0.2">
      <c r="A24" s="53" t="s">
        <v>49</v>
      </c>
      <c r="B24" s="40" t="s">
        <v>8</v>
      </c>
      <c r="C24" s="59" t="s">
        <v>48</v>
      </c>
      <c r="D24" s="249">
        <v>211</v>
      </c>
      <c r="E24" s="249">
        <v>137</v>
      </c>
      <c r="F24" s="249">
        <v>152</v>
      </c>
      <c r="G24" s="126">
        <v>166</v>
      </c>
      <c r="H24" s="45"/>
      <c r="J24" s="14" t="s">
        <v>59</v>
      </c>
      <c r="K24" s="34"/>
      <c r="L24" s="34"/>
    </row>
    <row r="25" spans="1:16" x14ac:dyDescent="0.2">
      <c r="A25" s="53" t="s">
        <v>50</v>
      </c>
      <c r="B25" s="40" t="s">
        <v>8</v>
      </c>
      <c r="C25" s="59" t="s">
        <v>48</v>
      </c>
      <c r="D25" s="249">
        <v>450</v>
      </c>
      <c r="E25" s="249">
        <v>78</v>
      </c>
      <c r="F25" s="249">
        <v>78</v>
      </c>
      <c r="G25" s="126">
        <v>77</v>
      </c>
      <c r="H25" s="45"/>
    </row>
    <row r="26" spans="1:16" x14ac:dyDescent="0.2">
      <c r="A26" s="53" t="s">
        <v>149</v>
      </c>
      <c r="B26" s="40" t="s">
        <v>8</v>
      </c>
      <c r="C26" s="59" t="s">
        <v>48</v>
      </c>
      <c r="D26" s="258">
        <v>5243</v>
      </c>
      <c r="E26" s="258">
        <v>3905</v>
      </c>
      <c r="F26" s="258">
        <v>5851</v>
      </c>
      <c r="G26" s="126">
        <v>4760</v>
      </c>
      <c r="H26" s="45"/>
    </row>
    <row r="27" spans="1:16" hidden="1" x14ac:dyDescent="0.2">
      <c r="A27" s="361" t="s">
        <v>51</v>
      </c>
      <c r="B27" s="362"/>
      <c r="C27" s="362"/>
      <c r="D27" s="362"/>
      <c r="E27" s="362"/>
      <c r="F27" s="362"/>
      <c r="G27" s="363"/>
      <c r="H27" s="45"/>
    </row>
    <row r="28" spans="1:16" ht="26.25" hidden="1" customHeight="1" x14ac:dyDescent="0.2">
      <c r="A28" s="54" t="s">
        <v>52</v>
      </c>
      <c r="B28" s="40" t="s">
        <v>8</v>
      </c>
      <c r="C28" s="59" t="s">
        <v>47</v>
      </c>
      <c r="D28" s="146"/>
      <c r="E28" s="148"/>
      <c r="F28" s="146"/>
      <c r="G28" s="126"/>
      <c r="H28" s="45"/>
    </row>
    <row r="29" spans="1:16" hidden="1" x14ac:dyDescent="0.2">
      <c r="A29" s="122" t="s">
        <v>53</v>
      </c>
      <c r="B29" s="123" t="s">
        <v>8</v>
      </c>
      <c r="C29" s="124" t="s">
        <v>47</v>
      </c>
      <c r="D29" s="147"/>
      <c r="E29" s="149"/>
      <c r="F29" s="147"/>
      <c r="G29" s="127"/>
      <c r="H29" s="45"/>
    </row>
    <row r="30" spans="1:16" hidden="1" x14ac:dyDescent="0.2">
      <c r="A30" s="361" t="s">
        <v>54</v>
      </c>
      <c r="B30" s="362"/>
      <c r="C30" s="362"/>
      <c r="D30" s="362"/>
      <c r="E30" s="362"/>
      <c r="F30" s="362"/>
      <c r="G30" s="363"/>
      <c r="H30" s="45"/>
    </row>
    <row r="31" spans="1:16" hidden="1" x14ac:dyDescent="0.2">
      <c r="A31" s="164" t="s">
        <v>14</v>
      </c>
      <c r="B31" s="165"/>
      <c r="C31" s="165"/>
      <c r="D31" s="165"/>
      <c r="E31" s="165"/>
      <c r="F31" s="166"/>
      <c r="G31" s="169"/>
      <c r="H31" s="45"/>
    </row>
    <row r="32" spans="1:16" hidden="1" x14ac:dyDescent="0.2">
      <c r="A32" s="53" t="s">
        <v>55</v>
      </c>
      <c r="B32" s="40" t="s">
        <v>8</v>
      </c>
      <c r="C32" s="59" t="s">
        <v>48</v>
      </c>
      <c r="D32" s="130"/>
      <c r="E32" s="144"/>
      <c r="F32" s="146"/>
      <c r="G32" s="126"/>
      <c r="H32" s="45"/>
    </row>
    <row r="33" spans="1:8" hidden="1" x14ac:dyDescent="0.2">
      <c r="A33" s="53" t="s">
        <v>56</v>
      </c>
      <c r="B33" s="40" t="s">
        <v>8</v>
      </c>
      <c r="C33" s="59" t="s">
        <v>48</v>
      </c>
      <c r="D33" s="146"/>
      <c r="E33" s="148"/>
      <c r="F33" s="146"/>
      <c r="G33" s="126"/>
      <c r="H33" s="45"/>
    </row>
    <row r="34" spans="1:8" hidden="1" x14ac:dyDescent="0.2">
      <c r="A34" s="53" t="s">
        <v>57</v>
      </c>
      <c r="B34" s="40" t="s">
        <v>8</v>
      </c>
      <c r="C34" s="59" t="s">
        <v>48</v>
      </c>
      <c r="D34" s="146"/>
      <c r="E34" s="148"/>
      <c r="F34" s="146"/>
      <c r="G34" s="126"/>
      <c r="H34" s="45"/>
    </row>
    <row r="35" spans="1:8" hidden="1" x14ac:dyDescent="0.2">
      <c r="A35" s="53" t="s">
        <v>58</v>
      </c>
      <c r="B35" s="40" t="s">
        <v>8</v>
      </c>
      <c r="C35" s="59" t="s">
        <v>48</v>
      </c>
      <c r="D35" s="146"/>
      <c r="E35" s="148"/>
      <c r="F35" s="146"/>
      <c r="G35" s="126"/>
      <c r="H35" s="45"/>
    </row>
    <row r="36" spans="1:8" hidden="1" x14ac:dyDescent="0.2">
      <c r="A36" s="53" t="s">
        <v>153</v>
      </c>
      <c r="B36" s="40" t="s">
        <v>8</v>
      </c>
      <c r="C36" s="59" t="s">
        <v>48</v>
      </c>
      <c r="D36" s="146"/>
      <c r="E36" s="148"/>
      <c r="F36" s="146"/>
      <c r="G36" s="126"/>
      <c r="H36" s="45"/>
    </row>
    <row r="37" spans="1:8" ht="13.5" hidden="1" thickBot="1" x14ac:dyDescent="0.25">
      <c r="A37" s="57"/>
      <c r="B37" s="44"/>
      <c r="C37" s="114"/>
      <c r="D37" s="145" t="s">
        <v>111</v>
      </c>
      <c r="E37" s="150"/>
      <c r="F37" s="145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59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  <mergeCell ref="P15:P17"/>
    <mergeCell ref="M14:P14"/>
    <mergeCell ref="M13:P13"/>
    <mergeCell ref="M15:M17"/>
    <mergeCell ref="N15:N17"/>
    <mergeCell ref="O15:O17"/>
    <mergeCell ref="L13:L17"/>
    <mergeCell ref="A13:G13"/>
    <mergeCell ref="A14:G14"/>
    <mergeCell ref="D9:G9"/>
    <mergeCell ref="G10:G12"/>
    <mergeCell ref="J13:J17"/>
    <mergeCell ref="K13:K17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topLeftCell="A33" zoomScale="90" zoomScaleNormal="90" workbookViewId="0">
      <selection sqref="A1:G51"/>
    </sheetView>
  </sheetViews>
  <sheetFormatPr baseColWidth="10"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197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31" t="s">
        <v>2</v>
      </c>
      <c r="B7" s="333" t="s">
        <v>3</v>
      </c>
      <c r="C7" s="333" t="s">
        <v>4</v>
      </c>
      <c r="D7" s="375" t="s">
        <v>161</v>
      </c>
      <c r="E7" s="375"/>
      <c r="F7" s="375"/>
      <c r="G7" s="376"/>
    </row>
    <row r="8" spans="1:15" ht="12.75" customHeight="1" x14ac:dyDescent="0.2">
      <c r="A8" s="332"/>
      <c r="B8" s="334"/>
      <c r="C8" s="334"/>
      <c r="D8" s="373">
        <v>2023</v>
      </c>
      <c r="E8" s="373"/>
      <c r="F8" s="373"/>
      <c r="G8" s="374"/>
    </row>
    <row r="9" spans="1:15" ht="13.9" customHeight="1" x14ac:dyDescent="0.2">
      <c r="A9" s="332"/>
      <c r="B9" s="334"/>
      <c r="C9" s="334"/>
      <c r="D9" s="342" t="s">
        <v>139</v>
      </c>
      <c r="E9" s="342" t="s">
        <v>152</v>
      </c>
      <c r="F9" s="342" t="s">
        <v>154</v>
      </c>
      <c r="G9" s="335" t="s">
        <v>159</v>
      </c>
    </row>
    <row r="10" spans="1:15" ht="12.75" customHeight="1" x14ac:dyDescent="0.2">
      <c r="A10" s="332"/>
      <c r="B10" s="334"/>
      <c r="C10" s="334"/>
      <c r="D10" s="342"/>
      <c r="E10" s="342"/>
      <c r="F10" s="342"/>
      <c r="G10" s="335"/>
      <c r="M10" t="s">
        <v>111</v>
      </c>
    </row>
    <row r="11" spans="1:15" ht="13.5" customHeight="1" x14ac:dyDescent="0.2">
      <c r="A11" s="332"/>
      <c r="B11" s="334"/>
      <c r="C11" s="334"/>
      <c r="D11" s="342"/>
      <c r="E11" s="342"/>
      <c r="F11" s="342"/>
      <c r="G11" s="335"/>
    </row>
    <row r="12" spans="1:15" ht="24" customHeight="1" x14ac:dyDescent="0.2">
      <c r="A12" s="155" t="s">
        <v>60</v>
      </c>
      <c r="B12" s="156"/>
      <c r="C12" s="156"/>
      <c r="D12" s="156"/>
      <c r="E12" s="156"/>
      <c r="F12" s="156"/>
      <c r="G12" s="179"/>
    </row>
    <row r="13" spans="1:15" x14ac:dyDescent="0.2">
      <c r="A13" s="361" t="s">
        <v>61</v>
      </c>
      <c r="B13" s="362"/>
      <c r="C13" s="362"/>
      <c r="D13" s="362"/>
      <c r="E13" s="362"/>
      <c r="F13" s="362"/>
      <c r="G13" s="363"/>
    </row>
    <row r="14" spans="1:15" x14ac:dyDescent="0.2">
      <c r="A14" s="55" t="s">
        <v>150</v>
      </c>
      <c r="B14" s="56" t="s">
        <v>8</v>
      </c>
      <c r="C14" s="56"/>
      <c r="D14" s="267"/>
      <c r="E14" s="131"/>
      <c r="F14" s="151"/>
      <c r="G14" s="182"/>
    </row>
    <row r="15" spans="1:15" x14ac:dyDescent="0.2">
      <c r="A15" s="55" t="s">
        <v>62</v>
      </c>
      <c r="B15" s="56" t="s">
        <v>8</v>
      </c>
      <c r="C15" s="59" t="s">
        <v>63</v>
      </c>
      <c r="D15" s="266">
        <v>4154</v>
      </c>
      <c r="E15" s="266">
        <v>4638</v>
      </c>
      <c r="F15" s="266">
        <v>4438</v>
      </c>
      <c r="G15" s="281">
        <v>4434</v>
      </c>
    </row>
    <row r="16" spans="1:15" x14ac:dyDescent="0.2">
      <c r="A16" s="55" t="s">
        <v>64</v>
      </c>
      <c r="B16" s="56" t="s">
        <v>8</v>
      </c>
      <c r="C16" s="59" t="s">
        <v>63</v>
      </c>
      <c r="D16" s="266">
        <v>787</v>
      </c>
      <c r="E16" s="266">
        <v>793</v>
      </c>
      <c r="F16" s="266">
        <v>566</v>
      </c>
      <c r="G16" s="281">
        <v>772</v>
      </c>
    </row>
    <row r="17" spans="1:14" x14ac:dyDescent="0.2">
      <c r="A17" s="55" t="s">
        <v>65</v>
      </c>
      <c r="B17" s="56" t="s">
        <v>8</v>
      </c>
      <c r="C17" s="59" t="s">
        <v>66</v>
      </c>
      <c r="D17" s="311">
        <v>0</v>
      </c>
      <c r="E17" s="266">
        <v>0</v>
      </c>
      <c r="F17" s="266">
        <v>0</v>
      </c>
      <c r="G17" s="281">
        <v>0</v>
      </c>
    </row>
    <row r="18" spans="1:14" x14ac:dyDescent="0.2">
      <c r="A18" s="55" t="s">
        <v>67</v>
      </c>
      <c r="B18" s="56" t="s">
        <v>8</v>
      </c>
      <c r="C18" s="59" t="s">
        <v>63</v>
      </c>
      <c r="D18" s="266">
        <v>157</v>
      </c>
      <c r="E18" s="266">
        <v>119</v>
      </c>
      <c r="F18" s="266">
        <v>85</v>
      </c>
      <c r="G18" s="281">
        <v>187</v>
      </c>
    </row>
    <row r="19" spans="1:14" x14ac:dyDescent="0.2">
      <c r="A19" s="55" t="s">
        <v>68</v>
      </c>
      <c r="B19" s="56" t="s">
        <v>8</v>
      </c>
      <c r="C19" s="59" t="s">
        <v>63</v>
      </c>
      <c r="D19" s="266">
        <v>5053</v>
      </c>
      <c r="E19" s="266">
        <v>5847</v>
      </c>
      <c r="F19" s="266">
        <v>5573</v>
      </c>
      <c r="G19" s="281">
        <v>4669</v>
      </c>
    </row>
    <row r="20" spans="1:14" x14ac:dyDescent="0.2">
      <c r="A20" s="55" t="s">
        <v>69</v>
      </c>
      <c r="B20" s="56" t="s">
        <v>8</v>
      </c>
      <c r="C20" s="59" t="s">
        <v>63</v>
      </c>
      <c r="D20" s="266">
        <v>40</v>
      </c>
      <c r="E20" s="266">
        <v>25</v>
      </c>
      <c r="F20" s="266">
        <v>19</v>
      </c>
      <c r="G20" s="281">
        <v>15</v>
      </c>
    </row>
    <row r="21" spans="1:14" x14ac:dyDescent="0.2">
      <c r="A21" s="55" t="s">
        <v>70</v>
      </c>
      <c r="B21" s="56" t="s">
        <v>8</v>
      </c>
      <c r="C21" s="59" t="s">
        <v>63</v>
      </c>
      <c r="D21" s="266">
        <v>0</v>
      </c>
      <c r="E21" s="266">
        <v>0</v>
      </c>
      <c r="F21" s="266">
        <v>0</v>
      </c>
      <c r="G21" s="281">
        <v>0</v>
      </c>
    </row>
    <row r="22" spans="1:14" x14ac:dyDescent="0.2">
      <c r="A22" s="55" t="s">
        <v>71</v>
      </c>
      <c r="B22" s="56" t="s">
        <v>8</v>
      </c>
      <c r="C22" s="59" t="s">
        <v>66</v>
      </c>
      <c r="D22" s="266">
        <v>0</v>
      </c>
      <c r="E22" s="266">
        <v>0</v>
      </c>
      <c r="F22" s="266">
        <v>0</v>
      </c>
      <c r="G22" s="281">
        <v>0</v>
      </c>
    </row>
    <row r="23" spans="1:14" x14ac:dyDescent="0.2">
      <c r="A23" s="55" t="s">
        <v>72</v>
      </c>
      <c r="B23" s="56" t="s">
        <v>8</v>
      </c>
      <c r="C23" s="59" t="s">
        <v>73</v>
      </c>
      <c r="D23" s="266">
        <v>0</v>
      </c>
      <c r="E23" s="266">
        <v>0</v>
      </c>
      <c r="F23" s="266">
        <v>0</v>
      </c>
      <c r="G23" s="281">
        <v>0</v>
      </c>
    </row>
    <row r="24" spans="1:14" x14ac:dyDescent="0.2">
      <c r="A24" s="55" t="s">
        <v>74</v>
      </c>
      <c r="B24" s="56" t="s">
        <v>8</v>
      </c>
      <c r="C24" s="59" t="s">
        <v>63</v>
      </c>
      <c r="D24" s="266">
        <v>91</v>
      </c>
      <c r="E24" s="266">
        <v>45</v>
      </c>
      <c r="F24" s="266">
        <v>81</v>
      </c>
      <c r="G24" s="281">
        <v>28</v>
      </c>
    </row>
    <row r="25" spans="1:14" x14ac:dyDescent="0.2">
      <c r="A25" s="55" t="s">
        <v>75</v>
      </c>
      <c r="B25" s="56" t="s">
        <v>8</v>
      </c>
      <c r="C25" s="59" t="s">
        <v>63</v>
      </c>
      <c r="D25" s="266">
        <v>84</v>
      </c>
      <c r="E25" s="266">
        <v>67</v>
      </c>
      <c r="F25" s="266">
        <v>66</v>
      </c>
      <c r="G25" s="281">
        <v>55</v>
      </c>
    </row>
    <row r="26" spans="1:14" x14ac:dyDescent="0.2">
      <c r="A26" s="55" t="s">
        <v>76</v>
      </c>
      <c r="B26" s="56" t="s">
        <v>8</v>
      </c>
      <c r="C26" s="59" t="s">
        <v>63</v>
      </c>
      <c r="D26" s="266">
        <v>327750</v>
      </c>
      <c r="E26" s="266">
        <v>104317</v>
      </c>
      <c r="F26" s="266">
        <v>19915</v>
      </c>
      <c r="G26" s="281">
        <v>54506</v>
      </c>
    </row>
    <row r="27" spans="1:14" x14ac:dyDescent="0.2">
      <c r="A27" s="55" t="s">
        <v>77</v>
      </c>
      <c r="B27" s="56" t="s">
        <v>8</v>
      </c>
      <c r="C27" s="59" t="s">
        <v>63</v>
      </c>
      <c r="D27" s="266">
        <v>74</v>
      </c>
      <c r="E27" s="266">
        <v>98</v>
      </c>
      <c r="F27" s="266">
        <v>77</v>
      </c>
      <c r="G27" s="281">
        <v>62</v>
      </c>
    </row>
    <row r="28" spans="1:14" x14ac:dyDescent="0.2">
      <c r="A28" s="55" t="s">
        <v>78</v>
      </c>
      <c r="B28" s="56" t="s">
        <v>8</v>
      </c>
      <c r="C28" s="59" t="s">
        <v>63</v>
      </c>
      <c r="D28" s="266">
        <v>133</v>
      </c>
      <c r="E28" s="266">
        <v>133</v>
      </c>
      <c r="F28" s="266">
        <v>123</v>
      </c>
      <c r="G28" s="281">
        <v>78</v>
      </c>
    </row>
    <row r="29" spans="1:14" x14ac:dyDescent="0.2">
      <c r="A29" s="125" t="s">
        <v>141</v>
      </c>
      <c r="B29" s="56" t="s">
        <v>8</v>
      </c>
      <c r="C29" s="59" t="s">
        <v>63</v>
      </c>
      <c r="D29" s="266">
        <v>423</v>
      </c>
      <c r="E29" s="266">
        <v>337</v>
      </c>
      <c r="F29" s="266">
        <v>474</v>
      </c>
      <c r="G29" s="281">
        <v>491</v>
      </c>
    </row>
    <row r="30" spans="1:14" x14ac:dyDescent="0.2">
      <c r="A30" s="125" t="s">
        <v>142</v>
      </c>
      <c r="B30" s="56" t="s">
        <v>8</v>
      </c>
      <c r="C30" s="59" t="s">
        <v>63</v>
      </c>
      <c r="D30" s="266"/>
      <c r="E30" s="258"/>
      <c r="F30" s="266"/>
      <c r="G30" s="281"/>
      <c r="H30" s="291"/>
      <c r="I30" s="212"/>
      <c r="J30" s="212"/>
      <c r="K30" s="212"/>
      <c r="M30" s="142" t="s">
        <v>177</v>
      </c>
      <c r="N30" s="134"/>
    </row>
    <row r="31" spans="1:14" x14ac:dyDescent="0.2">
      <c r="A31" s="364" t="s">
        <v>80</v>
      </c>
      <c r="B31" s="365"/>
      <c r="C31" s="365"/>
      <c r="D31" s="365"/>
      <c r="E31" s="365"/>
      <c r="F31" s="365"/>
      <c r="G31" s="366"/>
      <c r="H31" s="247" t="s">
        <v>164</v>
      </c>
      <c r="I31" s="247" t="s">
        <v>169</v>
      </c>
      <c r="J31" s="247" t="s">
        <v>178</v>
      </c>
      <c r="K31" s="247" t="s">
        <v>180</v>
      </c>
      <c r="L31" s="206"/>
      <c r="M31" s="143">
        <v>1741610</v>
      </c>
      <c r="N31" s="213">
        <v>2011</v>
      </c>
    </row>
    <row r="32" spans="1:14" x14ac:dyDescent="0.2">
      <c r="A32" s="367" t="s">
        <v>13</v>
      </c>
      <c r="B32" s="368"/>
      <c r="C32" s="368"/>
      <c r="D32" s="368"/>
      <c r="E32" s="368"/>
      <c r="F32" s="368"/>
      <c r="G32" s="369"/>
      <c r="H32" s="292"/>
      <c r="I32" s="215"/>
      <c r="J32" s="215"/>
      <c r="K32" s="215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294" t="s">
        <v>81</v>
      </c>
      <c r="B33" s="295" t="s">
        <v>82</v>
      </c>
      <c r="C33" s="170"/>
      <c r="D33" s="317">
        <f>+M55/H33</f>
        <v>208.22172315417933</v>
      </c>
      <c r="E33" s="317">
        <f>+M55/I33</f>
        <v>209.51102174956122</v>
      </c>
      <c r="F33" s="317">
        <f>+M55/J33</f>
        <v>207.0573687199979</v>
      </c>
      <c r="G33" s="299">
        <f>+M55/K33</f>
        <v>203.87385629837317</v>
      </c>
      <c r="H33" s="293">
        <f>9235+101+89</f>
        <v>9425</v>
      </c>
      <c r="I33" s="248">
        <f>9178+98+91</f>
        <v>9367</v>
      </c>
      <c r="J33" s="248">
        <f>9291+97+90</f>
        <v>9478</v>
      </c>
      <c r="K33" s="248">
        <f>9442+91+93</f>
        <v>9626</v>
      </c>
      <c r="L33" s="140" t="s">
        <v>170</v>
      </c>
      <c r="M33" s="143">
        <f>+M32+M31</f>
        <v>1759026.1</v>
      </c>
      <c r="N33" s="213" t="s">
        <v>173</v>
      </c>
    </row>
    <row r="34" spans="1:14" x14ac:dyDescent="0.2">
      <c r="A34" s="370" t="s">
        <v>14</v>
      </c>
      <c r="B34" s="371"/>
      <c r="C34" s="371"/>
      <c r="D34" s="371"/>
      <c r="E34" s="371"/>
      <c r="F34" s="371"/>
      <c r="G34" s="372"/>
      <c r="H34" s="216"/>
      <c r="I34" s="216"/>
      <c r="J34" s="216"/>
      <c r="K34" s="216"/>
      <c r="L34" s="140"/>
      <c r="M34" s="58">
        <f>+M33*0.01</f>
        <v>17590.261000000002</v>
      </c>
      <c r="N34">
        <v>0.01</v>
      </c>
    </row>
    <row r="35" spans="1:14" x14ac:dyDescent="0.2">
      <c r="A35" s="141" t="s">
        <v>83</v>
      </c>
      <c r="B35" s="56" t="s">
        <v>84</v>
      </c>
      <c r="C35" s="60" t="s">
        <v>63</v>
      </c>
      <c r="D35" s="267">
        <f>+M55/H35</f>
        <v>2733.2726193985241</v>
      </c>
      <c r="E35" s="267">
        <f>+M55/I35</f>
        <v>2327.9830850867615</v>
      </c>
      <c r="F35" s="267">
        <f>+M55/J35</f>
        <v>2327.9830850867615</v>
      </c>
      <c r="G35" s="131">
        <f>+M55/K35</f>
        <v>2585.625481855257</v>
      </c>
      <c r="H35" s="216">
        <v>718</v>
      </c>
      <c r="I35" s="216">
        <v>843</v>
      </c>
      <c r="J35" s="216">
        <v>843</v>
      </c>
      <c r="K35" s="216">
        <v>759</v>
      </c>
      <c r="L35" s="140" t="s">
        <v>165</v>
      </c>
      <c r="M35" s="143">
        <f>+M33+M34</f>
        <v>1776616.361</v>
      </c>
      <c r="N35" s="213" t="s">
        <v>174</v>
      </c>
    </row>
    <row r="36" spans="1:14" x14ac:dyDescent="0.2">
      <c r="A36" s="141" t="s">
        <v>85</v>
      </c>
      <c r="B36" s="56" t="s">
        <v>86</v>
      </c>
      <c r="C36" s="60" t="s">
        <v>63</v>
      </c>
      <c r="D36" s="268">
        <f>+M55/H36</f>
        <v>8211.2541453060257</v>
      </c>
      <c r="E36" s="268">
        <f>+M55/I36</f>
        <v>8645.3292543089865</v>
      </c>
      <c r="F36" s="268">
        <f>+M55/J36</f>
        <v>8645.3292543089865</v>
      </c>
      <c r="G36" s="308">
        <f>+M55/K36</f>
        <v>11409.824074000815</v>
      </c>
      <c r="H36" s="216">
        <v>239</v>
      </c>
      <c r="I36" s="216">
        <v>227</v>
      </c>
      <c r="J36" s="216">
        <v>227</v>
      </c>
      <c r="K36" s="216">
        <v>172</v>
      </c>
      <c r="L36" s="140" t="s">
        <v>157</v>
      </c>
      <c r="M36" s="58">
        <f>+M35*0.01</f>
        <v>17766.16361</v>
      </c>
      <c r="N36">
        <v>0.01</v>
      </c>
    </row>
    <row r="37" spans="1:14" x14ac:dyDescent="0.2">
      <c r="A37" s="117" t="s">
        <v>87</v>
      </c>
      <c r="B37" s="177"/>
      <c r="C37" s="118"/>
      <c r="D37" s="313"/>
      <c r="E37" s="303"/>
      <c r="F37" s="303"/>
      <c r="G37" s="280"/>
      <c r="H37" s="216"/>
      <c r="I37" s="216"/>
      <c r="J37" s="216"/>
      <c r="K37" s="216"/>
      <c r="L37" s="140"/>
      <c r="M37" s="213">
        <f>+M35+M36</f>
        <v>1794382.52461</v>
      </c>
      <c r="N37" s="213" t="s">
        <v>176</v>
      </c>
    </row>
    <row r="38" spans="1:14" x14ac:dyDescent="0.2">
      <c r="A38" s="141" t="s">
        <v>88</v>
      </c>
      <c r="B38" s="56" t="s">
        <v>8</v>
      </c>
      <c r="C38" s="60" t="s">
        <v>63</v>
      </c>
      <c r="D38" s="266">
        <f>+H38</f>
        <v>957</v>
      </c>
      <c r="E38" s="266">
        <f>+I38</f>
        <v>1070</v>
      </c>
      <c r="F38" s="266">
        <f>+J38</f>
        <v>1070</v>
      </c>
      <c r="G38" s="281">
        <f>+K38</f>
        <v>931</v>
      </c>
      <c r="H38" s="216">
        <f>SUM(H35:H37)</f>
        <v>957</v>
      </c>
      <c r="I38" s="216">
        <f>SUM(I35:I37)</f>
        <v>1070</v>
      </c>
      <c r="J38" s="216">
        <v>1070</v>
      </c>
      <c r="K38" s="216">
        <f>SUM(K35:K37)</f>
        <v>931</v>
      </c>
      <c r="L38" s="140" t="s">
        <v>168</v>
      </c>
      <c r="M38" s="58">
        <f>+M37*0.01</f>
        <v>17943.825246100001</v>
      </c>
      <c r="N38">
        <v>0.01</v>
      </c>
    </row>
    <row r="39" spans="1:14" x14ac:dyDescent="0.2">
      <c r="A39" s="110" t="s">
        <v>89</v>
      </c>
      <c r="B39" s="132"/>
      <c r="C39" s="111"/>
      <c r="D39" s="314"/>
      <c r="E39" s="269"/>
      <c r="F39" s="269"/>
      <c r="G39" s="282"/>
      <c r="H39" s="58"/>
      <c r="I39" s="58"/>
      <c r="J39" s="143"/>
      <c r="K39" s="58"/>
      <c r="L39" s="58"/>
      <c r="M39" s="213">
        <f>+M37+M38</f>
        <v>1812326.3498561</v>
      </c>
      <c r="N39" s="213" t="s">
        <v>181</v>
      </c>
    </row>
    <row r="40" spans="1:14" x14ac:dyDescent="0.2">
      <c r="A40" s="141" t="s">
        <v>90</v>
      </c>
      <c r="B40" s="56" t="s">
        <v>8</v>
      </c>
      <c r="C40" s="60" t="s">
        <v>63</v>
      </c>
      <c r="D40" s="266">
        <v>2</v>
      </c>
      <c r="E40" s="267">
        <v>2</v>
      </c>
      <c r="F40" s="266">
        <v>2</v>
      </c>
      <c r="G40" s="281">
        <v>2</v>
      </c>
      <c r="H40" s="58"/>
      <c r="I40" s="58"/>
      <c r="J40" s="58"/>
      <c r="K40" s="58"/>
      <c r="L40" s="58"/>
      <c r="M40" s="271">
        <f>+N40*M39</f>
        <v>18123.263498561002</v>
      </c>
      <c r="N40">
        <v>0.01</v>
      </c>
    </row>
    <row r="41" spans="1:14" ht="13.5" thickBot="1" x14ac:dyDescent="0.25">
      <c r="A41" s="138" t="s">
        <v>91</v>
      </c>
      <c r="B41" s="178"/>
      <c r="C41" s="139"/>
      <c r="D41" s="315"/>
      <c r="E41" s="304"/>
      <c r="F41" s="304"/>
      <c r="G41" s="283"/>
      <c r="M41" s="213">
        <f>+M40+M39</f>
        <v>1830449.613354661</v>
      </c>
      <c r="N41" s="213" t="s">
        <v>182</v>
      </c>
    </row>
    <row r="42" spans="1:14" x14ac:dyDescent="0.2">
      <c r="A42" s="173" t="s">
        <v>92</v>
      </c>
      <c r="B42" s="136" t="s">
        <v>8</v>
      </c>
      <c r="C42" s="137" t="s">
        <v>63</v>
      </c>
      <c r="D42" s="305">
        <v>0</v>
      </c>
      <c r="E42" s="305">
        <v>95</v>
      </c>
      <c r="F42" s="305">
        <v>0</v>
      </c>
      <c r="G42" s="284">
        <f>20+10+5+6+1</f>
        <v>42</v>
      </c>
      <c r="I42" s="271"/>
      <c r="M42" s="271">
        <f>+N42*M41</f>
        <v>18304.496133546611</v>
      </c>
      <c r="N42">
        <v>0.01</v>
      </c>
    </row>
    <row r="43" spans="1:14" x14ac:dyDescent="0.2">
      <c r="A43" s="141" t="s">
        <v>93</v>
      </c>
      <c r="B43" s="56" t="s">
        <v>8</v>
      </c>
      <c r="C43" s="60" t="s">
        <v>63</v>
      </c>
      <c r="D43" s="266">
        <v>0</v>
      </c>
      <c r="E43" s="267">
        <v>0</v>
      </c>
      <c r="F43" s="266">
        <v>0</v>
      </c>
      <c r="G43" s="281">
        <v>0</v>
      </c>
      <c r="J43" s="58"/>
      <c r="M43" s="213">
        <f>+M41+M42</f>
        <v>1848754.1094882076</v>
      </c>
      <c r="N43" s="213" t="s">
        <v>183</v>
      </c>
    </row>
    <row r="44" spans="1:14" x14ac:dyDescent="0.2">
      <c r="A44" s="141" t="s">
        <v>111</v>
      </c>
      <c r="B44" s="131"/>
      <c r="C44" s="60"/>
      <c r="D44" s="316"/>
      <c r="E44" s="267"/>
      <c r="F44" s="266"/>
      <c r="G44" s="281"/>
      <c r="M44" s="271">
        <f>+N44*M43</f>
        <v>18487.541094882075</v>
      </c>
      <c r="N44">
        <v>0.01</v>
      </c>
    </row>
    <row r="45" spans="1:14" x14ac:dyDescent="0.2">
      <c r="A45" s="110" t="s">
        <v>94</v>
      </c>
      <c r="B45" s="132"/>
      <c r="C45" s="172"/>
      <c r="D45" s="111"/>
      <c r="E45" s="269"/>
      <c r="F45" s="269"/>
      <c r="G45" s="277"/>
      <c r="M45" s="289">
        <f>+M43+M44</f>
        <v>1867241.6505830898</v>
      </c>
      <c r="N45" s="290" t="s">
        <v>192</v>
      </c>
    </row>
    <row r="46" spans="1:14" x14ac:dyDescent="0.2">
      <c r="A46" s="174" t="s">
        <v>95</v>
      </c>
      <c r="B46" s="171" t="s">
        <v>8</v>
      </c>
      <c r="C46" s="60" t="s">
        <v>96</v>
      </c>
      <c r="D46" s="298"/>
      <c r="E46" s="211"/>
      <c r="F46" s="266"/>
      <c r="G46" s="276"/>
      <c r="M46" s="271">
        <f>+M45*N46</f>
        <v>18672.416505830897</v>
      </c>
      <c r="N46">
        <v>0.01</v>
      </c>
    </row>
    <row r="47" spans="1:14" x14ac:dyDescent="0.2">
      <c r="A47" s="175" t="s">
        <v>97</v>
      </c>
      <c r="B47" s="29" t="s">
        <v>8</v>
      </c>
      <c r="C47" s="60" t="s">
        <v>96</v>
      </c>
      <c r="D47" s="211"/>
      <c r="E47" s="211"/>
      <c r="F47" s="266"/>
      <c r="G47" s="276"/>
      <c r="M47" s="289">
        <f>+M45+M46</f>
        <v>1885914.0670889206</v>
      </c>
      <c r="N47" s="290" t="s">
        <v>193</v>
      </c>
    </row>
    <row r="48" spans="1:14" ht="13.5" thickBot="1" x14ac:dyDescent="0.25">
      <c r="A48" s="176" t="s">
        <v>98</v>
      </c>
      <c r="B48" s="31" t="s">
        <v>8</v>
      </c>
      <c r="C48" s="170" t="s">
        <v>96</v>
      </c>
      <c r="D48" s="214"/>
      <c r="E48" s="214"/>
      <c r="F48" s="214"/>
      <c r="G48" s="278"/>
      <c r="M48" s="271">
        <f>+M47*N48</f>
        <v>18859.140670889206</v>
      </c>
      <c r="N48">
        <v>0.01</v>
      </c>
    </row>
    <row r="49" spans="1:14" x14ac:dyDescent="0.2">
      <c r="A49" s="107"/>
      <c r="B49" s="107"/>
      <c r="C49" s="109"/>
      <c r="D49" s="24"/>
      <c r="E49" s="106"/>
      <c r="F49" s="24"/>
      <c r="G49" s="24"/>
      <c r="M49" s="289">
        <f>+M47+M48</f>
        <v>1904773.2077598099</v>
      </c>
      <c r="N49" s="290" t="s">
        <v>194</v>
      </c>
    </row>
    <row r="50" spans="1:14" x14ac:dyDescent="0.2">
      <c r="A50" s="129" t="s">
        <v>151</v>
      </c>
      <c r="B50" s="108"/>
      <c r="C50" s="109"/>
      <c r="D50" s="109"/>
      <c r="E50" s="24"/>
      <c r="F50" s="24"/>
      <c r="G50" s="24"/>
      <c r="M50" s="271">
        <f>+M49*N50</f>
        <v>19047.732077598099</v>
      </c>
      <c r="N50">
        <v>0.01</v>
      </c>
    </row>
    <row r="51" spans="1:14" x14ac:dyDescent="0.2">
      <c r="A51" s="61" t="s">
        <v>172</v>
      </c>
      <c r="B51" s="16"/>
      <c r="C51" s="16"/>
      <c r="D51" s="16"/>
      <c r="E51" s="16"/>
      <c r="M51" s="289">
        <f>+M49+M50</f>
        <v>1923820.939837408</v>
      </c>
      <c r="N51" s="290" t="s">
        <v>195</v>
      </c>
    </row>
    <row r="52" spans="1:14" x14ac:dyDescent="0.2">
      <c r="A52" s="16"/>
      <c r="B52" s="16"/>
      <c r="C52" s="16"/>
      <c r="D52" s="16"/>
      <c r="E52" s="16"/>
      <c r="M52" s="271">
        <f>+M51*N52</f>
        <v>19238.209398374082</v>
      </c>
      <c r="N52">
        <v>0.01</v>
      </c>
    </row>
    <row r="53" spans="1:14" x14ac:dyDescent="0.2">
      <c r="A53" s="16"/>
      <c r="B53" s="16"/>
      <c r="C53" s="16"/>
      <c r="D53" s="16"/>
      <c r="E53" s="16"/>
      <c r="M53" s="289">
        <f>+M51+M52</f>
        <v>1943059.1492357822</v>
      </c>
      <c r="N53" s="290" t="s">
        <v>196</v>
      </c>
    </row>
    <row r="54" spans="1:14" x14ac:dyDescent="0.2">
      <c r="A54" s="16"/>
      <c r="B54" s="16"/>
      <c r="C54" s="16"/>
      <c r="D54" s="16"/>
      <c r="E54" s="16"/>
      <c r="M54" s="271">
        <f>+M53*N54</f>
        <v>19430.591492357824</v>
      </c>
      <c r="N54">
        <v>0.01</v>
      </c>
    </row>
    <row r="55" spans="1:14" x14ac:dyDescent="0.2">
      <c r="A55" s="16"/>
      <c r="B55" s="16"/>
      <c r="C55" s="16"/>
      <c r="D55" s="16"/>
      <c r="E55" s="16"/>
      <c r="M55" s="300">
        <f>+M53+M54</f>
        <v>1962489.7407281401</v>
      </c>
      <c r="N55" s="301" t="s">
        <v>198</v>
      </c>
    </row>
    <row r="56" spans="1:14" x14ac:dyDescent="0.2">
      <c r="A56" s="16"/>
      <c r="B56" s="16"/>
      <c r="C56" s="16"/>
      <c r="D56" s="16"/>
      <c r="E56" s="16"/>
    </row>
    <row r="57" spans="1:14" x14ac:dyDescent="0.2">
      <c r="A57" s="16"/>
      <c r="B57" s="16"/>
      <c r="C57" s="16"/>
      <c r="D57" s="16"/>
      <c r="E57" s="16"/>
    </row>
    <row r="58" spans="1:14" x14ac:dyDescent="0.2">
      <c r="A58" s="16"/>
      <c r="B58" s="16"/>
      <c r="C58" s="16"/>
      <c r="D58" s="16"/>
      <c r="E58" s="16"/>
    </row>
    <row r="59" spans="1:14" x14ac:dyDescent="0.2">
      <c r="A59" s="16"/>
      <c r="B59" s="16"/>
      <c r="C59" s="16"/>
      <c r="D59" s="16"/>
      <c r="E59" s="16"/>
    </row>
    <row r="60" spans="1:14" ht="12.75" customHeight="1" x14ac:dyDescent="0.2">
      <c r="A60" s="16"/>
      <c r="B60" s="16"/>
      <c r="C60" s="16"/>
      <c r="D60" s="16"/>
      <c r="E60" s="16"/>
    </row>
    <row r="61" spans="1:14" x14ac:dyDescent="0.2">
      <c r="A61" s="16"/>
      <c r="B61" s="16"/>
      <c r="C61" s="16"/>
      <c r="D61" s="16"/>
      <c r="E61" s="16"/>
    </row>
    <row r="62" spans="1:14" ht="12.75" customHeight="1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zoomScale="90" zoomScaleNormal="90" workbookViewId="0">
      <selection activeCell="A31" sqref="A1:G31"/>
    </sheetView>
  </sheetViews>
  <sheetFormatPr baseColWidth="10"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197</v>
      </c>
      <c r="B1" s="184"/>
      <c r="C1" s="185"/>
      <c r="D1" s="185"/>
      <c r="E1" s="185"/>
      <c r="F1" s="186"/>
      <c r="G1" s="187"/>
      <c r="H1" s="64"/>
    </row>
    <row r="2" spans="1:9" x14ac:dyDescent="0.25">
      <c r="A2" s="183"/>
      <c r="B2" s="183"/>
      <c r="C2" s="188"/>
      <c r="D2" s="183"/>
      <c r="E2" s="183"/>
      <c r="F2" s="183"/>
      <c r="G2" s="189"/>
      <c r="H2" s="66"/>
    </row>
    <row r="3" spans="1:9" ht="18.75" customHeight="1" x14ac:dyDescent="0.25">
      <c r="A3" s="183"/>
      <c r="B3" s="183"/>
      <c r="C3" s="188"/>
      <c r="D3" s="183"/>
      <c r="E3" s="183"/>
      <c r="F3" s="183"/>
      <c r="G3" s="189"/>
      <c r="H3" s="66"/>
    </row>
    <row r="4" spans="1:9" x14ac:dyDescent="0.25">
      <c r="A4" s="190" t="s">
        <v>22</v>
      </c>
      <c r="B4" s="183"/>
      <c r="C4" s="188"/>
      <c r="D4" s="183"/>
      <c r="E4" s="183"/>
      <c r="F4" s="183"/>
      <c r="G4" s="189"/>
      <c r="H4" s="66"/>
    </row>
    <row r="5" spans="1:9" x14ac:dyDescent="0.25">
      <c r="A5" s="191"/>
      <c r="B5" s="183"/>
      <c r="C5" s="188"/>
      <c r="D5" s="183"/>
      <c r="E5" s="183"/>
      <c r="F5" s="183"/>
      <c r="G5" s="189"/>
      <c r="H5" s="66"/>
    </row>
    <row r="6" spans="1:9" x14ac:dyDescent="0.25">
      <c r="A6" s="190" t="s">
        <v>1</v>
      </c>
      <c r="B6" s="183"/>
      <c r="C6" s="188"/>
      <c r="D6" s="183"/>
      <c r="E6" s="183"/>
      <c r="F6" s="183"/>
      <c r="G6" s="189"/>
      <c r="H6" s="66"/>
    </row>
    <row r="7" spans="1:9" x14ac:dyDescent="0.25">
      <c r="A7" s="192"/>
      <c r="B7" s="192"/>
      <c r="C7" s="193"/>
      <c r="D7" s="192"/>
      <c r="E7" s="192"/>
      <c r="F7" s="192"/>
      <c r="G7" s="194"/>
      <c r="H7" s="69"/>
    </row>
    <row r="8" spans="1:9" ht="16.5" thickBot="1" x14ac:dyDescent="0.3">
      <c r="A8" s="192"/>
      <c r="B8" s="192"/>
      <c r="C8" s="193"/>
      <c r="D8" s="192"/>
      <c r="E8" s="192"/>
      <c r="F8" s="192"/>
      <c r="G8" s="194"/>
      <c r="H8" s="69"/>
    </row>
    <row r="9" spans="1:9" ht="13.5" customHeight="1" x14ac:dyDescent="0.25">
      <c r="A9" s="385" t="s">
        <v>2</v>
      </c>
      <c r="B9" s="388" t="s">
        <v>3</v>
      </c>
      <c r="C9" s="391" t="s">
        <v>99</v>
      </c>
      <c r="D9" s="393" t="s">
        <v>161</v>
      </c>
      <c r="E9" s="394"/>
      <c r="F9" s="394"/>
      <c r="G9" s="395"/>
      <c r="H9" s="70"/>
      <c r="I9" s="70"/>
    </row>
    <row r="10" spans="1:9" ht="14.25" customHeight="1" x14ac:dyDescent="0.25">
      <c r="A10" s="386"/>
      <c r="B10" s="389"/>
      <c r="C10" s="392"/>
      <c r="D10" s="344">
        <v>2023</v>
      </c>
      <c r="E10" s="345"/>
      <c r="F10" s="345"/>
      <c r="G10" s="346"/>
      <c r="H10" s="70"/>
      <c r="I10" s="70"/>
    </row>
    <row r="11" spans="1:9" ht="18" customHeight="1" x14ac:dyDescent="0.25">
      <c r="A11" s="386"/>
      <c r="B11" s="389"/>
      <c r="C11" s="392"/>
      <c r="D11" s="383" t="s">
        <v>139</v>
      </c>
      <c r="E11" s="342" t="s">
        <v>152</v>
      </c>
      <c r="F11" s="342" t="s">
        <v>154</v>
      </c>
      <c r="G11" s="335" t="s">
        <v>159</v>
      </c>
      <c r="H11" s="70"/>
      <c r="I11" s="70"/>
    </row>
    <row r="12" spans="1:9" ht="12.75" customHeight="1" x14ac:dyDescent="0.25">
      <c r="A12" s="386"/>
      <c r="B12" s="389"/>
      <c r="C12" s="392"/>
      <c r="D12" s="383"/>
      <c r="E12" s="342"/>
      <c r="F12" s="342"/>
      <c r="G12" s="335"/>
      <c r="H12" s="70"/>
      <c r="I12" s="70"/>
    </row>
    <row r="13" spans="1:9" ht="13.5" customHeight="1" thickBot="1" x14ac:dyDescent="0.3">
      <c r="A13" s="387"/>
      <c r="B13" s="390"/>
      <c r="C13" s="392"/>
      <c r="D13" s="384"/>
      <c r="E13" s="353"/>
      <c r="F13" s="353"/>
      <c r="G13" s="343"/>
      <c r="H13" s="70"/>
      <c r="I13" s="70"/>
    </row>
    <row r="14" spans="1:9" x14ac:dyDescent="0.25">
      <c r="A14" s="396" t="s">
        <v>100</v>
      </c>
      <c r="B14" s="397"/>
      <c r="C14" s="397"/>
      <c r="D14" s="397"/>
      <c r="E14" s="397"/>
      <c r="F14" s="397"/>
      <c r="G14" s="398"/>
      <c r="H14" s="70"/>
      <c r="I14" s="70"/>
    </row>
    <row r="15" spans="1:9" x14ac:dyDescent="0.25">
      <c r="A15" s="377" t="s">
        <v>6</v>
      </c>
      <c r="B15" s="378"/>
      <c r="C15" s="378"/>
      <c r="D15" s="378"/>
      <c r="E15" s="378"/>
      <c r="F15" s="378"/>
      <c r="G15" s="379"/>
      <c r="H15" s="70"/>
      <c r="I15" s="70"/>
    </row>
    <row r="16" spans="1:9" x14ac:dyDescent="0.25">
      <c r="A16" s="217" t="s">
        <v>101</v>
      </c>
      <c r="B16" s="218" t="s">
        <v>8</v>
      </c>
      <c r="C16" s="219" t="s">
        <v>102</v>
      </c>
      <c r="D16" s="260">
        <v>227</v>
      </c>
      <c r="E16" s="260">
        <v>236</v>
      </c>
      <c r="F16" s="260">
        <v>211</v>
      </c>
      <c r="G16" s="296">
        <v>220</v>
      </c>
      <c r="H16" s="70"/>
      <c r="I16" s="70"/>
    </row>
    <row r="17" spans="1:9" x14ac:dyDescent="0.25">
      <c r="A17" s="220" t="s">
        <v>103</v>
      </c>
      <c r="B17" s="221" t="s">
        <v>8</v>
      </c>
      <c r="C17" s="222" t="s">
        <v>102</v>
      </c>
      <c r="D17" s="261">
        <v>22</v>
      </c>
      <c r="E17" s="261">
        <v>37</v>
      </c>
      <c r="F17" s="261">
        <v>2</v>
      </c>
      <c r="G17" s="297">
        <v>4</v>
      </c>
      <c r="H17" s="70"/>
      <c r="I17" s="70"/>
    </row>
    <row r="18" spans="1:9" x14ac:dyDescent="0.25">
      <c r="A18" s="220" t="s">
        <v>104</v>
      </c>
      <c r="B18" s="221" t="s">
        <v>8</v>
      </c>
      <c r="C18" s="222" t="s">
        <v>102</v>
      </c>
      <c r="D18" s="262">
        <v>257</v>
      </c>
      <c r="E18" s="262">
        <v>267</v>
      </c>
      <c r="F18" s="262">
        <v>419</v>
      </c>
      <c r="G18" s="297">
        <v>693</v>
      </c>
      <c r="H18" s="70"/>
    </row>
    <row r="19" spans="1:9" x14ac:dyDescent="0.25">
      <c r="A19" s="273" t="s">
        <v>190</v>
      </c>
      <c r="B19" s="221" t="s">
        <v>191</v>
      </c>
      <c r="C19" s="222" t="s">
        <v>9</v>
      </c>
      <c r="D19" s="262"/>
      <c r="E19" s="307"/>
      <c r="F19" s="307"/>
      <c r="G19" s="297"/>
      <c r="H19" s="70"/>
    </row>
    <row r="20" spans="1:9" x14ac:dyDescent="0.25">
      <c r="A20" s="380" t="s">
        <v>158</v>
      </c>
      <c r="B20" s="381"/>
      <c r="C20" s="381"/>
      <c r="D20" s="381"/>
      <c r="E20" s="381"/>
      <c r="F20" s="381"/>
      <c r="G20" s="382"/>
      <c r="H20" s="70"/>
    </row>
    <row r="21" spans="1:9" x14ac:dyDescent="0.25">
      <c r="A21" s="377" t="s">
        <v>6</v>
      </c>
      <c r="B21" s="378"/>
      <c r="C21" s="378"/>
      <c r="D21" s="378"/>
      <c r="E21" s="378"/>
      <c r="F21" s="378"/>
      <c r="G21" s="379"/>
      <c r="H21" s="70"/>
    </row>
    <row r="22" spans="1:9" x14ac:dyDescent="0.25">
      <c r="A22" s="223" t="s">
        <v>105</v>
      </c>
      <c r="B22" s="224" t="s">
        <v>8</v>
      </c>
      <c r="C22" s="225" t="s">
        <v>106</v>
      </c>
      <c r="D22" s="260">
        <v>750</v>
      </c>
      <c r="E22" s="260">
        <v>756</v>
      </c>
      <c r="F22" s="260">
        <v>756</v>
      </c>
      <c r="G22" s="226">
        <v>810</v>
      </c>
      <c r="H22" s="70"/>
      <c r="I22" s="70"/>
    </row>
    <row r="23" spans="1:9" x14ac:dyDescent="0.25">
      <c r="A23" s="227" t="s">
        <v>107</v>
      </c>
      <c r="B23" s="221" t="s">
        <v>8</v>
      </c>
      <c r="C23" s="222" t="s">
        <v>106</v>
      </c>
      <c r="D23" s="261">
        <f>4800+2550</f>
        <v>7350</v>
      </c>
      <c r="E23" s="261">
        <f>5200+2550</f>
        <v>7750</v>
      </c>
      <c r="F23" s="261">
        <f>5200+2550</f>
        <v>7750</v>
      </c>
      <c r="G23" s="226">
        <f>5460+2780</f>
        <v>8240</v>
      </c>
      <c r="H23" s="70"/>
    </row>
    <row r="24" spans="1:9" x14ac:dyDescent="0.25">
      <c r="A24" s="228" t="s">
        <v>108</v>
      </c>
      <c r="B24" s="229" t="s">
        <v>8</v>
      </c>
      <c r="C24" s="230" t="s">
        <v>106</v>
      </c>
      <c r="D24" s="263">
        <f>10+25</f>
        <v>35</v>
      </c>
      <c r="E24" s="263">
        <f>10+28</f>
        <v>38</v>
      </c>
      <c r="F24" s="263">
        <f>10+21</f>
        <v>31</v>
      </c>
      <c r="G24" s="231">
        <f>10+16</f>
        <v>26</v>
      </c>
      <c r="H24" s="70"/>
    </row>
    <row r="25" spans="1:9" x14ac:dyDescent="0.25">
      <c r="A25" s="228" t="s">
        <v>184</v>
      </c>
      <c r="B25" s="229" t="s">
        <v>8</v>
      </c>
      <c r="C25" s="230" t="s">
        <v>9</v>
      </c>
      <c r="D25" s="263">
        <v>2710</v>
      </c>
      <c r="E25" s="263">
        <f>3494+1313</f>
        <v>4807</v>
      </c>
      <c r="F25" s="263">
        <f>3232+1530</f>
        <v>4762</v>
      </c>
      <c r="G25" s="231">
        <f>3549+928</f>
        <v>4477</v>
      </c>
      <c r="H25" s="70"/>
    </row>
    <row r="26" spans="1:9" x14ac:dyDescent="0.25">
      <c r="A26" s="377" t="s">
        <v>80</v>
      </c>
      <c r="B26" s="378"/>
      <c r="C26" s="378"/>
      <c r="D26" s="378"/>
      <c r="E26" s="378"/>
      <c r="F26" s="378"/>
      <c r="G26" s="379"/>
      <c r="H26" s="70"/>
    </row>
    <row r="27" spans="1:9" x14ac:dyDescent="0.25">
      <c r="A27" s="232" t="s">
        <v>13</v>
      </c>
      <c r="B27" s="233"/>
      <c r="C27" s="233"/>
      <c r="D27" s="234"/>
      <c r="E27" s="235"/>
      <c r="F27" s="236"/>
      <c r="G27" s="237"/>
      <c r="H27" s="70"/>
    </row>
    <row r="28" spans="1:9" ht="16.5" thickBot="1" x14ac:dyDescent="0.3">
      <c r="A28" s="238" t="s">
        <v>109</v>
      </c>
      <c r="B28" s="239" t="s">
        <v>8</v>
      </c>
      <c r="C28" s="240" t="s">
        <v>110</v>
      </c>
      <c r="D28" s="241"/>
      <c r="E28" s="241"/>
      <c r="F28" s="241"/>
      <c r="G28" s="242"/>
      <c r="H28" s="70"/>
    </row>
    <row r="29" spans="1:9" x14ac:dyDescent="0.25">
      <c r="A29" s="243"/>
      <c r="B29" s="244"/>
      <c r="C29" s="245"/>
      <c r="D29" s="246"/>
      <c r="E29" s="201"/>
      <c r="F29" s="201"/>
      <c r="G29" s="201"/>
    </row>
    <row r="30" spans="1:9" x14ac:dyDescent="0.25">
      <c r="A30" s="195" t="s">
        <v>163</v>
      </c>
      <c r="B30" s="195"/>
      <c r="C30" s="193"/>
      <c r="D30" s="196"/>
      <c r="E30" s="196"/>
      <c r="F30" s="196"/>
      <c r="G30" s="197"/>
      <c r="H30" s="70"/>
    </row>
    <row r="31" spans="1:9" x14ac:dyDescent="0.25">
      <c r="A31" s="198" t="s">
        <v>145</v>
      </c>
      <c r="B31" s="196"/>
      <c r="C31" s="199"/>
      <c r="D31" s="200"/>
      <c r="E31" s="200"/>
      <c r="F31" s="196"/>
      <c r="G31" s="197"/>
      <c r="H31" s="70"/>
    </row>
    <row r="32" spans="1:9" x14ac:dyDescent="0.25">
      <c r="A32" s="71"/>
      <c r="B32" s="72"/>
      <c r="C32" s="63"/>
      <c r="D32" s="72"/>
      <c r="E32" s="72"/>
      <c r="F32" s="72"/>
      <c r="G32" s="201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tabSelected="1" topLeftCell="A8" zoomScale="90" zoomScaleNormal="90" workbookViewId="0">
      <selection sqref="A1:G29"/>
    </sheetView>
  </sheetViews>
  <sheetFormatPr baseColWidth="10" defaultColWidth="12.5703125" defaultRowHeight="15.75" x14ac:dyDescent="0.25"/>
  <cols>
    <col min="1" max="1" width="50.57031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197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09" t="s">
        <v>2</v>
      </c>
      <c r="B8" s="405" t="s">
        <v>3</v>
      </c>
      <c r="C8" s="405" t="s">
        <v>99</v>
      </c>
      <c r="D8" s="407" t="s">
        <v>161</v>
      </c>
      <c r="E8" s="407"/>
      <c r="F8" s="407"/>
      <c r="G8" s="408"/>
    </row>
    <row r="9" spans="1:7" ht="12.75" customHeight="1" x14ac:dyDescent="0.25">
      <c r="A9" s="410"/>
      <c r="B9" s="406"/>
      <c r="C9" s="406"/>
      <c r="D9" s="373">
        <v>2023</v>
      </c>
      <c r="E9" s="373"/>
      <c r="F9" s="373"/>
      <c r="G9" s="374"/>
    </row>
    <row r="10" spans="1:7" ht="13.9" customHeight="1" x14ac:dyDescent="0.25">
      <c r="A10" s="410"/>
      <c r="B10" s="406"/>
      <c r="C10" s="406"/>
      <c r="D10" s="342" t="s">
        <v>139</v>
      </c>
      <c r="E10" s="342" t="s">
        <v>152</v>
      </c>
      <c r="F10" s="342" t="s">
        <v>154</v>
      </c>
      <c r="G10" s="335" t="s">
        <v>159</v>
      </c>
    </row>
    <row r="11" spans="1:7" ht="12.75" customHeight="1" x14ac:dyDescent="0.25">
      <c r="A11" s="410"/>
      <c r="B11" s="406"/>
      <c r="C11" s="406"/>
      <c r="D11" s="342"/>
      <c r="E11" s="342"/>
      <c r="F11" s="342"/>
      <c r="G11" s="335"/>
    </row>
    <row r="12" spans="1:7" ht="13.5" customHeight="1" x14ac:dyDescent="0.25">
      <c r="A12" s="410"/>
      <c r="B12" s="406"/>
      <c r="C12" s="406"/>
      <c r="D12" s="342"/>
      <c r="E12" s="342"/>
      <c r="F12" s="342"/>
      <c r="G12" s="335"/>
    </row>
    <row r="13" spans="1:7" x14ac:dyDescent="0.25">
      <c r="A13" s="402" t="s">
        <v>112</v>
      </c>
      <c r="B13" s="403"/>
      <c r="C13" s="403"/>
      <c r="D13" s="403"/>
      <c r="E13" s="403"/>
      <c r="F13" s="403"/>
      <c r="G13" s="404"/>
    </row>
    <row r="14" spans="1:7" x14ac:dyDescent="0.25">
      <c r="A14" s="399" t="s">
        <v>6</v>
      </c>
      <c r="B14" s="400"/>
      <c r="C14" s="400"/>
      <c r="D14" s="400"/>
      <c r="E14" s="400"/>
      <c r="F14" s="400"/>
      <c r="G14" s="401"/>
    </row>
    <row r="15" spans="1:7" x14ac:dyDescent="0.25">
      <c r="A15" s="80" t="s">
        <v>113</v>
      </c>
      <c r="B15" s="81" t="s">
        <v>8</v>
      </c>
      <c r="C15" s="115" t="s">
        <v>114</v>
      </c>
      <c r="D15" s="264">
        <v>1052</v>
      </c>
      <c r="E15" s="264">
        <v>0</v>
      </c>
      <c r="F15" s="264">
        <v>0</v>
      </c>
      <c r="G15" s="180">
        <v>0</v>
      </c>
    </row>
    <row r="16" spans="1:7" x14ac:dyDescent="0.25">
      <c r="A16" s="80" t="s">
        <v>115</v>
      </c>
      <c r="B16" s="81" t="s">
        <v>8</v>
      </c>
      <c r="C16" s="115" t="s">
        <v>116</v>
      </c>
      <c r="D16" s="264">
        <v>26157</v>
      </c>
      <c r="E16" s="264">
        <v>24939</v>
      </c>
      <c r="F16" s="264">
        <v>24939</v>
      </c>
      <c r="G16" s="180">
        <v>26650</v>
      </c>
    </row>
    <row r="17" spans="1:7" x14ac:dyDescent="0.25">
      <c r="A17" s="80" t="s">
        <v>117</v>
      </c>
      <c r="B17" s="81" t="s">
        <v>8</v>
      </c>
      <c r="C17" s="115" t="s">
        <v>116</v>
      </c>
      <c r="D17" s="264">
        <v>4002</v>
      </c>
      <c r="E17" s="264">
        <v>4256</v>
      </c>
      <c r="F17" s="264">
        <v>4256</v>
      </c>
      <c r="G17" s="180">
        <v>4005</v>
      </c>
    </row>
    <row r="18" spans="1:7" x14ac:dyDescent="0.25">
      <c r="A18" s="80" t="s">
        <v>118</v>
      </c>
      <c r="B18" s="81" t="s">
        <v>8</v>
      </c>
      <c r="C18" s="115" t="s">
        <v>116</v>
      </c>
      <c r="D18" s="264">
        <v>27</v>
      </c>
      <c r="E18" s="264">
        <v>5</v>
      </c>
      <c r="F18" s="264">
        <v>5</v>
      </c>
      <c r="G18" s="180">
        <v>160</v>
      </c>
    </row>
    <row r="19" spans="1:7" x14ac:dyDescent="0.25">
      <c r="A19" s="80" t="s">
        <v>119</v>
      </c>
      <c r="B19" s="81" t="s">
        <v>8</v>
      </c>
      <c r="C19" s="115" t="s">
        <v>116</v>
      </c>
      <c r="D19" s="264">
        <v>32</v>
      </c>
      <c r="E19" s="264">
        <v>31</v>
      </c>
      <c r="F19" s="264">
        <v>31</v>
      </c>
      <c r="G19" s="180">
        <v>28</v>
      </c>
    </row>
    <row r="20" spans="1:7" x14ac:dyDescent="0.25">
      <c r="A20" s="82" t="s">
        <v>175</v>
      </c>
      <c r="B20" s="81" t="s">
        <v>8</v>
      </c>
      <c r="C20" s="115" t="s">
        <v>116</v>
      </c>
      <c r="D20" s="264">
        <v>807</v>
      </c>
      <c r="E20" s="264">
        <v>90</v>
      </c>
      <c r="F20" s="264">
        <v>90</v>
      </c>
      <c r="G20" s="180">
        <v>642</v>
      </c>
    </row>
    <row r="21" spans="1:7" x14ac:dyDescent="0.25">
      <c r="A21" s="82" t="s">
        <v>120</v>
      </c>
      <c r="B21" s="81" t="s">
        <v>8</v>
      </c>
      <c r="C21" s="115" t="s">
        <v>116</v>
      </c>
      <c r="D21" s="264">
        <v>27</v>
      </c>
      <c r="E21" s="264">
        <v>30</v>
      </c>
      <c r="F21" s="264">
        <v>30</v>
      </c>
      <c r="G21" s="180">
        <v>23</v>
      </c>
    </row>
    <row r="22" spans="1:7" x14ac:dyDescent="0.25">
      <c r="A22" s="82" t="s">
        <v>121</v>
      </c>
      <c r="B22" s="81" t="s">
        <v>8</v>
      </c>
      <c r="C22" s="115" t="s">
        <v>116</v>
      </c>
      <c r="D22" s="264">
        <v>613</v>
      </c>
      <c r="E22" s="264">
        <v>712</v>
      </c>
      <c r="F22" s="264">
        <v>712</v>
      </c>
      <c r="G22" s="180">
        <v>460</v>
      </c>
    </row>
    <row r="23" spans="1:7" x14ac:dyDescent="0.25">
      <c r="A23" s="399" t="s">
        <v>80</v>
      </c>
      <c r="B23" s="400"/>
      <c r="C23" s="400"/>
      <c r="D23" s="400"/>
      <c r="E23" s="400"/>
      <c r="F23" s="400"/>
      <c r="G23" s="401"/>
    </row>
    <row r="24" spans="1:7" x14ac:dyDescent="0.25">
      <c r="A24" s="119" t="s">
        <v>13</v>
      </c>
      <c r="B24" s="120"/>
      <c r="C24" s="120"/>
      <c r="D24" s="120"/>
      <c r="E24" s="133"/>
      <c r="F24" s="152"/>
      <c r="G24" s="181"/>
    </row>
    <row r="25" spans="1:7" x14ac:dyDescent="0.25">
      <c r="A25" s="83" t="s">
        <v>122</v>
      </c>
      <c r="B25" s="84" t="s">
        <v>8</v>
      </c>
      <c r="C25" s="115" t="s">
        <v>123</v>
      </c>
      <c r="D25" s="264">
        <v>378</v>
      </c>
      <c r="E25" s="264">
        <v>373</v>
      </c>
      <c r="F25" s="264">
        <v>376</v>
      </c>
      <c r="G25" s="180">
        <v>381</v>
      </c>
    </row>
    <row r="26" spans="1:7" x14ac:dyDescent="0.25">
      <c r="A26" s="119" t="s">
        <v>14</v>
      </c>
      <c r="B26" s="120"/>
      <c r="C26" s="120"/>
      <c r="D26" s="414"/>
      <c r="E26" s="414"/>
      <c r="F26" s="306"/>
      <c r="G26" s="181"/>
    </row>
    <row r="27" spans="1:7" ht="16.5" thickBot="1" x14ac:dyDescent="0.3">
      <c r="A27" s="85" t="s">
        <v>79</v>
      </c>
      <c r="B27" s="86" t="s">
        <v>8</v>
      </c>
      <c r="C27" s="116" t="s">
        <v>123</v>
      </c>
      <c r="D27" s="265">
        <v>73</v>
      </c>
      <c r="E27" s="265">
        <v>73</v>
      </c>
      <c r="F27" s="265">
        <v>64</v>
      </c>
      <c r="G27" s="87">
        <v>86</v>
      </c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124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2024-02-15T16:29:30Z</cp:lastPrinted>
  <dcterms:created xsi:type="dcterms:W3CDTF">2008-04-29T14:59:54Z</dcterms:created>
  <dcterms:modified xsi:type="dcterms:W3CDTF">2024-02-15T16:31:26Z</dcterms:modified>
</cp:coreProperties>
</file>