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lsa CPU\INDICADORES Y METAS\INDICADORES 2024\4to Trimestre 2024\ARCHIVO HTC 4to TRIM 2024\"/>
    </mc:Choice>
  </mc:AlternateContent>
  <bookViews>
    <workbookView xWindow="480" yWindow="375" windowWidth="7980" windowHeight="6495" tabRatio="763"/>
  </bookViews>
  <sheets>
    <sheet name="10601" sheetId="6" r:id="rId1"/>
    <sheet name="10602" sheetId="30" r:id="rId2"/>
    <sheet name="10610" sheetId="29" r:id="rId3"/>
    <sheet name="10611" sheetId="21" r:id="rId4"/>
    <sheet name="50603" sheetId="31" r:id="rId5"/>
    <sheet name="50604" sheetId="24" r:id="rId6"/>
  </sheets>
  <definedNames>
    <definedName name="_xlnm.Print_Area" localSheetId="2">'10610'!$A$1:$U$41</definedName>
    <definedName name="_xlnm.Print_Area" localSheetId="4">'50603'!$A$1:$N$42</definedName>
  </definedNames>
  <calcPr calcId="152511" calcMode="manual"/>
</workbook>
</file>

<file path=xl/calcChain.xml><?xml version="1.0" encoding="utf-8"?>
<calcChain xmlns="http://schemas.openxmlformats.org/spreadsheetml/2006/main">
  <c r="K92" i="24" l="1"/>
  <c r="H92" i="24"/>
  <c r="E92" i="24"/>
  <c r="L92" i="24" s="1"/>
  <c r="K91" i="24"/>
  <c r="H91" i="24"/>
  <c r="E91" i="24"/>
  <c r="L91" i="24" s="1"/>
  <c r="K90" i="24"/>
  <c r="H90" i="24"/>
  <c r="E90" i="24"/>
  <c r="L90" i="24" s="1"/>
  <c r="K87" i="24"/>
  <c r="H87" i="24"/>
  <c r="E87" i="24"/>
  <c r="L87" i="24" s="1"/>
  <c r="K86" i="24"/>
  <c r="H86" i="24"/>
  <c r="E86" i="24"/>
  <c r="L86" i="24" s="1"/>
  <c r="K84" i="24"/>
  <c r="H84" i="24"/>
  <c r="E84" i="24"/>
  <c r="L84" i="24" s="1"/>
  <c r="K82" i="24"/>
  <c r="H82" i="24"/>
  <c r="E82" i="24"/>
  <c r="L82" i="24" s="1"/>
  <c r="K81" i="24"/>
  <c r="H81" i="24"/>
  <c r="E81" i="24"/>
  <c r="L81" i="24" s="1"/>
  <c r="L80" i="24"/>
  <c r="K80" i="24"/>
  <c r="E80" i="24"/>
  <c r="L79" i="24"/>
  <c r="K79" i="24"/>
  <c r="H79" i="24"/>
  <c r="E79" i="24"/>
  <c r="L77" i="24"/>
  <c r="K77" i="24"/>
  <c r="H77" i="24"/>
  <c r="E77" i="24"/>
  <c r="L75" i="24"/>
  <c r="K75" i="24"/>
  <c r="H75" i="24"/>
  <c r="E75" i="24"/>
  <c r="L74" i="24"/>
  <c r="K74" i="24"/>
  <c r="H74" i="24"/>
  <c r="E74" i="24"/>
  <c r="L72" i="24"/>
  <c r="K72" i="24"/>
  <c r="H72" i="24"/>
  <c r="E72" i="24"/>
  <c r="L71" i="24"/>
  <c r="K71" i="24"/>
  <c r="H71" i="24"/>
  <c r="E71" i="24"/>
  <c r="L68" i="24"/>
  <c r="K68" i="24"/>
  <c r="H68" i="24"/>
  <c r="E68" i="24"/>
  <c r="L67" i="24"/>
  <c r="K67" i="24"/>
  <c r="H67" i="24"/>
  <c r="E67" i="24"/>
  <c r="L66" i="24"/>
  <c r="K66" i="24"/>
  <c r="H66" i="24"/>
  <c r="E66" i="24"/>
  <c r="L65" i="24"/>
  <c r="K65" i="24"/>
  <c r="H65" i="24"/>
  <c r="E65" i="24"/>
  <c r="L64" i="24"/>
  <c r="K64" i="24"/>
  <c r="H64" i="24"/>
  <c r="E64" i="24"/>
  <c r="L61" i="24"/>
  <c r="K61" i="24"/>
  <c r="H61" i="24"/>
  <c r="E61" i="24"/>
  <c r="L60" i="24"/>
  <c r="K60" i="24"/>
  <c r="H60" i="24"/>
  <c r="E60" i="24"/>
  <c r="L57" i="24"/>
  <c r="K57" i="24"/>
  <c r="H57" i="24"/>
  <c r="E57" i="24"/>
  <c r="L56" i="24"/>
  <c r="K56" i="24"/>
  <c r="H56" i="24"/>
  <c r="E56" i="24"/>
  <c r="L54" i="24"/>
  <c r="K54" i="24"/>
  <c r="H54" i="24"/>
  <c r="E54" i="24"/>
  <c r="L53" i="24"/>
  <c r="K53" i="24"/>
  <c r="H53" i="24"/>
  <c r="E53" i="24"/>
  <c r="L52" i="24"/>
  <c r="K52" i="24"/>
  <c r="H52" i="24"/>
  <c r="E52" i="24"/>
  <c r="L50" i="24"/>
  <c r="K50" i="24"/>
  <c r="H50" i="24"/>
  <c r="E50" i="24"/>
  <c r="L49" i="24"/>
  <c r="K49" i="24"/>
  <c r="H49" i="24"/>
  <c r="E49" i="24"/>
  <c r="L46" i="24"/>
  <c r="K46" i="24"/>
  <c r="H46" i="24"/>
  <c r="E46" i="24"/>
  <c r="L45" i="24"/>
  <c r="K45" i="24"/>
  <c r="H45" i="24"/>
  <c r="E45" i="24"/>
  <c r="L44" i="24"/>
  <c r="K44" i="24"/>
  <c r="H44" i="24"/>
  <c r="E44" i="24"/>
  <c r="L43" i="24"/>
  <c r="K43" i="24"/>
  <c r="H43" i="24"/>
  <c r="E43" i="24"/>
  <c r="L42" i="24"/>
  <c r="K42" i="24"/>
  <c r="H42" i="24"/>
  <c r="E42" i="24"/>
  <c r="L41" i="24"/>
  <c r="K41" i="24"/>
  <c r="E41" i="24"/>
  <c r="K40" i="24"/>
  <c r="E40" i="24"/>
  <c r="L40" i="24" s="1"/>
  <c r="K39" i="24"/>
  <c r="H39" i="24"/>
  <c r="E39" i="24"/>
  <c r="L39" i="24" s="1"/>
  <c r="K38" i="24"/>
  <c r="H38" i="24"/>
  <c r="E38" i="24"/>
  <c r="L38" i="24" s="1"/>
  <c r="K37" i="24"/>
  <c r="H37" i="24"/>
  <c r="E37" i="24"/>
  <c r="L37" i="24" s="1"/>
  <c r="K36" i="24"/>
  <c r="H36" i="24"/>
  <c r="E36" i="24"/>
  <c r="L36" i="24" s="1"/>
  <c r="K35" i="24"/>
  <c r="H35" i="24"/>
  <c r="E35" i="24"/>
  <c r="L35" i="24" s="1"/>
  <c r="K34" i="24"/>
  <c r="H34" i="24"/>
  <c r="E34" i="24"/>
  <c r="L34" i="24" s="1"/>
  <c r="K33" i="24"/>
  <c r="H33" i="24"/>
  <c r="E33" i="24"/>
  <c r="L33" i="24" s="1"/>
  <c r="K32" i="24"/>
  <c r="H32" i="24"/>
  <c r="E32" i="24"/>
  <c r="L32" i="24" s="1"/>
  <c r="K31" i="24"/>
  <c r="H31" i="24"/>
  <c r="E31" i="24"/>
  <c r="L31" i="24" s="1"/>
  <c r="K30" i="24"/>
  <c r="H30" i="24"/>
  <c r="E30" i="24"/>
  <c r="L30" i="24" s="1"/>
  <c r="K29" i="24"/>
  <c r="H29" i="24"/>
  <c r="E29" i="24"/>
  <c r="L29" i="24" s="1"/>
  <c r="K28" i="24"/>
  <c r="H28" i="24"/>
  <c r="E28" i="24"/>
  <c r="L28" i="24" s="1"/>
  <c r="K27" i="24"/>
  <c r="H27" i="24"/>
  <c r="E27" i="24"/>
  <c r="L27" i="24" s="1"/>
  <c r="K26" i="24"/>
  <c r="H26" i="24"/>
  <c r="E26" i="24"/>
  <c r="L26" i="24" s="1"/>
  <c r="K25" i="24"/>
  <c r="H25" i="24"/>
  <c r="E25" i="24"/>
  <c r="L25" i="24" s="1"/>
  <c r="K24" i="24"/>
  <c r="H24" i="24"/>
  <c r="E24" i="24"/>
  <c r="L24" i="24" s="1"/>
  <c r="K22" i="24"/>
  <c r="H22" i="24"/>
  <c r="E22" i="24"/>
  <c r="L22" i="24" s="1"/>
  <c r="K21" i="24"/>
  <c r="H21" i="24"/>
  <c r="E21" i="24"/>
  <c r="L21" i="24" s="1"/>
  <c r="K20" i="24"/>
  <c r="H20" i="24"/>
  <c r="E20" i="24"/>
  <c r="L20" i="24" s="1"/>
  <c r="K18" i="24"/>
  <c r="H18" i="24"/>
  <c r="E18" i="24"/>
  <c r="L18" i="24" s="1"/>
  <c r="K17" i="24"/>
  <c r="H17" i="24"/>
  <c r="E17" i="24"/>
  <c r="L17" i="24" s="1"/>
  <c r="K16" i="24"/>
  <c r="H16" i="24"/>
  <c r="E16" i="24"/>
  <c r="L16" i="24" s="1"/>
  <c r="K14" i="24"/>
  <c r="H14" i="24"/>
  <c r="E14" i="24"/>
  <c r="L14" i="24" s="1"/>
  <c r="K13" i="24"/>
  <c r="H13" i="24"/>
  <c r="E13" i="24"/>
  <c r="L13" i="24" s="1"/>
  <c r="H15" i="30"/>
  <c r="G15" i="30"/>
  <c r="F15" i="30"/>
  <c r="E15" i="30"/>
  <c r="D15" i="30"/>
  <c r="K41" i="29" l="1"/>
  <c r="K40" i="29"/>
  <c r="M39" i="29"/>
  <c r="L39" i="29"/>
  <c r="K39" i="29"/>
  <c r="K29" i="29"/>
  <c r="K23" i="29"/>
  <c r="K22" i="29" s="1"/>
  <c r="V18" i="29"/>
  <c r="W18" i="29" s="1"/>
  <c r="V16" i="29"/>
  <c r="I17" i="6" l="1"/>
  <c r="I21" i="6"/>
  <c r="I18" i="6"/>
  <c r="I15" i="6"/>
  <c r="I16" i="6"/>
  <c r="I14" i="6"/>
  <c r="G19" i="6" l="1"/>
  <c r="G14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<sst xmlns="http://schemas.openxmlformats.org/spreadsheetml/2006/main" count="546" uniqueCount="267">
  <si>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</si>
  <si>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</si>
  <si>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</si>
  <si>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</si>
  <si>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</si>
  <si>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</si>
  <si>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</si>
  <si>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</si>
  <si>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</si>
  <si>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</si>
  <si>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</si>
  <si>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</si>
  <si>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</si>
  <si>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</si>
  <si>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</si>
  <si>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</si>
  <si>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</si>
  <si>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</si>
  <si>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</si>
  <si>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</si>
  <si>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</si>
  <si>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</si>
  <si>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</si>
  <si>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</si>
  <si>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</si>
  <si>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</si>
  <si>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</si>
  <si>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</si>
  <si>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</si>
  <si>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</si>
  <si>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</si>
  <si>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</si>
  <si>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</si>
  <si>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</si>
  <si>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</si>
  <si>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</si>
  <si>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</si>
  <si>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</si>
  <si>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</si>
  <si>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</si>
  <si>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</si>
  <si>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</si>
  <si>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</si>
  <si>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</si>
  <si>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</si>
  <si>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</si>
  <si>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</si>
  <si>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</si>
  <si>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</si>
  <si>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</si>
  <si>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</si>
  <si>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</si>
  <si>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</si>
  <si>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</si>
  <si>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</si>
  <si>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ADMINISTRACIÓN TRIBUTARIA MENDOZA - LEY DE RESPONSABILIDAD FISCAL</t>
  </si>
  <si>
    <t>INFORME CONSOLIDADO DE INDICADORES</t>
  </si>
  <si>
    <t>AREA</t>
  </si>
  <si>
    <t>PLANIF</t>
  </si>
  <si>
    <t>EJEC</t>
  </si>
  <si>
    <t>DIRECCION GENERAL DE RENTAS</t>
  </si>
  <si>
    <t>DEPARTAMENTO INTELIGENCIA FISCAL</t>
  </si>
  <si>
    <t>DEPARTAMENTO ATENCIÓN CONTRIBUYENTES</t>
  </si>
  <si>
    <t>DEPARTAMENTO PATRIMONIALES E INGRESOS VARIOS</t>
  </si>
  <si>
    <t>DEPARTAMENTO ACTIVIDADES ECONÓMICAS -</t>
  </si>
  <si>
    <t>DEPARTAMENTO DETERMINACIÓN DE OFICIO -</t>
  </si>
  <si>
    <t>DEPARTAMENTO CONTACT CENTER</t>
  </si>
  <si>
    <t>RECEPTORIA LUJAN DE CUYO</t>
  </si>
  <si>
    <t>RECEPTORIA LAS HERAS</t>
  </si>
  <si>
    <t>RECEPTORIA LAVALLE</t>
  </si>
  <si>
    <t>BOLSA DE COMERCIO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</si>
  <si>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</si>
  <si>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</si>
  <si>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</si>
  <si>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</si>
  <si>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</si>
  <si>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</si>
  <si>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</si>
  <si>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</si>
  <si>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</si>
  <si>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</si>
  <si>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</si>
  <si>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</si>
  <si>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</si>
  <si>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</si>
  <si>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</si>
  <si>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</si>
  <si>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(CABA)</t>
  </si>
  <si>
    <t>DIRECCION GENERAL DE CATASTRO</t>
  </si>
  <si>
    <t>DELEGACIÓN ZONA SUR</t>
  </si>
  <si>
    <t>DIRECCION GENERAL DE REGALIAS</t>
  </si>
  <si>
    <t>DIRECCIÓN DE ADMINISTRACIÓN</t>
  </si>
  <si>
    <t>DIRECCIÓN ASUNTOS TÉCNICOS Y JURÍDICOS</t>
  </si>
  <si>
    <t>DIRECCIÓN DE MODERNIZACION E INNOVACION</t>
  </si>
  <si>
    <t>RELACIONES INSTITUCIONALES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</si>
  <si>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</si>
  <si>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</si>
  <si>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</si>
  <si>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</si>
  <si>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</si>
  <si>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</si>
  <si>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</si>
  <si>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</si>
  <si>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</si>
  <si>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</si>
  <si>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</si>
  <si>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</si>
  <si>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</si>
  <si>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</si>
  <si>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</si>
  <si>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</si>
  <si>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</si>
  <si>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</si>
  <si>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</si>
  <si>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</si>
  <si>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</si>
  <si>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</si>
  <si>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</si>
  <si>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</si>
  <si>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</si>
  <si>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</si>
  <si>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</si>
  <si>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</si>
  <si>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</si>
  <si>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</si>
  <si>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</si>
  <si>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</si>
  <si>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</si>
  <si>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</si>
  <si>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</si>
  <si>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</si>
  <si>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</si>
  <si>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</si>
  <si>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</si>
  <si>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</si>
  <si>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</si>
  <si>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</si>
  <si>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</si>
  <si>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</si>
  <si>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</si>
  <si>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</si>
  <si>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</si>
  <si>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</si>
  <si>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</si>
  <si>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</si>
  <si>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</si>
  <si>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</si>
  <si>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</si>
  <si>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</si>
  <si>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</si>
  <si>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</si>
  <si>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</si>
  <si>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</si>
  <si>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</si>
  <si>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</si>
  <si>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</si>
  <si>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</si>
  <si>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</si>
  <si>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</si>
  <si>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</si>
  <si>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</si>
  <si>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</si>
  <si>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</si>
  <si>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</si>
  <si>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</si>
  <si>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</si>
  <si>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</si>
  <si>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</si>
  <si>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</si>
  <si>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</si>
  <si>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</si>
  <si>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</si>
  <si>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</si>
  <si>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</si>
  <si>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</si>
  <si>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</si>
  <si>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</si>
  <si>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</si>
  <si>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</si>
  <si>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</si>
  <si>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</si>
  <si>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</si>
  <si>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</si>
  <si>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</si>
  <si>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</si>
  <si>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</si>
  <si>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</si>
  <si>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</si>
  <si>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</si>
  <si>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</si>
  <si>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</si>
  <si>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</si>
  <si>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</si>
  <si>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</si>
  <si>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</si>
  <si>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</si>
  <si>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</si>
  <si>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</si>
  <si>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</si>
  <si>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</si>
  <si>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</si>
  <si>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</si>
  <si>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</si>
  <si>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</si>
  <si>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1.06.11 - </t>
  </si>
  <si>
    <t>DIRECCION GENERAL DE PRESUPUESTO</t>
  </si>
  <si>
    <t>2024</t>
  </si>
  <si>
    <t>D.A.A.B.O.</t>
  </si>
  <si>
    <t>GRADO DE CUMPLIMIENTO DEL TRIMESTRE</t>
  </si>
  <si>
    <t>GRADO DE CUMPLIMIENTO</t>
  </si>
  <si>
    <t xml:space="preserve">DIRECCIÓN DE PLANEAMIENTO Y CONTROL DE GESTION </t>
  </si>
  <si>
    <t>DEPARTAMENTO GESTION POR PROCESO</t>
  </si>
  <si>
    <t>RESOLUCIÓN INTERNA ATM Nº 21/24 - INDICADORES DE GESTIÓN</t>
  </si>
  <si>
    <t xml:space="preserve">SUBDIRECCION SERVICIOS AL CONTRIBUYENTE </t>
  </si>
  <si>
    <t xml:space="preserve">DEPARTAMENTO GESTION DE COBRANZAS </t>
  </si>
  <si>
    <t xml:space="preserve">SUBDIRECCION GESTION INTERNA </t>
  </si>
  <si>
    <t>SUBDIRECCION DE FISCALIZACION</t>
  </si>
  <si>
    <t xml:space="preserve">DEPARTAMENTO FISCALIZACION EXTERNA </t>
  </si>
  <si>
    <t>DEPARTAMENTO FISCALIZACION PERMANENTE</t>
  </si>
  <si>
    <t>DELEGACIONES</t>
  </si>
  <si>
    <t>SUBDIRECCIÓN INTELIGENCIA CATASTRAL</t>
  </si>
  <si>
    <t>DEPARTAMENTO MENSURA Y CATASTRO FISICO</t>
  </si>
  <si>
    <t>DEPARTAMENTO CARTOGRAFIA SISTEMA DE INFORMACIÓN E INFRAESTRUCTURA DE DATOS ESPACIALES MENDOZA.</t>
  </si>
  <si>
    <t>SUBDIRECCION JURIDICA Y ECONOMICO</t>
  </si>
  <si>
    <t>DEPARTAMENTO CATASTRO ECONOMICO</t>
  </si>
  <si>
    <t>DEPARTAMENTO FISCALIZACIÓN CATASTRAL</t>
  </si>
  <si>
    <t xml:space="preserve">DEPARTAMENTO CATASTRO JURIDICO </t>
  </si>
  <si>
    <t xml:space="preserve">DELEGACIONES </t>
  </si>
  <si>
    <t xml:space="preserve">SUBDIRECCIÓN DE REGALIAS </t>
  </si>
  <si>
    <t>DEPARTAMENTO EXPLOTACIÓN</t>
  </si>
  <si>
    <t>DEPARTAMENTO AUDITORIA</t>
  </si>
  <si>
    <t xml:space="preserve">SUBDIRECCION DE ADMINISTRACION </t>
  </si>
  <si>
    <t>DEPARTAMENTO GESTION ADMINISTRATIVA</t>
  </si>
  <si>
    <t>DEPARTAMENTO BALANCE Y PRESUPUESTO</t>
  </si>
  <si>
    <t>DEPARTAMENTO DE CONTABILIDAD</t>
  </si>
  <si>
    <t>DEPARTAMENTO DE TESORERIA</t>
  </si>
  <si>
    <t>DEPARTAMENTO DE COMPRAS Y CONTRATACIONES</t>
  </si>
  <si>
    <t>DEPARTAMENTO DE SEGURIDAD INFORMÁTICA</t>
  </si>
  <si>
    <t xml:space="preserve">DEPARTAMENTO ANALITICA DE DATOS </t>
  </si>
  <si>
    <t xml:space="preserve">SUBDIRECCION DE TECNOLOGIA DE LA INFORMACIÓN </t>
  </si>
  <si>
    <t>DEPARTAMENTO DE OPERACIONES E INFRAESTRUCTURA</t>
  </si>
  <si>
    <t>DEPARTAMENTO DE SISTEMA</t>
  </si>
  <si>
    <t>DEPARTAMENTO RECURSOS JERARQUICOS</t>
  </si>
  <si>
    <t xml:space="preserve">SUBDIRECCION LEGAL Y TECNICA </t>
  </si>
  <si>
    <t>DEPARTAMENTO ASUNTOS LEGALES</t>
  </si>
  <si>
    <t>DEPARTAMENTO ASISTENCIA TECNICA Y NORMATIVA</t>
  </si>
  <si>
    <t>DEPARTAMENTO PROCESOS UNIVERSALES</t>
  </si>
  <si>
    <t>DEPARTAMENTO RECURSOS DE REVOCATORIA</t>
  </si>
  <si>
    <t>SUBDIRECCION DE CONTROL DE GESTION</t>
  </si>
  <si>
    <t>DEPARTAMENTO DESPACHO</t>
  </si>
  <si>
    <t xml:space="preserve"> AREAS DEPENDIENTES DEL ADMINISTRADOR GENERAL</t>
  </si>
  <si>
    <t>SUBDIRECCION DE AUDITORIA Y CONTROL INTERNO</t>
  </si>
  <si>
    <t>DEPARTAMENTO DE CONTROL INTERNO</t>
  </si>
  <si>
    <t>DEPARTAMENTO DE RECAUDACIÓN Y CONTROL DE INGRESOS</t>
  </si>
  <si>
    <t>MINISTERIO DE HACIENDA</t>
  </si>
  <si>
    <t>CUADRO DE INDICADORES Y METAS  -4tor TRIMESTRE 2024</t>
  </si>
  <si>
    <t>CUADRO DE INDICADORES Y METAS  - 4to TRIMESTRE 2024</t>
  </si>
  <si>
    <t>C.J.U.O. 1 - 06 - 10 - 4º TRIMESTE 2024</t>
  </si>
  <si>
    <t>Ridi, Gonzalez P, Perez Araujo BAJA</t>
  </si>
  <si>
    <t>Baseggio</t>
  </si>
  <si>
    <t>Fierro (baja), Sanchez, Odoriz, Quevedo BAJA, Boreto, Bayona, Aleman, Gallardo, Wajn, Gonzalez de Duo BAJA, Diaz, Peña y Lillo BAJA y Gili Perez</t>
  </si>
  <si>
    <t>Becerra, Castillo, Bustos, Cicconi, Hidalgo BAJA y Alesci</t>
  </si>
  <si>
    <r>
      <rPr>
        <b/>
        <sz val="9"/>
        <color rgb="FF000000"/>
        <rFont val="Verdana"/>
        <family val="2"/>
        <charset val="1"/>
      </rPr>
      <t xml:space="preserve">LRF LEY Nº 7.314 - ART. 44 Y 45  - ANEXO 30 ACUERDO 3949 ART. 27 – “4°” </t>
    </r>
    <r>
      <rPr>
        <b/>
        <vertAlign val="superscript"/>
        <sz val="9"/>
        <color rgb="FF000000"/>
        <rFont val="Verdana"/>
        <family val="2"/>
        <charset val="1"/>
      </rPr>
      <t xml:space="preserve"> </t>
    </r>
    <r>
      <rPr>
        <b/>
        <sz val="9"/>
        <color rgb="FF000000"/>
        <rFont val="Verdana"/>
        <family val="2"/>
        <charset val="1"/>
      </rPr>
      <t>TRIMESTRE 2024</t>
    </r>
  </si>
  <si>
    <t>OCTUBRE</t>
  </si>
  <si>
    <t>NOVIEMBRE</t>
  </si>
  <si>
    <t xml:space="preserve">DICIEMBRE </t>
  </si>
  <si>
    <t xml:space="preserve">DELEGACION ZONA SUR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</si>
</sst>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0.00\ %"/>
    <numFmt numFmtId="168" formatCode="#"/>
    <numFmt numFmtId="169" formatCode="_-* #,##0\ _€_-;\-* #,##0\ _€_-;_-* &quot;-&quot;??\ _€_-;_-@_-"/>
    <numFmt numFmtId="170" formatCode="#,##0_ ;\-#,##0\ "/>
    <numFmt numFmtId="171" formatCode="_-* #,##0.00\ _€_-;\-* #,##0.00\ _€_-;_-* &quot;-&quot;??\ _€_-;_-@_-"/>
    <numFmt numFmtId="172" formatCode="#,##0.00\ _€"/>
    <numFmt numFmtId="173" formatCode="0_ ;\-0\ "/>
    <numFmt numFmtId="174" formatCode="#,##0\ _p_t_a"/>
    <numFmt numFmtId="175" formatCode="_-[$$-2C0A]\ * #,##0.00_-;\-[$$-2C0A]\ * #,##0.00_-;_-[$$-2C0A]\ * &quot;-&quot;??_-;_-@_-"/>
  </numFmts>
  <fonts count="8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8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color rgb="FF000000"/>
      <name val="Calibri"/>
      <family val="2"/>
      <charset val="1"/>
    </font>
    <font>
      <b/>
      <sz val="9"/>
      <color rgb="FF111111"/>
      <name val="Verdana"/>
      <family val="2"/>
      <charset val="1"/>
    </font>
    <font>
      <b/>
      <sz val="18"/>
      <color rgb="FF111111"/>
      <name val="Calibri"/>
      <family val="2"/>
      <charset val="1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E8A202"/>
        <bgColor rgb="FFFFCC00"/>
      </patternFill>
    </fill>
  </fills>
  <borders count="10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35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7" fillId="4" borderId="0" applyNumberFormat="0" applyBorder="0" applyAlignment="0" applyProtection="0"/>
    <xf numFmtId="0" fontId="48" fillId="16" borderId="1" applyNumberFormat="0" applyAlignment="0" applyProtection="0"/>
    <xf numFmtId="0" fontId="49" fillId="17" borderId="2" applyNumberFormat="0" applyAlignment="0" applyProtection="0"/>
    <xf numFmtId="0" fontId="50" fillId="0" borderId="3" applyNumberFormat="0" applyFill="0" applyAlignment="0" applyProtection="0"/>
    <xf numFmtId="0" fontId="51" fillId="0" borderId="0" applyNumberFormat="0" applyFill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21" borderId="0" applyNumberFormat="0" applyBorder="0" applyAlignment="0" applyProtection="0"/>
    <xf numFmtId="0" fontId="52" fillId="7" borderId="1" applyNumberFormat="0" applyAlignment="0" applyProtection="0"/>
    <xf numFmtId="0" fontId="53" fillId="3" borderId="0" applyNumberFormat="0" applyBorder="0" applyAlignment="0" applyProtection="0"/>
    <xf numFmtId="165" fontId="37" fillId="0" borderId="0" applyFont="0" applyFill="0" applyBorder="0" applyAlignment="0" applyProtection="0"/>
    <xf numFmtId="0" fontId="54" fillId="22" borderId="0" applyNumberFormat="0" applyBorder="0" applyAlignment="0" applyProtection="0"/>
    <xf numFmtId="0" fontId="37" fillId="23" borderId="4" applyNumberFormat="0" applyFont="0" applyAlignment="0" applyProtection="0"/>
    <xf numFmtId="0" fontId="55" fillId="16" borderId="5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6" applyNumberFormat="0" applyFill="0" applyAlignment="0" applyProtection="0"/>
    <xf numFmtId="0" fontId="60" fillId="0" borderId="7" applyNumberFormat="0" applyFill="0" applyAlignment="0" applyProtection="0"/>
    <xf numFmtId="0" fontId="51" fillId="0" borderId="8" applyNumberFormat="0" applyFill="0" applyAlignment="0" applyProtection="0"/>
    <xf numFmtId="0" fontId="61" fillId="0" borderId="9" applyNumberFormat="0" applyFill="0" applyAlignment="0" applyProtection="0"/>
    <xf numFmtId="0" fontId="42" fillId="0" borderId="0"/>
    <xf numFmtId="165" fontId="42" fillId="0" borderId="0" applyFont="0" applyFill="0" applyBorder="0" applyAlignment="0" applyProtection="0"/>
    <xf numFmtId="0" fontId="36" fillId="0" borderId="0"/>
    <xf numFmtId="9" fontId="36" fillId="0" borderId="0" applyFont="0" applyFill="0" applyBorder="0" applyAlignment="0" applyProtection="0"/>
    <xf numFmtId="164" fontId="42" fillId="0" borderId="0" applyFont="0" applyFill="0" applyBorder="0" applyAlignment="0" applyProtection="0"/>
    <xf numFmtId="0" fontId="45" fillId="0" borderId="0"/>
    <xf numFmtId="9" fontId="45" fillId="0" borderId="0" applyFill="0" applyBorder="0" applyAlignment="0" applyProtection="0"/>
    <xf numFmtId="0" fontId="35" fillId="0" borderId="0"/>
    <xf numFmtId="9" fontId="35" fillId="0" borderId="0" applyFont="0" applyFill="0" applyBorder="0" applyAlignment="0" applyProtection="0"/>
    <xf numFmtId="0" fontId="37" fillId="0" borderId="0"/>
    <xf numFmtId="0" fontId="37" fillId="0" borderId="0"/>
    <xf numFmtId="165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0" fontId="62" fillId="0" borderId="0"/>
    <xf numFmtId="9" fontId="37" fillId="0" borderId="0" applyFill="0" applyBorder="0" applyAlignment="0" applyProtection="0"/>
    <xf numFmtId="0" fontId="33" fillId="0" borderId="0"/>
    <xf numFmtId="9" fontId="33" fillId="0" borderId="0" applyFont="0" applyFill="0" applyBorder="0" applyAlignment="0" applyProtection="0"/>
    <xf numFmtId="0" fontId="32" fillId="0" borderId="0"/>
    <xf numFmtId="0" fontId="31" fillId="0" borderId="0"/>
    <xf numFmtId="9" fontId="31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0" fontId="29" fillId="0" borderId="0"/>
    <xf numFmtId="0" fontId="28" fillId="0" borderId="0"/>
    <xf numFmtId="9" fontId="28" fillId="0" borderId="0" applyFont="0" applyFill="0" applyBorder="0" applyAlignment="0" applyProtection="0"/>
    <xf numFmtId="0" fontId="27" fillId="0" borderId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64" fillId="0" borderId="0"/>
    <xf numFmtId="0" fontId="65" fillId="0" borderId="0"/>
    <xf numFmtId="9" fontId="64" fillId="0" borderId="0" applyBorder="0" applyProtection="0"/>
    <xf numFmtId="0" fontId="66" fillId="0" borderId="0"/>
    <xf numFmtId="44" fontId="66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66" fontId="64" fillId="0" borderId="0" applyBorder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76">
    <xf numFmtId="0" fontId="0" fillId="0" borderId="0" xfId="0"/>
    <xf numFmtId="0" fontId="41" fillId="0" borderId="0" xfId="0" applyFont="1"/>
    <xf numFmtId="0" fontId="42" fillId="0" borderId="0" xfId="0" applyFont="1"/>
    <xf numFmtId="1" fontId="43" fillId="24" borderId="11" xfId="32" applyNumberFormat="1" applyFont="1" applyFill="1" applyBorder="1" applyAlignment="1">
      <alignment horizontal="center" vertical="center"/>
    </xf>
    <xf numFmtId="0" fontId="38" fillId="24" borderId="13" xfId="0" applyFont="1" applyFill="1" applyBorder="1"/>
    <xf numFmtId="1" fontId="43" fillId="24" borderId="14" xfId="32" applyNumberFormat="1" applyFont="1" applyFill="1" applyBorder="1" applyAlignment="1">
      <alignment horizontal="center" vertical="center"/>
    </xf>
    <xf numFmtId="0" fontId="43" fillId="24" borderId="15" xfId="0" applyFont="1" applyFill="1" applyBorder="1" applyAlignment="1">
      <alignment horizontal="center" vertical="center" wrapText="1"/>
    </xf>
    <xf numFmtId="0" fontId="41" fillId="0" borderId="0" xfId="0" applyFont="1" applyBorder="1"/>
    <xf numFmtId="0" fontId="44" fillId="0" borderId="16" xfId="0" applyFont="1" applyBorder="1" applyAlignment="1"/>
    <xf numFmtId="0" fontId="44" fillId="0" borderId="11" xfId="0" applyFont="1" applyBorder="1"/>
    <xf numFmtId="0" fontId="44" fillId="0" borderId="0" xfId="0" applyFont="1"/>
    <xf numFmtId="0" fontId="44" fillId="0" borderId="16" xfId="0" applyFont="1" applyFill="1" applyBorder="1" applyAlignment="1"/>
    <xf numFmtId="0" fontId="44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4" fillId="26" borderId="14" xfId="0" applyFont="1" applyFill="1" applyBorder="1"/>
    <xf numFmtId="1" fontId="44" fillId="26" borderId="14" xfId="0" applyNumberFormat="1" applyFont="1" applyFill="1" applyBorder="1"/>
    <xf numFmtId="0" fontId="42" fillId="26" borderId="14" xfId="0" applyFont="1" applyFill="1" applyBorder="1"/>
    <xf numFmtId="0" fontId="42" fillId="26" borderId="15" xfId="0" applyFont="1" applyFill="1" applyBorder="1"/>
    <xf numFmtId="0" fontId="44" fillId="0" borderId="23" xfId="0" applyFont="1" applyBorder="1"/>
    <xf numFmtId="0" fontId="44" fillId="0" borderId="24" xfId="0" applyFont="1" applyBorder="1"/>
    <xf numFmtId="0" fontId="44" fillId="26" borderId="25" xfId="0" applyFont="1" applyFill="1" applyBorder="1"/>
    <xf numFmtId="0" fontId="44" fillId="0" borderId="11" xfId="0" applyFont="1" applyFill="1" applyBorder="1"/>
    <xf numFmtId="0" fontId="44" fillId="0" borderId="19" xfId="0" applyFont="1" applyBorder="1"/>
    <xf numFmtId="0" fontId="44" fillId="0" borderId="26" xfId="0" applyFont="1" applyBorder="1"/>
    <xf numFmtId="0" fontId="41" fillId="0" borderId="0" xfId="0" applyFont="1" applyBorder="1" applyAlignment="1"/>
    <xf numFmtId="0" fontId="41" fillId="0" borderId="30" xfId="0" applyFont="1" applyBorder="1"/>
    <xf numFmtId="0" fontId="39" fillId="0" borderId="0" xfId="0" applyFont="1" applyBorder="1" applyAlignment="1">
      <alignment horizontal="center"/>
    </xf>
    <xf numFmtId="0" fontId="39" fillId="0" borderId="29" xfId="0" applyFont="1" applyBorder="1" applyAlignment="1">
      <alignment vertical="center"/>
    </xf>
    <xf numFmtId="0" fontId="44" fillId="0" borderId="16" xfId="0" applyFont="1" applyBorder="1"/>
    <xf numFmtId="0" fontId="44" fillId="0" borderId="32" xfId="0" applyFont="1" applyBorder="1" applyAlignment="1"/>
    <xf numFmtId="0" fontId="44" fillId="0" borderId="28" xfId="0" applyFont="1" applyBorder="1"/>
    <xf numFmtId="0" fontId="44" fillId="0" borderId="33" xfId="0" applyFont="1" applyBorder="1"/>
    <xf numFmtId="0" fontId="44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42" fillId="26" borderId="22" xfId="0" applyFont="1" applyFill="1" applyBorder="1"/>
    <xf numFmtId="0" fontId="38" fillId="25" borderId="35" xfId="0" applyFont="1" applyFill="1" applyBorder="1"/>
    <xf numFmtId="0" fontId="38" fillId="25" borderId="36" xfId="0" applyFont="1" applyFill="1" applyBorder="1"/>
    <xf numFmtId="0" fontId="42" fillId="26" borderId="25" xfId="0" applyFont="1" applyFill="1" applyBorder="1"/>
    <xf numFmtId="0" fontId="43" fillId="25" borderId="39" xfId="0" applyFont="1" applyFill="1" applyBorder="1" applyAlignment="1"/>
    <xf numFmtId="0" fontId="44" fillId="25" borderId="35" xfId="0" applyFont="1" applyFill="1" applyBorder="1"/>
    <xf numFmtId="0" fontId="43" fillId="25" borderId="40" xfId="0" applyFont="1" applyFill="1" applyBorder="1"/>
    <xf numFmtId="0" fontId="44" fillId="25" borderId="41" xfId="0" applyFont="1" applyFill="1" applyBorder="1"/>
    <xf numFmtId="0" fontId="44" fillId="25" borderId="37" xfId="0" applyFont="1" applyFill="1" applyBorder="1"/>
    <xf numFmtId="0" fontId="44" fillId="0" borderId="32" xfId="0" applyFont="1" applyBorder="1"/>
    <xf numFmtId="0" fontId="44" fillId="0" borderId="18" xfId="0" applyFont="1" applyBorder="1"/>
    <xf numFmtId="0" fontId="44" fillId="0" borderId="12" xfId="0" applyFont="1" applyFill="1" applyBorder="1"/>
    <xf numFmtId="0" fontId="44" fillId="0" borderId="12" xfId="0" applyFont="1" applyBorder="1"/>
    <xf numFmtId="0" fontId="44" fillId="0" borderId="20" xfId="0" applyFont="1" applyBorder="1"/>
    <xf numFmtId="0" fontId="43" fillId="25" borderId="39" xfId="0" applyFont="1" applyFill="1" applyBorder="1"/>
    <xf numFmtId="0" fontId="44" fillId="0" borderId="32" xfId="0" applyFont="1" applyFill="1" applyBorder="1"/>
    <xf numFmtId="3" fontId="44" fillId="26" borderId="28" xfId="0" applyNumberFormat="1" applyFont="1" applyFill="1" applyBorder="1"/>
    <xf numFmtId="3" fontId="44" fillId="0" borderId="28" xfId="0" applyNumberFormat="1" applyFont="1" applyFill="1" applyBorder="1"/>
    <xf numFmtId="3" fontId="44" fillId="26" borderId="24" xfId="0" applyNumberFormat="1" applyFont="1" applyFill="1" applyBorder="1"/>
    <xf numFmtId="3" fontId="44" fillId="0" borderId="24" xfId="0" applyNumberFormat="1" applyFont="1" applyFill="1" applyBorder="1"/>
    <xf numFmtId="4" fontId="42" fillId="0" borderId="0" xfId="0" applyNumberFormat="1" applyFont="1"/>
    <xf numFmtId="0" fontId="43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9" fillId="0" borderId="0" xfId="0" applyFont="1" applyBorder="1" applyAlignment="1"/>
    <xf numFmtId="0" fontId="43" fillId="24" borderId="10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3" fillId="24" borderId="12" xfId="0" applyFont="1" applyFill="1" applyBorder="1" applyAlignment="1">
      <alignment horizontal="center" vertical="center" wrapText="1"/>
    </xf>
    <xf numFmtId="1" fontId="43" fillId="24" borderId="48" xfId="32" applyNumberFormat="1" applyFont="1" applyFill="1" applyBorder="1" applyAlignment="1">
      <alignment horizontal="center" vertical="center"/>
    </xf>
    <xf numFmtId="0" fontId="43" fillId="24" borderId="49" xfId="0" applyFont="1" applyFill="1" applyBorder="1" applyAlignment="1">
      <alignment horizontal="center"/>
    </xf>
    <xf numFmtId="0" fontId="44" fillId="0" borderId="50" xfId="0" applyFont="1" applyFill="1" applyBorder="1"/>
    <xf numFmtId="1" fontId="44" fillId="0" borderId="48" xfId="0" applyNumberFormat="1" applyFont="1" applyFill="1" applyBorder="1"/>
    <xf numFmtId="0" fontId="44" fillId="0" borderId="48" xfId="0" applyFont="1" applyFill="1" applyBorder="1"/>
    <xf numFmtId="0" fontId="44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42" fillId="0" borderId="48" xfId="0" applyFont="1" applyFill="1" applyBorder="1"/>
    <xf numFmtId="3" fontId="42" fillId="0" borderId="48" xfId="0" applyNumberFormat="1" applyFont="1" applyFill="1" applyBorder="1"/>
    <xf numFmtId="0" fontId="42" fillId="0" borderId="52" xfId="0" applyFont="1" applyFill="1" applyBorder="1"/>
    <xf numFmtId="3" fontId="42" fillId="0" borderId="50" xfId="0" applyNumberFormat="1" applyFont="1" applyFill="1" applyBorder="1"/>
    <xf numFmtId="3" fontId="42" fillId="0" borderId="51" xfId="0" applyNumberFormat="1" applyFont="1" applyFill="1" applyBorder="1"/>
    <xf numFmtId="0" fontId="44" fillId="25" borderId="36" xfId="0" applyFont="1" applyFill="1" applyBorder="1"/>
    <xf numFmtId="3" fontId="44" fillId="0" borderId="14" xfId="0" applyNumberFormat="1" applyFont="1" applyFill="1" applyBorder="1"/>
    <xf numFmtId="3" fontId="44" fillId="0" borderId="22" xfId="0" applyNumberFormat="1" applyFont="1" applyFill="1" applyBorder="1"/>
    <xf numFmtId="3" fontId="44" fillId="0" borderId="25" xfId="0" applyNumberFormat="1" applyFont="1" applyFill="1" applyBorder="1"/>
    <xf numFmtId="3" fontId="44" fillId="26" borderId="34" xfId="0" applyNumberFormat="1" applyFont="1" applyFill="1" applyBorder="1"/>
    <xf numFmtId="3" fontId="44" fillId="26" borderId="11" xfId="0" applyNumberFormat="1" applyFont="1" applyFill="1" applyBorder="1"/>
    <xf numFmtId="3" fontId="44" fillId="26" borderId="27" xfId="0" applyNumberFormat="1" applyFont="1" applyFill="1" applyBorder="1"/>
    <xf numFmtId="3" fontId="44" fillId="0" borderId="11" xfId="0" applyNumberFormat="1" applyFont="1" applyFill="1" applyBorder="1"/>
    <xf numFmtId="3" fontId="44" fillId="26" borderId="31" xfId="0" applyNumberFormat="1" applyFont="1" applyFill="1" applyBorder="1"/>
    <xf numFmtId="3" fontId="44" fillId="25" borderId="41" xfId="0" applyNumberFormat="1" applyFont="1" applyFill="1" applyBorder="1"/>
    <xf numFmtId="3" fontId="44" fillId="25" borderId="42" xfId="0" applyNumberFormat="1" applyFont="1" applyFill="1" applyBorder="1"/>
    <xf numFmtId="3" fontId="43" fillId="25" borderId="42" xfId="0" applyNumberFormat="1" applyFont="1" applyFill="1" applyBorder="1"/>
    <xf numFmtId="3" fontId="43" fillId="25" borderId="41" xfId="0" applyNumberFormat="1" applyFont="1" applyFill="1" applyBorder="1"/>
    <xf numFmtId="3" fontId="44" fillId="25" borderId="38" xfId="0" applyNumberFormat="1" applyFont="1" applyFill="1" applyBorder="1"/>
    <xf numFmtId="3" fontId="44" fillId="0" borderId="34" xfId="0" applyNumberFormat="1" applyFont="1" applyBorder="1"/>
    <xf numFmtId="3" fontId="43" fillId="25" borderId="34" xfId="0" applyNumberFormat="1" applyFont="1" applyFill="1" applyBorder="1"/>
    <xf numFmtId="3" fontId="43" fillId="25" borderId="28" xfId="0" applyNumberFormat="1" applyFont="1" applyFill="1" applyBorder="1"/>
    <xf numFmtId="3" fontId="44" fillId="25" borderId="22" xfId="0" applyNumberFormat="1" applyFont="1" applyFill="1" applyBorder="1"/>
    <xf numFmtId="3" fontId="44" fillId="0" borderId="27" xfId="0" applyNumberFormat="1" applyFont="1" applyBorder="1"/>
    <xf numFmtId="3" fontId="43" fillId="25" borderId="27" xfId="0" applyNumberFormat="1" applyFont="1" applyFill="1" applyBorder="1"/>
    <xf numFmtId="3" fontId="43" fillId="25" borderId="11" xfId="0" applyNumberFormat="1" applyFont="1" applyFill="1" applyBorder="1"/>
    <xf numFmtId="3" fontId="44" fillId="25" borderId="14" xfId="0" applyNumberFormat="1" applyFont="1" applyFill="1" applyBorder="1"/>
    <xf numFmtId="3" fontId="44" fillId="26" borderId="12" xfId="0" applyNumberFormat="1" applyFont="1" applyFill="1" applyBorder="1"/>
    <xf numFmtId="3" fontId="44" fillId="0" borderId="12" xfId="0" applyNumberFormat="1" applyFont="1" applyFill="1" applyBorder="1"/>
    <xf numFmtId="3" fontId="44" fillId="0" borderId="15" xfId="0" applyNumberFormat="1" applyFont="1" applyFill="1" applyBorder="1"/>
    <xf numFmtId="3" fontId="44" fillId="25" borderId="35" xfId="0" applyNumberFormat="1" applyFont="1" applyFill="1" applyBorder="1"/>
    <xf numFmtId="3" fontId="43" fillId="25" borderId="35" xfId="0" applyNumberFormat="1" applyFont="1" applyFill="1" applyBorder="1"/>
    <xf numFmtId="3" fontId="43" fillId="25" borderId="36" xfId="0" applyNumberFormat="1" applyFont="1" applyFill="1" applyBorder="1"/>
    <xf numFmtId="0" fontId="44" fillId="26" borderId="33" xfId="0" applyFont="1" applyFill="1" applyBorder="1"/>
    <xf numFmtId="1" fontId="44" fillId="26" borderId="19" xfId="0" applyNumberFormat="1" applyFont="1" applyFill="1" applyBorder="1"/>
    <xf numFmtId="0" fontId="44" fillId="26" borderId="19" xfId="0" applyFont="1" applyFill="1" applyBorder="1"/>
    <xf numFmtId="0" fontId="44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42" fillId="26" borderId="19" xfId="0" applyFont="1" applyFill="1" applyBorder="1"/>
    <xf numFmtId="0" fontId="42" fillId="26" borderId="20" xfId="0" applyFont="1" applyFill="1" applyBorder="1"/>
    <xf numFmtId="0" fontId="42" fillId="26" borderId="33" xfId="0" applyFont="1" applyFill="1" applyBorder="1"/>
    <xf numFmtId="0" fontId="42" fillId="26" borderId="26" xfId="0" applyFont="1" applyFill="1" applyBorder="1"/>
    <xf numFmtId="3" fontId="44" fillId="0" borderId="0" xfId="0" applyNumberFormat="1" applyFont="1"/>
    <xf numFmtId="3" fontId="44" fillId="26" borderId="28" xfId="0" applyNumberFormat="1" applyFont="1" applyFill="1" applyBorder="1" applyAlignment="1"/>
    <xf numFmtId="3" fontId="44" fillId="26" borderId="27" xfId="0" applyNumberFormat="1" applyFont="1" applyFill="1" applyBorder="1" applyAlignment="1"/>
    <xf numFmtId="3" fontId="44" fillId="26" borderId="11" xfId="0" applyNumberFormat="1" applyFont="1" applyFill="1" applyBorder="1" applyAlignment="1"/>
    <xf numFmtId="3" fontId="44" fillId="0" borderId="11" xfId="0" applyNumberFormat="1" applyFont="1" applyFill="1" applyBorder="1" applyAlignment="1"/>
    <xf numFmtId="3" fontId="44" fillId="0" borderId="14" xfId="0" applyNumberFormat="1" applyFont="1" applyFill="1" applyBorder="1" applyAlignment="1"/>
    <xf numFmtId="0" fontId="42" fillId="26" borderId="0" xfId="0" applyFont="1" applyFill="1" applyBorder="1"/>
    <xf numFmtId="3" fontId="42" fillId="0" borderId="0" xfId="0" applyNumberFormat="1" applyFont="1" applyFill="1" applyBorder="1"/>
    <xf numFmtId="0" fontId="42" fillId="26" borderId="30" xfId="0" applyFont="1" applyFill="1" applyBorder="1"/>
    <xf numFmtId="3" fontId="43" fillId="26" borderId="28" xfId="0" applyNumberFormat="1" applyFont="1" applyFill="1" applyBorder="1"/>
    <xf numFmtId="3" fontId="43" fillId="26" borderId="11" xfId="0" applyNumberFormat="1" applyFont="1" applyFill="1" applyBorder="1"/>
    <xf numFmtId="3" fontId="44" fillId="27" borderId="11" xfId="0" applyNumberFormat="1" applyFont="1" applyFill="1" applyBorder="1"/>
    <xf numFmtId="3" fontId="43" fillId="27" borderId="11" xfId="0" applyNumberFormat="1" applyFont="1" applyFill="1" applyBorder="1"/>
    <xf numFmtId="0" fontId="44" fillId="0" borderId="16" xfId="0" applyFont="1" applyFill="1" applyBorder="1"/>
    <xf numFmtId="3" fontId="44" fillId="0" borderId="0" xfId="0" applyNumberFormat="1" applyFont="1" applyBorder="1"/>
    <xf numFmtId="0" fontId="39" fillId="0" borderId="0" xfId="0" applyFont="1" applyBorder="1" applyAlignment="1">
      <alignment horizontal="left" wrapText="1"/>
    </xf>
    <xf numFmtId="3" fontId="43" fillId="0" borderId="28" xfId="0" applyNumberFormat="1" applyFont="1" applyFill="1" applyBorder="1"/>
    <xf numFmtId="0" fontId="37" fillId="0" borderId="50" xfId="0" applyFont="1" applyFill="1" applyBorder="1"/>
    <xf numFmtId="0" fontId="37" fillId="26" borderId="22" xfId="0" applyFont="1" applyFill="1" applyBorder="1"/>
    <xf numFmtId="0" fontId="37" fillId="26" borderId="33" xfId="0" applyFont="1" applyFill="1" applyBorder="1"/>
    <xf numFmtId="0" fontId="37" fillId="0" borderId="0" xfId="0" applyFont="1"/>
    <xf numFmtId="0" fontId="44" fillId="0" borderId="53" xfId="0" applyFont="1" applyFill="1" applyBorder="1"/>
    <xf numFmtId="0" fontId="44" fillId="0" borderId="54" xfId="0" applyFont="1" applyBorder="1"/>
    <xf numFmtId="0" fontId="44" fillId="0" borderId="55" xfId="0" applyFont="1" applyBorder="1"/>
    <xf numFmtId="3" fontId="44" fillId="26" borderId="54" xfId="0" applyNumberFormat="1" applyFont="1" applyFill="1" applyBorder="1"/>
    <xf numFmtId="3" fontId="44" fillId="26" borderId="56" xfId="0" applyNumberFormat="1" applyFont="1" applyFill="1" applyBorder="1"/>
    <xf numFmtId="3" fontId="44" fillId="0" borderId="54" xfId="0" applyNumberFormat="1" applyFont="1" applyFill="1" applyBorder="1"/>
    <xf numFmtId="3" fontId="44" fillId="0" borderId="57" xfId="0" applyNumberFormat="1" applyFont="1" applyFill="1" applyBorder="1"/>
    <xf numFmtId="0" fontId="37" fillId="0" borderId="46" xfId="0" applyFont="1" applyFill="1" applyBorder="1"/>
    <xf numFmtId="0" fontId="37" fillId="26" borderId="58" xfId="0" applyFont="1" applyFill="1" applyBorder="1"/>
    <xf numFmtId="0" fontId="37" fillId="26" borderId="59" xfId="0" applyFont="1" applyFill="1" applyBorder="1"/>
    <xf numFmtId="0" fontId="67" fillId="0" borderId="0" xfId="0" applyFont="1"/>
    <xf numFmtId="0" fontId="66" fillId="0" borderId="0" xfId="92"/>
    <xf numFmtId="0" fontId="74" fillId="0" borderId="0" xfId="53" applyFont="1" applyAlignment="1">
      <alignment horizontal="left" vertical="center"/>
    </xf>
    <xf numFmtId="0" fontId="37" fillId="0" borderId="0" xfId="53" applyAlignment="1">
      <alignment horizontal="center" vertical="center"/>
    </xf>
    <xf numFmtId="0" fontId="38" fillId="0" borderId="0" xfId="53" applyFont="1" applyAlignment="1">
      <alignment horizontal="center" vertical="center"/>
    </xf>
    <xf numFmtId="0" fontId="39" fillId="0" borderId="0" xfId="53" applyFont="1" applyAlignment="1">
      <alignment horizontal="left" vertical="center"/>
    </xf>
    <xf numFmtId="0" fontId="41" fillId="0" borderId="0" xfId="53" applyFont="1" applyAlignment="1">
      <alignment horizontal="center" vertical="center"/>
    </xf>
    <xf numFmtId="0" fontId="39" fillId="0" borderId="0" xfId="53" applyFont="1" applyBorder="1" applyAlignment="1">
      <alignment horizontal="left" vertical="center"/>
    </xf>
    <xf numFmtId="0" fontId="37" fillId="0" borderId="60" xfId="53" applyBorder="1"/>
    <xf numFmtId="0" fontId="43" fillId="24" borderId="11" xfId="53" applyFont="1" applyFill="1" applyBorder="1" applyAlignment="1">
      <alignment horizontal="center" vertical="center"/>
    </xf>
    <xf numFmtId="0" fontId="43" fillId="24" borderId="19" xfId="53" applyFont="1" applyFill="1" applyBorder="1" applyAlignment="1">
      <alignment horizontal="center" vertical="center" wrapText="1"/>
    </xf>
    <xf numFmtId="1" fontId="43" fillId="24" borderId="62" xfId="54" applyNumberFormat="1" applyFont="1" applyFill="1" applyBorder="1" applyAlignment="1">
      <alignment horizontal="center" vertical="center"/>
    </xf>
    <xf numFmtId="1" fontId="43" fillId="24" borderId="63" xfId="54" applyNumberFormat="1" applyFont="1" applyFill="1" applyBorder="1" applyAlignment="1">
      <alignment horizontal="center" vertical="center"/>
    </xf>
    <xf numFmtId="0" fontId="43" fillId="24" borderId="20" xfId="53" applyFont="1" applyFill="1" applyBorder="1" applyAlignment="1">
      <alignment horizontal="center" vertical="center" wrapText="1"/>
    </xf>
    <xf numFmtId="0" fontId="43" fillId="24" borderId="67" xfId="53" applyFont="1" applyFill="1" applyBorder="1" applyAlignment="1">
      <alignment horizontal="center" vertical="center" wrapText="1"/>
    </xf>
    <xf numFmtId="0" fontId="43" fillId="24" borderId="39" xfId="53" applyFont="1" applyFill="1" applyBorder="1" applyAlignment="1">
      <alignment horizontal="center" vertical="center" wrapText="1"/>
    </xf>
    <xf numFmtId="0" fontId="43" fillId="24" borderId="68" xfId="53" applyFont="1" applyFill="1" applyBorder="1" applyAlignment="1">
      <alignment horizontal="center" vertical="center" wrapText="1"/>
    </xf>
    <xf numFmtId="0" fontId="43" fillId="24" borderId="69" xfId="53" applyFont="1" applyFill="1" applyBorder="1" applyAlignment="1">
      <alignment horizontal="center" vertical="center" wrapText="1"/>
    </xf>
    <xf numFmtId="0" fontId="44" fillId="0" borderId="16" xfId="53" applyFont="1" applyBorder="1" applyAlignment="1">
      <alignment horizontal="left" vertical="center"/>
    </xf>
    <xf numFmtId="0" fontId="44" fillId="0" borderId="11" xfId="53" applyFont="1" applyBorder="1" applyAlignment="1">
      <alignment horizontal="center" vertical="center"/>
    </xf>
    <xf numFmtId="0" fontId="44" fillId="0" borderId="11" xfId="53" quotePrefix="1" applyFont="1" applyBorder="1" applyAlignment="1">
      <alignment horizontal="center" vertical="center" wrapText="1"/>
    </xf>
    <xf numFmtId="0" fontId="44" fillId="0" borderId="11" xfId="53" applyFont="1" applyBorder="1" applyAlignment="1">
      <alignment horizontal="center" vertical="center" wrapText="1"/>
    </xf>
    <xf numFmtId="0" fontId="44" fillId="0" borderId="19" xfId="53" applyFont="1" applyBorder="1" applyAlignment="1">
      <alignment horizontal="center" vertical="center" wrapText="1"/>
    </xf>
    <xf numFmtId="0" fontId="44" fillId="0" borderId="70" xfId="53" applyFont="1" applyBorder="1" applyAlignment="1">
      <alignment horizontal="center" vertical="center"/>
    </xf>
    <xf numFmtId="0" fontId="44" fillId="0" borderId="71" xfId="53" applyFont="1" applyBorder="1" applyAlignment="1">
      <alignment horizontal="center" vertical="center"/>
    </xf>
    <xf numFmtId="0" fontId="44" fillId="0" borderId="72" xfId="53" applyFont="1" applyBorder="1" applyAlignment="1">
      <alignment horizontal="center" vertical="center"/>
    </xf>
    <xf numFmtId="0" fontId="44" fillId="27" borderId="73" xfId="53" quotePrefix="1" applyFont="1" applyFill="1" applyBorder="1" applyAlignment="1">
      <alignment horizontal="right" vertical="center" wrapText="1"/>
    </xf>
    <xf numFmtId="0" fontId="44" fillId="27" borderId="70" xfId="53" quotePrefix="1" applyFont="1" applyFill="1" applyBorder="1" applyAlignment="1">
      <alignment horizontal="right" vertical="center" wrapText="1"/>
    </xf>
    <xf numFmtId="0" fontId="44" fillId="26" borderId="71" xfId="53" applyFont="1" applyFill="1" applyBorder="1" applyAlignment="1">
      <alignment horizontal="right" vertical="center" wrapText="1"/>
    </xf>
    <xf numFmtId="0" fontId="44" fillId="27" borderId="74" xfId="53" quotePrefix="1" applyFont="1" applyFill="1" applyBorder="1" applyAlignment="1">
      <alignment horizontal="right" vertical="center" wrapText="1"/>
    </xf>
    <xf numFmtId="0" fontId="44" fillId="0" borderId="19" xfId="53" applyFont="1" applyBorder="1" applyAlignment="1">
      <alignment horizontal="center" vertical="center"/>
    </xf>
    <xf numFmtId="0" fontId="44" fillId="0" borderId="75" xfId="53" applyFont="1" applyBorder="1" applyAlignment="1">
      <alignment horizontal="center" vertical="center"/>
    </xf>
    <xf numFmtId="0" fontId="44" fillId="0" borderId="76" xfId="53" applyFont="1" applyBorder="1" applyAlignment="1">
      <alignment horizontal="center" vertical="center"/>
    </xf>
    <xf numFmtId="0" fontId="44" fillId="27" borderId="77" xfId="53" applyFont="1" applyFill="1" applyBorder="1" applyAlignment="1">
      <alignment horizontal="right" vertical="center"/>
    </xf>
    <xf numFmtId="0" fontId="44" fillId="27" borderId="75" xfId="53" applyFont="1" applyFill="1" applyBorder="1" applyAlignment="1">
      <alignment horizontal="right" vertical="center"/>
    </xf>
    <xf numFmtId="0" fontId="44" fillId="26" borderId="76" xfId="53" applyFont="1" applyFill="1" applyBorder="1" applyAlignment="1">
      <alignment horizontal="right" vertical="center"/>
    </xf>
    <xf numFmtId="0" fontId="44" fillId="27" borderId="78" xfId="53" applyFont="1" applyFill="1" applyBorder="1" applyAlignment="1">
      <alignment horizontal="right" vertical="center"/>
    </xf>
    <xf numFmtId="0" fontId="44" fillId="0" borderId="19" xfId="53" quotePrefix="1" applyFont="1" applyBorder="1" applyAlignment="1">
      <alignment horizontal="center" vertical="center" wrapText="1"/>
    </xf>
    <xf numFmtId="0" fontId="44" fillId="0" borderId="75" xfId="53" quotePrefix="1" applyFont="1" applyBorder="1" applyAlignment="1">
      <alignment horizontal="center" vertical="center" wrapText="1"/>
    </xf>
    <xf numFmtId="0" fontId="44" fillId="0" borderId="76" xfId="53" quotePrefix="1" applyFont="1" applyBorder="1" applyAlignment="1">
      <alignment horizontal="center" vertical="center" wrapText="1"/>
    </xf>
    <xf numFmtId="0" fontId="44" fillId="27" borderId="77" xfId="53" quotePrefix="1" applyFont="1" applyFill="1" applyBorder="1" applyAlignment="1">
      <alignment horizontal="right" vertical="center" wrapText="1"/>
    </xf>
    <xf numFmtId="0" fontId="44" fillId="26" borderId="75" xfId="53" quotePrefix="1" applyFont="1" applyFill="1" applyBorder="1" applyAlignment="1">
      <alignment horizontal="right" vertical="center" wrapText="1"/>
    </xf>
    <xf numFmtId="0" fontId="44" fillId="26" borderId="76" xfId="53" quotePrefix="1" applyFont="1" applyFill="1" applyBorder="1" applyAlignment="1">
      <alignment horizontal="right" vertical="center" wrapText="1"/>
    </xf>
    <xf numFmtId="0" fontId="44" fillId="27" borderId="78" xfId="53" quotePrefix="1" applyFont="1" applyFill="1" applyBorder="1" applyAlignment="1">
      <alignment horizontal="right" vertical="center" wrapText="1"/>
    </xf>
    <xf numFmtId="0" fontId="44" fillId="27" borderId="77" xfId="53" applyFont="1" applyFill="1" applyBorder="1" applyAlignment="1">
      <alignment horizontal="right" vertical="center" wrapText="1"/>
    </xf>
    <xf numFmtId="0" fontId="44" fillId="26" borderId="76" xfId="53" applyFont="1" applyFill="1" applyBorder="1" applyAlignment="1">
      <alignment horizontal="right" vertical="center" wrapText="1"/>
    </xf>
    <xf numFmtId="0" fontId="44" fillId="27" borderId="78" xfId="53" applyFont="1" applyFill="1" applyBorder="1" applyAlignment="1">
      <alignment horizontal="right" vertical="center" wrapText="1"/>
    </xf>
    <xf numFmtId="0" fontId="44" fillId="26" borderId="48" xfId="53" quotePrefix="1" applyFont="1" applyFill="1" applyBorder="1" applyAlignment="1">
      <alignment horizontal="right" vertical="center" wrapText="1"/>
    </xf>
    <xf numFmtId="3" fontId="44" fillId="0" borderId="11" xfId="55" quotePrefix="1" applyNumberFormat="1" applyFont="1" applyBorder="1" applyAlignment="1">
      <alignment horizontal="right" vertical="center" wrapText="1"/>
    </xf>
    <xf numFmtId="3" fontId="44" fillId="0" borderId="11" xfId="55" applyNumberFormat="1" applyFont="1" applyBorder="1" applyAlignment="1">
      <alignment horizontal="right" vertical="center"/>
    </xf>
    <xf numFmtId="3" fontId="44" fillId="0" borderId="19" xfId="55" applyNumberFormat="1" applyFont="1" applyBorder="1" applyAlignment="1">
      <alignment horizontal="right" vertical="center"/>
    </xf>
    <xf numFmtId="44" fontId="44" fillId="0" borderId="80" xfId="93" applyFont="1" applyBorder="1" applyAlignment="1">
      <alignment horizontal="center" vertical="center"/>
    </xf>
    <xf numFmtId="44" fontId="44" fillId="0" borderId="80" xfId="93" applyFont="1" applyBorder="1" applyAlignment="1">
      <alignment horizontal="right" vertical="center"/>
    </xf>
    <xf numFmtId="44" fontId="44" fillId="0" borderId="29" xfId="93" applyFont="1" applyBorder="1" applyAlignment="1">
      <alignment horizontal="right" vertical="center"/>
    </xf>
    <xf numFmtId="3" fontId="44" fillId="0" borderId="11" xfId="53" quotePrefix="1" applyNumberFormat="1" applyFont="1" applyBorder="1" applyAlignment="1">
      <alignment horizontal="right" vertical="center" wrapText="1"/>
    </xf>
    <xf numFmtId="3" fontId="44" fillId="0" borderId="11" xfId="53" applyNumberFormat="1" applyFont="1" applyBorder="1" applyAlignment="1">
      <alignment horizontal="right" vertical="center"/>
    </xf>
    <xf numFmtId="3" fontId="44" fillId="0" borderId="19" xfId="53" applyNumberFormat="1" applyFont="1" applyBorder="1" applyAlignment="1">
      <alignment horizontal="right" vertical="center"/>
    </xf>
    <xf numFmtId="44" fontId="44" fillId="0" borderId="75" xfId="93" applyFont="1" applyBorder="1" applyAlignment="1">
      <alignment vertical="center"/>
    </xf>
    <xf numFmtId="44" fontId="44" fillId="0" borderId="76" xfId="93" applyFont="1" applyBorder="1" applyAlignment="1">
      <alignment vertical="center"/>
    </xf>
    <xf numFmtId="174" fontId="44" fillId="0" borderId="19" xfId="53" quotePrefix="1" applyNumberFormat="1" applyFont="1" applyBorder="1" applyAlignment="1">
      <alignment horizontal="right" vertical="center" wrapText="1"/>
    </xf>
    <xf numFmtId="44" fontId="44" fillId="0" borderId="75" xfId="93" applyFont="1" applyBorder="1" applyAlignment="1">
      <alignment horizontal="right" vertical="center"/>
    </xf>
    <xf numFmtId="0" fontId="44" fillId="0" borderId="82" xfId="53" applyFont="1" applyBorder="1" applyAlignment="1">
      <alignment horizontal="center" vertical="center"/>
    </xf>
    <xf numFmtId="0" fontId="44" fillId="0" borderId="83" xfId="53" applyFont="1" applyBorder="1" applyAlignment="1">
      <alignment horizontal="center" vertical="center"/>
    </xf>
    <xf numFmtId="0" fontId="44" fillId="0" borderId="45" xfId="53" applyFont="1" applyBorder="1" applyAlignment="1">
      <alignment horizontal="center" vertical="center"/>
    </xf>
    <xf numFmtId="0" fontId="44" fillId="0" borderId="84" xfId="53" applyFont="1" applyBorder="1" applyAlignment="1">
      <alignment horizontal="center" vertical="center"/>
    </xf>
    <xf numFmtId="0" fontId="44" fillId="26" borderId="85" xfId="53" applyFont="1" applyFill="1" applyBorder="1" applyAlignment="1">
      <alignment horizontal="right" vertical="center"/>
    </xf>
    <xf numFmtId="0" fontId="44" fillId="26" borderId="86" xfId="53" applyFont="1" applyFill="1" applyBorder="1" applyAlignment="1">
      <alignment horizontal="center" vertical="center"/>
    </xf>
    <xf numFmtId="0" fontId="43" fillId="0" borderId="29" xfId="53" applyFont="1" applyBorder="1" applyAlignment="1">
      <alignment vertical="center" wrapText="1"/>
    </xf>
    <xf numFmtId="0" fontId="43" fillId="0" borderId="0" xfId="53" applyFont="1" applyBorder="1" applyAlignment="1">
      <alignment vertical="center" wrapText="1"/>
    </xf>
    <xf numFmtId="0" fontId="43" fillId="25" borderId="16" xfId="53" applyFont="1" applyFill="1" applyBorder="1" applyAlignment="1">
      <alignment horizontal="left" vertical="center"/>
    </xf>
    <xf numFmtId="0" fontId="44" fillId="25" borderId="11" xfId="53" applyFont="1" applyFill="1" applyBorder="1" applyAlignment="1">
      <alignment horizontal="center" vertical="center"/>
    </xf>
    <xf numFmtId="0" fontId="44" fillId="25" borderId="19" xfId="53" applyFont="1" applyFill="1" applyBorder="1" applyAlignment="1">
      <alignment horizontal="center" vertical="center"/>
    </xf>
    <xf numFmtId="0" fontId="44" fillId="25" borderId="70" xfId="53" applyFont="1" applyFill="1" applyBorder="1" applyAlignment="1">
      <alignment horizontal="center" vertical="center"/>
    </xf>
    <xf numFmtId="0" fontId="44" fillId="25" borderId="67" xfId="53" applyFont="1" applyFill="1" applyBorder="1" applyAlignment="1">
      <alignment horizontal="center" vertical="center"/>
    </xf>
    <xf numFmtId="0" fontId="44" fillId="25" borderId="39" xfId="53" applyFont="1" applyFill="1" applyBorder="1" applyAlignment="1">
      <alignment horizontal="center" vertical="center"/>
    </xf>
    <xf numFmtId="0" fontId="43" fillId="0" borderId="16" xfId="53" applyFont="1" applyBorder="1" applyAlignment="1">
      <alignment horizontal="left" vertical="center"/>
    </xf>
    <xf numFmtId="0" fontId="44" fillId="27" borderId="79" xfId="53" applyFont="1" applyFill="1" applyBorder="1" applyAlignment="1">
      <alignment horizontal="center" vertical="center"/>
    </xf>
    <xf numFmtId="0" fontId="44" fillId="26" borderId="62" xfId="53" applyFont="1" applyFill="1" applyBorder="1" applyAlignment="1">
      <alignment horizontal="center" vertical="center"/>
    </xf>
    <xf numFmtId="0" fontId="44" fillId="26" borderId="71" xfId="53" applyFont="1" applyFill="1" applyBorder="1" applyAlignment="1">
      <alignment horizontal="center" vertical="center"/>
    </xf>
    <xf numFmtId="0" fontId="44" fillId="26" borderId="78" xfId="53" applyFont="1" applyFill="1" applyBorder="1" applyAlignment="1">
      <alignment horizontal="center" vertical="center"/>
    </xf>
    <xf numFmtId="0" fontId="44" fillId="27" borderId="76" xfId="53" applyFont="1" applyFill="1" applyBorder="1" applyAlignment="1">
      <alignment horizontal="center" vertical="center"/>
    </xf>
    <xf numFmtId="0" fontId="44" fillId="26" borderId="75" xfId="53" applyFont="1" applyFill="1" applyBorder="1" applyAlignment="1">
      <alignment horizontal="center" vertical="center"/>
    </xf>
    <xf numFmtId="0" fontId="44" fillId="26" borderId="76" xfId="53" applyFont="1" applyFill="1" applyBorder="1" applyAlignment="1">
      <alignment horizontal="center" vertical="center"/>
    </xf>
    <xf numFmtId="0" fontId="44" fillId="27" borderId="75" xfId="53" applyFont="1" applyFill="1" applyBorder="1" applyAlignment="1">
      <alignment horizontal="center" vertical="center"/>
    </xf>
    <xf numFmtId="0" fontId="44" fillId="27" borderId="72" xfId="53" applyFont="1" applyFill="1" applyBorder="1" applyAlignment="1">
      <alignment horizontal="center" vertical="center"/>
    </xf>
    <xf numFmtId="0" fontId="44" fillId="26" borderId="87" xfId="53" applyFont="1" applyFill="1" applyBorder="1" applyAlignment="1">
      <alignment horizontal="center" vertical="center"/>
    </xf>
    <xf numFmtId="0" fontId="44" fillId="25" borderId="75" xfId="53" applyFont="1" applyFill="1" applyBorder="1" applyAlignment="1">
      <alignment horizontal="center" vertical="center"/>
    </xf>
    <xf numFmtId="0" fontId="44" fillId="25" borderId="76" xfId="53" applyFont="1" applyFill="1" applyBorder="1" applyAlignment="1">
      <alignment horizontal="center" vertical="center"/>
    </xf>
    <xf numFmtId="0" fontId="44" fillId="27" borderId="78" xfId="53" applyFont="1" applyFill="1" applyBorder="1" applyAlignment="1">
      <alignment horizontal="center" vertical="center"/>
    </xf>
    <xf numFmtId="0" fontId="44" fillId="27" borderId="81" xfId="53" applyFont="1" applyFill="1" applyBorder="1" applyAlignment="1">
      <alignment horizontal="center" vertical="center"/>
    </xf>
    <xf numFmtId="0" fontId="44" fillId="0" borderId="18" xfId="53" applyFont="1" applyBorder="1" applyAlignment="1">
      <alignment horizontal="left" vertical="center"/>
    </xf>
    <xf numFmtId="0" fontId="44" fillId="0" borderId="12" xfId="53" applyFont="1" applyBorder="1" applyAlignment="1">
      <alignment horizontal="center" vertical="center"/>
    </xf>
    <xf numFmtId="0" fontId="44" fillId="0" borderId="20" xfId="53" applyFont="1" applyBorder="1" applyAlignment="1">
      <alignment horizontal="center" vertical="center"/>
    </xf>
    <xf numFmtId="0" fontId="44" fillId="27" borderId="83" xfId="53" applyFont="1" applyFill="1" applyBorder="1" applyAlignment="1">
      <alignment horizontal="center" vertical="center"/>
    </xf>
    <xf numFmtId="0" fontId="44" fillId="27" borderId="82" xfId="53" applyFont="1" applyFill="1" applyBorder="1" applyAlignment="1">
      <alignment horizontal="center" vertical="center"/>
    </xf>
    <xf numFmtId="0" fontId="44" fillId="27" borderId="88" xfId="53" applyFont="1" applyFill="1" applyBorder="1" applyAlignment="1">
      <alignment horizontal="center" vertical="center"/>
    </xf>
    <xf numFmtId="3" fontId="37" fillId="0" borderId="0" xfId="0" applyNumberFormat="1" applyFont="1"/>
    <xf numFmtId="0" fontId="44" fillId="0" borderId="79" xfId="53" quotePrefix="1" applyFont="1" applyBorder="1" applyAlignment="1">
      <alignment horizontal="center" vertical="center" wrapText="1"/>
    </xf>
    <xf numFmtId="44" fontId="44" fillId="0" borderId="76" xfId="93" applyFont="1" applyBorder="1" applyAlignment="1">
      <alignment horizontal="right" vertical="center"/>
    </xf>
    <xf numFmtId="44" fontId="44" fillId="0" borderId="72" xfId="93" applyFont="1" applyBorder="1" applyAlignment="1">
      <alignment vertical="center"/>
    </xf>
    <xf numFmtId="0" fontId="44" fillId="25" borderId="93" xfId="53" applyFont="1" applyFill="1" applyBorder="1" applyAlignment="1">
      <alignment horizontal="center" vertical="center"/>
    </xf>
    <xf numFmtId="0" fontId="44" fillId="25" borderId="94" xfId="53" applyFont="1" applyFill="1" applyBorder="1" applyAlignment="1">
      <alignment horizontal="center" vertical="center"/>
    </xf>
    <xf numFmtId="0" fontId="44" fillId="25" borderId="95" xfId="53" applyFont="1" applyFill="1" applyBorder="1" applyAlignment="1">
      <alignment horizontal="center" vertical="center"/>
    </xf>
    <xf numFmtId="0" fontId="44" fillId="26" borderId="50" xfId="53" applyFont="1" applyFill="1" applyBorder="1" applyAlignment="1">
      <alignment horizontal="center" vertical="center"/>
    </xf>
    <xf numFmtId="0" fontId="44" fillId="26" borderId="96" xfId="53" applyFont="1" applyFill="1" applyBorder="1" applyAlignment="1">
      <alignment horizontal="center" vertical="center"/>
    </xf>
    <xf numFmtId="0" fontId="44" fillId="26" borderId="97" xfId="53" applyFont="1" applyFill="1" applyBorder="1" applyAlignment="1">
      <alignment horizontal="center" vertical="center"/>
    </xf>
    <xf numFmtId="0" fontId="44" fillId="27" borderId="11" xfId="53" applyFont="1" applyFill="1" applyBorder="1" applyAlignment="1">
      <alignment horizontal="center" vertical="center"/>
    </xf>
    <xf numFmtId="0" fontId="44" fillId="27" borderId="98" xfId="53" applyFont="1" applyFill="1" applyBorder="1" applyAlignment="1">
      <alignment horizontal="center" vertical="center"/>
    </xf>
    <xf numFmtId="0" fontId="44" fillId="26" borderId="48" xfId="53" applyFont="1" applyFill="1" applyBorder="1" applyAlignment="1">
      <alignment horizontal="center" vertical="center"/>
    </xf>
    <xf numFmtId="0" fontId="44" fillId="26" borderId="19" xfId="53" applyFont="1" applyFill="1" applyBorder="1" applyAlignment="1">
      <alignment horizontal="center" vertical="center"/>
    </xf>
    <xf numFmtId="0" fontId="44" fillId="25" borderId="78" xfId="53" applyFont="1" applyFill="1" applyBorder="1" applyAlignment="1">
      <alignment horizontal="center" vertical="center"/>
    </xf>
    <xf numFmtId="0" fontId="44" fillId="25" borderId="48" xfId="53" applyFont="1" applyFill="1" applyBorder="1" applyAlignment="1">
      <alignment horizontal="center" vertical="center"/>
    </xf>
    <xf numFmtId="0" fontId="44" fillId="25" borderId="97" xfId="53" applyFont="1" applyFill="1" applyBorder="1" applyAlignment="1">
      <alignment horizontal="center" vertical="center"/>
    </xf>
    <xf numFmtId="0" fontId="44" fillId="25" borderId="98" xfId="53" applyFont="1" applyFill="1" applyBorder="1" applyAlignment="1">
      <alignment horizontal="center" vertical="center"/>
    </xf>
    <xf numFmtId="0" fontId="44" fillId="27" borderId="48" xfId="53" applyFont="1" applyFill="1" applyBorder="1" applyAlignment="1">
      <alignment horizontal="center" vertical="center"/>
    </xf>
    <xf numFmtId="0" fontId="44" fillId="27" borderId="19" xfId="53" applyFont="1" applyFill="1" applyBorder="1" applyAlignment="1">
      <alignment horizontal="center" vertical="center"/>
    </xf>
    <xf numFmtId="0" fontId="44" fillId="27" borderId="97" xfId="53" applyFont="1" applyFill="1" applyBorder="1" applyAlignment="1">
      <alignment horizontal="center" vertical="center"/>
    </xf>
    <xf numFmtId="0" fontId="44" fillId="27" borderId="99" xfId="53" applyFont="1" applyFill="1" applyBorder="1" applyAlignment="1">
      <alignment horizontal="center" vertical="center"/>
    </xf>
    <xf numFmtId="0" fontId="44" fillId="27" borderId="20" xfId="53" applyFont="1" applyFill="1" applyBorder="1" applyAlignment="1">
      <alignment horizontal="center" vertical="center"/>
    </xf>
    <xf numFmtId="0" fontId="44" fillId="27" borderId="100" xfId="53" applyFont="1" applyFill="1" applyBorder="1" applyAlignment="1">
      <alignment horizontal="center" vertical="center"/>
    </xf>
    <xf numFmtId="0" fontId="44" fillId="27" borderId="101" xfId="53" applyFont="1" applyFill="1" applyBorder="1" applyAlignment="1">
      <alignment horizontal="center" vertical="center"/>
    </xf>
    <xf numFmtId="0" fontId="44" fillId="27" borderId="102" xfId="53" applyFont="1" applyFill="1" applyBorder="1" applyAlignment="1">
      <alignment horizontal="center" vertical="center"/>
    </xf>
    <xf numFmtId="0" fontId="39" fillId="0" borderId="0" xfId="0" applyFont="1" applyBorder="1" applyAlignment="1"/>
    <xf numFmtId="0" fontId="43" fillId="24" borderId="10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3" fillId="24" borderId="12" xfId="0" applyFont="1" applyFill="1" applyBorder="1" applyAlignment="1">
      <alignment horizontal="center" vertical="center" wrapText="1"/>
    </xf>
    <xf numFmtId="1" fontId="43" fillId="24" borderId="48" xfId="32" applyNumberFormat="1" applyFont="1" applyFill="1" applyBorder="1" applyAlignment="1">
      <alignment horizontal="center" vertical="center"/>
    </xf>
    <xf numFmtId="0" fontId="44" fillId="26" borderId="11" xfId="53" applyFont="1" applyFill="1" applyBorder="1" applyAlignment="1">
      <alignment horizontal="center" vertical="center"/>
    </xf>
    <xf numFmtId="0" fontId="84" fillId="30" borderId="50" xfId="0" applyFont="1" applyFill="1" applyBorder="1" applyAlignment="1">
      <alignment horizontal="left" vertical="center" wrapText="1"/>
    </xf>
    <xf numFmtId="0" fontId="84" fillId="31" borderId="11" xfId="0" applyFont="1" applyFill="1" applyBorder="1" applyAlignment="1">
      <alignment horizontal="left" vertical="center" wrapText="1"/>
    </xf>
    <xf numFmtId="0" fontId="84" fillId="30" borderId="103" xfId="0" applyFont="1" applyFill="1" applyBorder="1" applyAlignment="1">
      <alignment horizontal="left" vertical="center" wrapText="1"/>
    </xf>
    <xf numFmtId="0" fontId="84" fillId="0" borderId="11" xfId="0" applyFont="1" applyBorder="1" applyAlignment="1">
      <alignment horizontal="left" vertical="center" wrapText="1"/>
    </xf>
    <xf numFmtId="0" fontId="84" fillId="31" borderId="0" xfId="0" applyFont="1" applyFill="1" applyAlignment="1">
      <alignment horizontal="left" vertical="center" wrapText="1"/>
    </xf>
    <xf numFmtId="0" fontId="84" fillId="30" borderId="11" xfId="0" applyFont="1" applyFill="1" applyBorder="1" applyAlignment="1">
      <alignment horizontal="left" vertical="center"/>
    </xf>
    <xf numFmtId="0" fontId="84" fillId="31" borderId="103" xfId="0" applyFont="1" applyFill="1" applyBorder="1" applyAlignment="1">
      <alignment horizontal="left" vertical="center" wrapText="1"/>
    </xf>
    <xf numFmtId="0" fontId="84" fillId="0" borderId="103" xfId="0" applyFont="1" applyBorder="1" applyAlignment="1">
      <alignment horizontal="left" vertical="center" wrapText="1"/>
    </xf>
    <xf numFmtId="0" fontId="84" fillId="0" borderId="103" xfId="0" applyFont="1" applyBorder="1" applyAlignment="1">
      <alignment horizontal="left" vertical="center"/>
    </xf>
    <xf numFmtId="0" fontId="84" fillId="0" borderId="0" xfId="0" applyFont="1" applyAlignment="1">
      <alignment horizontal="left" vertical="center"/>
    </xf>
    <xf numFmtId="0" fontId="84" fillId="0" borderId="0" xfId="0" applyFont="1" applyAlignment="1">
      <alignment horizontal="center" vertical="center"/>
    </xf>
    <xf numFmtId="0" fontId="84" fillId="0" borderId="0" xfId="0" applyFont="1" applyBorder="1" applyAlignment="1">
      <alignment horizontal="center" vertical="center"/>
    </xf>
    <xf numFmtId="167" fontId="84" fillId="0" borderId="0" xfId="0" applyNumberFormat="1" applyFont="1" applyAlignment="1">
      <alignment horizontal="center" vertical="center"/>
    </xf>
    <xf numFmtId="0" fontId="83" fillId="30" borderId="55" xfId="0" applyFont="1" applyFill="1" applyBorder="1" applyAlignment="1">
      <alignment horizontal="center" vertical="center" wrapText="1"/>
    </xf>
    <xf numFmtId="0" fontId="85" fillId="30" borderId="55" xfId="0" applyFont="1" applyFill="1" applyBorder="1" applyAlignment="1">
      <alignment horizontal="center" vertical="center" wrapText="1"/>
    </xf>
    <xf numFmtId="0" fontId="85" fillId="30" borderId="33" xfId="0" applyFont="1" applyFill="1" applyBorder="1" applyAlignment="1">
      <alignment horizontal="center" vertical="center" wrapText="1"/>
    </xf>
    <xf numFmtId="0" fontId="84" fillId="31" borderId="28" xfId="0" applyFont="1" applyFill="1" applyBorder="1" applyAlignment="1">
      <alignment horizontal="center" vertical="center"/>
    </xf>
    <xf numFmtId="0" fontId="84" fillId="31" borderId="11" xfId="0" applyFont="1" applyFill="1" applyBorder="1" applyAlignment="1">
      <alignment horizontal="center" vertical="center"/>
    </xf>
    <xf numFmtId="0" fontId="84" fillId="30" borderId="11" xfId="0" applyFont="1" applyFill="1" applyBorder="1" applyAlignment="1">
      <alignment horizontal="center" vertical="center"/>
    </xf>
    <xf numFmtId="0" fontId="84" fillId="0" borderId="11" xfId="0" applyFont="1" applyBorder="1" applyAlignment="1">
      <alignment horizontal="center" vertical="center"/>
    </xf>
    <xf numFmtId="0" fontId="84" fillId="31" borderId="103" xfId="0" applyFont="1" applyFill="1" applyBorder="1" applyAlignment="1">
      <alignment horizontal="center" vertical="center"/>
    </xf>
    <xf numFmtId="0" fontId="84" fillId="0" borderId="103" xfId="0" applyFont="1" applyBorder="1" applyAlignment="1">
      <alignment horizontal="center" vertical="center"/>
    </xf>
    <xf numFmtId="0" fontId="84" fillId="0" borderId="0" xfId="0" applyFont="1" applyBorder="1" applyAlignment="1">
      <alignment horizontal="center"/>
    </xf>
    <xf numFmtId="0" fontId="39" fillId="0" borderId="0" xfId="53" applyFont="1" applyAlignment="1">
      <alignment horizontal="center" vertical="center"/>
    </xf>
    <xf numFmtId="0" fontId="43" fillId="24" borderId="12" xfId="53" applyFont="1" applyFill="1" applyBorder="1" applyAlignment="1">
      <alignment horizontal="center" vertical="center" wrapText="1"/>
    </xf>
    <xf numFmtId="0" fontId="84" fillId="30" borderId="11" xfId="0" applyFont="1" applyFill="1" applyBorder="1" applyAlignment="1">
      <alignment horizontal="center" vertical="center" wrapText="1"/>
    </xf>
    <xf numFmtId="0" fontId="84" fillId="30" borderId="11" xfId="0" applyFont="1" applyFill="1" applyBorder="1" applyAlignment="1">
      <alignment horizontal="left" vertical="center" wrapText="1"/>
    </xf>
    <xf numFmtId="0" fontId="44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9" fillId="0" borderId="39" xfId="0" applyFont="1" applyBorder="1" applyAlignment="1">
      <alignment horizontal="center" vertical="center"/>
    </xf>
    <xf numFmtId="0" fontId="39" fillId="0" borderId="35" xfId="0" applyFont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0" fontId="43" fillId="24" borderId="10" xfId="0" applyFont="1" applyFill="1" applyBorder="1" applyAlignment="1">
      <alignment horizontal="center"/>
    </xf>
    <xf numFmtId="0" fontId="43" fillId="24" borderId="13" xfId="0" applyFont="1" applyFill="1" applyBorder="1" applyAlignment="1">
      <alignment horizontal="center"/>
    </xf>
    <xf numFmtId="0" fontId="39" fillId="0" borderId="29" xfId="0" applyFont="1" applyBorder="1" applyAlignment="1"/>
    <xf numFmtId="0" fontId="39" fillId="0" borderId="0" xfId="0" applyFont="1" applyBorder="1" applyAlignment="1"/>
    <xf numFmtId="0" fontId="43" fillId="24" borderId="21" xfId="0" applyFont="1" applyFill="1" applyBorder="1" applyAlignment="1">
      <alignment horizontal="center" vertical="center"/>
    </xf>
    <xf numFmtId="0" fontId="43" fillId="24" borderId="16" xfId="0" applyFont="1" applyFill="1" applyBorder="1" applyAlignment="1">
      <alignment horizontal="center" vertical="center"/>
    </xf>
    <xf numFmtId="0" fontId="43" fillId="24" borderId="18" xfId="0" applyFont="1" applyFill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3" fillId="24" borderId="12" xfId="0" applyFont="1" applyFill="1" applyBorder="1" applyAlignment="1">
      <alignment horizontal="center" vertical="center" wrapText="1"/>
    </xf>
    <xf numFmtId="1" fontId="43" fillId="24" borderId="19" xfId="32" applyNumberFormat="1" applyFont="1" applyFill="1" applyBorder="1" applyAlignment="1">
      <alignment horizontal="center" vertical="center"/>
    </xf>
    <xf numFmtId="1" fontId="43" fillId="24" borderId="48" xfId="32" applyNumberFormat="1" applyFont="1" applyFill="1" applyBorder="1" applyAlignment="1">
      <alignment horizontal="center" vertical="center"/>
    </xf>
    <xf numFmtId="1" fontId="43" fillId="24" borderId="17" xfId="32" applyNumberFormat="1" applyFont="1" applyFill="1" applyBorder="1" applyAlignment="1">
      <alignment horizontal="center" vertical="center"/>
    </xf>
    <xf numFmtId="2" fontId="77" fillId="24" borderId="90" xfId="32" quotePrefix="1" applyNumberFormat="1" applyFont="1" applyFill="1" applyBorder="1" applyAlignment="1">
      <alignment horizontal="center" vertical="center"/>
    </xf>
    <xf numFmtId="2" fontId="77" fillId="24" borderId="46" xfId="32" quotePrefix="1" applyNumberFormat="1" applyFont="1" applyFill="1" applyBorder="1" applyAlignment="1">
      <alignment horizontal="center" vertical="center"/>
    </xf>
    <xf numFmtId="0" fontId="39" fillId="0" borderId="0" xfId="53" applyFont="1" applyAlignment="1">
      <alignment horizontal="center" vertical="center"/>
    </xf>
    <xf numFmtId="0" fontId="43" fillId="24" borderId="21" xfId="53" applyFont="1" applyFill="1" applyBorder="1" applyAlignment="1">
      <alignment horizontal="center" vertical="center" wrapText="1"/>
    </xf>
    <xf numFmtId="0" fontId="43" fillId="24" borderId="16" xfId="53" applyFont="1" applyFill="1" applyBorder="1" applyAlignment="1">
      <alignment horizontal="center" vertical="center" wrapText="1"/>
    </xf>
    <xf numFmtId="0" fontId="43" fillId="24" borderId="18" xfId="53" applyFont="1" applyFill="1" applyBorder="1" applyAlignment="1">
      <alignment horizontal="center" vertical="center" wrapText="1"/>
    </xf>
    <xf numFmtId="0" fontId="43" fillId="24" borderId="10" xfId="53" applyFont="1" applyFill="1" applyBorder="1" applyAlignment="1">
      <alignment horizontal="center" vertical="center" wrapText="1"/>
    </xf>
    <xf numFmtId="0" fontId="43" fillId="24" borderId="11" xfId="53" applyFont="1" applyFill="1" applyBorder="1" applyAlignment="1">
      <alignment horizontal="center" vertical="center" wrapText="1"/>
    </xf>
    <xf numFmtId="0" fontId="43" fillId="24" borderId="12" xfId="53" applyFont="1" applyFill="1" applyBorder="1" applyAlignment="1">
      <alignment horizontal="center" vertical="center" wrapText="1"/>
    </xf>
    <xf numFmtId="1" fontId="43" fillId="24" borderId="35" xfId="54" applyNumberFormat="1" applyFont="1" applyFill="1" applyBorder="1" applyAlignment="1">
      <alignment horizontal="center" vertical="center"/>
    </xf>
    <xf numFmtId="1" fontId="43" fillId="24" borderId="60" xfId="54" applyNumberFormat="1" applyFont="1" applyFill="1" applyBorder="1" applyAlignment="1">
      <alignment horizontal="center" vertical="center"/>
    </xf>
    <xf numFmtId="1" fontId="43" fillId="24" borderId="61" xfId="54" applyNumberFormat="1" applyFont="1" applyFill="1" applyBorder="1" applyAlignment="1">
      <alignment horizontal="center" vertical="center"/>
    </xf>
    <xf numFmtId="1" fontId="43" fillId="24" borderId="64" xfId="54" applyNumberFormat="1" applyFont="1" applyFill="1" applyBorder="1" applyAlignment="1">
      <alignment horizontal="center" vertical="center"/>
    </xf>
    <xf numFmtId="1" fontId="43" fillId="24" borderId="65" xfId="54" applyNumberFormat="1" applyFont="1" applyFill="1" applyBorder="1" applyAlignment="1">
      <alignment horizontal="center" vertical="center"/>
    </xf>
    <xf numFmtId="1" fontId="43" fillId="24" borderId="66" xfId="54" applyNumberFormat="1" applyFont="1" applyFill="1" applyBorder="1" applyAlignment="1">
      <alignment horizontal="center" vertical="center"/>
    </xf>
    <xf numFmtId="0" fontId="44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84" fillId="30" borderId="11" xfId="0" applyFont="1" applyFill="1" applyBorder="1" applyAlignment="1">
      <alignment horizontal="center" vertical="center" wrapText="1"/>
    </xf>
    <xf numFmtId="0" fontId="84" fillId="30" borderId="11" xfId="0" applyFont="1" applyFill="1" applyBorder="1" applyAlignment="1">
      <alignment horizontal="left" vertical="center" wrapText="1"/>
    </xf>
    <xf numFmtId="0" fontId="69" fillId="30" borderId="0" xfId="0" applyFont="1" applyFill="1" applyBorder="1" applyAlignment="1">
      <alignment horizontal="center" vertical="center" wrapText="1"/>
    </xf>
    <xf numFmtId="0" fontId="84" fillId="30" borderId="0" xfId="0" applyFont="1" applyFill="1" applyBorder="1" applyAlignment="1">
      <alignment horizontal="center" vertical="center" wrapText="1"/>
    </xf>
    <xf numFmtId="0" fontId="84" fillId="31" borderId="28" xfId="0" applyFont="1" applyFill="1" applyBorder="1" applyAlignment="1">
      <alignment horizontal="left" vertical="center"/>
    </xf>
    <xf numFmtId="0" fontId="44" fillId="27" borderId="104" xfId="53" quotePrefix="1" applyFont="1" applyFill="1" applyBorder="1" applyAlignment="1">
      <alignment horizontal="right" vertical="center" wrapText="1"/>
    </xf>
    <xf numFmtId="175" fontId="68" fillId="0" borderId="105" xfId="93" applyNumberFormat="1" applyFont="1" applyBorder="1" applyAlignment="1">
      <alignment horizontal="right" vertical="center"/>
    </xf>
    <xf numFmtId="175" fontId="68" fillId="0" borderId="75" xfId="93" applyNumberFormat="1" applyFont="1" applyBorder="1" applyAlignment="1">
      <alignment horizontal="right"/>
    </xf>
    <xf numFmtId="175" fontId="68" fillId="0" borderId="0" xfId="93" applyNumberFormat="1" applyFont="1" applyBorder="1" applyAlignment="1">
      <alignment horizontal="right"/>
    </xf>
    <xf numFmtId="175" fontId="68" fillId="0" borderId="106" xfId="93" applyNumberFormat="1" applyFont="1" applyBorder="1" applyAlignment="1">
      <alignment horizontal="right"/>
    </xf>
    <xf numFmtId="44" fontId="66" fillId="0" borderId="0" xfId="92" applyNumberFormat="1"/>
    <xf numFmtId="175" fontId="37" fillId="26" borderId="81" xfId="93" applyNumberFormat="1" applyFont="1" applyFill="1" applyBorder="1" applyAlignment="1">
      <alignment horizontal="right" vertical="center"/>
    </xf>
    <xf numFmtId="175" fontId="37" fillId="26" borderId="75" xfId="93" applyNumberFormat="1" applyFont="1" applyFill="1" applyBorder="1" applyAlignment="1">
      <alignment horizontal="right" vertical="center"/>
    </xf>
    <xf numFmtId="175" fontId="37" fillId="26" borderId="48" xfId="93" applyNumberFormat="1" applyFont="1" applyFill="1" applyBorder="1" applyAlignment="1">
      <alignment horizontal="right" vertical="center"/>
    </xf>
    <xf numFmtId="175" fontId="37" fillId="26" borderId="78" xfId="93" applyNumberFormat="1" applyFont="1" applyFill="1" applyBorder="1" applyAlignment="1">
      <alignment horizontal="right" vertical="center"/>
    </xf>
    <xf numFmtId="175" fontId="68" fillId="0" borderId="107" xfId="93" applyNumberFormat="1" applyFont="1" applyBorder="1" applyAlignment="1">
      <alignment horizontal="right"/>
    </xf>
    <xf numFmtId="175" fontId="68" fillId="0" borderId="78" xfId="93" applyNumberFormat="1" applyFont="1" applyBorder="1" applyAlignment="1">
      <alignment horizontal="right"/>
    </xf>
    <xf numFmtId="44" fontId="37" fillId="27" borderId="108" xfId="93" applyFont="1" applyFill="1" applyBorder="1" applyAlignment="1">
      <alignment horizontal="center" vertical="center"/>
    </xf>
    <xf numFmtId="0" fontId="75" fillId="0" borderId="0" xfId="0" applyFont="1" applyAlignment="1">
      <alignment horizontal="left" vertical="center"/>
    </xf>
    <xf numFmtId="0" fontId="76" fillId="0" borderId="0" xfId="0" applyFont="1"/>
    <xf numFmtId="0" fontId="77" fillId="0" borderId="0" xfId="0" applyFont="1" applyAlignment="1"/>
    <xf numFmtId="0" fontId="76" fillId="0" borderId="0" xfId="0" applyFont="1" applyAlignment="1"/>
    <xf numFmtId="0" fontId="77" fillId="0" borderId="0" xfId="0" applyFont="1" applyAlignment="1"/>
    <xf numFmtId="0" fontId="77" fillId="0" borderId="0" xfId="0" applyFont="1" applyAlignment="1">
      <alignment vertical="center"/>
    </xf>
    <xf numFmtId="0" fontId="78" fillId="0" borderId="0" xfId="0" applyFont="1" applyAlignment="1"/>
    <xf numFmtId="0" fontId="79" fillId="0" borderId="0" xfId="0" applyFont="1" applyAlignment="1"/>
    <xf numFmtId="0" fontId="79" fillId="0" borderId="0" xfId="0" applyFont="1"/>
    <xf numFmtId="0" fontId="77" fillId="24" borderId="21" xfId="0" applyFont="1" applyFill="1" applyBorder="1" applyAlignment="1">
      <alignment horizontal="center" vertical="center"/>
    </xf>
    <xf numFmtId="0" fontId="77" fillId="24" borderId="89" xfId="0" applyFont="1" applyFill="1" applyBorder="1" applyAlignment="1">
      <alignment horizontal="center" vertical="center" wrapText="1"/>
    </xf>
    <xf numFmtId="0" fontId="78" fillId="24" borderId="10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77" fillId="24" borderId="16" xfId="0" applyFont="1" applyFill="1" applyBorder="1" applyAlignment="1">
      <alignment horizontal="center" vertical="center"/>
    </xf>
    <xf numFmtId="0" fontId="77" fillId="24" borderId="27" xfId="0" applyFont="1" applyFill="1" applyBorder="1" applyAlignment="1">
      <alignment horizontal="center" vertical="center" wrapText="1"/>
    </xf>
    <xf numFmtId="0" fontId="78" fillId="24" borderId="11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77" fillId="24" borderId="18" xfId="0" applyFont="1" applyFill="1" applyBorder="1" applyAlignment="1">
      <alignment horizontal="center" vertical="center"/>
    </xf>
    <xf numFmtId="0" fontId="77" fillId="24" borderId="91" xfId="0" applyFont="1" applyFill="1" applyBorder="1" applyAlignment="1">
      <alignment horizontal="center" vertical="center" wrapText="1"/>
    </xf>
    <xf numFmtId="0" fontId="78" fillId="24" borderId="12" xfId="0" applyFont="1" applyFill="1" applyBorder="1" applyAlignment="1">
      <alignment horizontal="center" vertical="center" wrapText="1"/>
    </xf>
    <xf numFmtId="0" fontId="78" fillId="24" borderId="43" xfId="0" applyFont="1" applyFill="1" applyBorder="1" applyAlignment="1">
      <alignment horizontal="center" vertical="center" wrapText="1"/>
    </xf>
    <xf numFmtId="0" fontId="78" fillId="24" borderId="92" xfId="0" applyFont="1" applyFill="1" applyBorder="1" applyAlignment="1">
      <alignment horizontal="center" vertical="center" wrapText="1"/>
    </xf>
    <xf numFmtId="0" fontId="78" fillId="24" borderId="38" xfId="0" applyFont="1" applyFill="1" applyBorder="1" applyAlignment="1">
      <alignment horizontal="center" vertical="center" wrapText="1"/>
    </xf>
    <xf numFmtId="0" fontId="80" fillId="0" borderId="32" xfId="0" applyFont="1" applyBorder="1" applyAlignment="1"/>
    <xf numFmtId="0" fontId="80" fillId="0" borderId="28" xfId="0" applyFont="1" applyBorder="1" applyAlignment="1">
      <alignment horizontal="center"/>
    </xf>
    <xf numFmtId="1" fontId="80" fillId="0" borderId="28" xfId="0" applyNumberFormat="1" applyFont="1" applyBorder="1"/>
    <xf numFmtId="1" fontId="80" fillId="26" borderId="28" xfId="0" applyNumberFormat="1" applyFont="1" applyFill="1" applyBorder="1"/>
    <xf numFmtId="1" fontId="80" fillId="0" borderId="22" xfId="0" applyNumberFormat="1" applyFont="1" applyFill="1" applyBorder="1"/>
    <xf numFmtId="0" fontId="81" fillId="0" borderId="0" xfId="0" applyFont="1"/>
    <xf numFmtId="0" fontId="80" fillId="0" borderId="16" xfId="0" applyFont="1" applyBorder="1" applyAlignment="1"/>
    <xf numFmtId="0" fontId="80" fillId="0" borderId="11" xfId="0" applyFont="1" applyBorder="1" applyAlignment="1">
      <alignment horizontal="center"/>
    </xf>
    <xf numFmtId="1" fontId="80" fillId="0" borderId="11" xfId="0" applyNumberFormat="1" applyFont="1" applyBorder="1"/>
    <xf numFmtId="1" fontId="80" fillId="26" borderId="11" xfId="0" applyNumberFormat="1" applyFont="1" applyFill="1" applyBorder="1"/>
    <xf numFmtId="1" fontId="80" fillId="0" borderId="14" xfId="0" applyNumberFormat="1" applyFont="1" applyFill="1" applyBorder="1"/>
    <xf numFmtId="0" fontId="80" fillId="0" borderId="16" xfId="0" applyFont="1" applyFill="1" applyBorder="1" applyAlignment="1"/>
    <xf numFmtId="1" fontId="82" fillId="0" borderId="11" xfId="0" applyNumberFormat="1" applyFont="1" applyBorder="1"/>
    <xf numFmtId="1" fontId="82" fillId="29" borderId="11" xfId="0" applyNumberFormat="1" applyFont="1" applyFill="1" applyBorder="1"/>
    <xf numFmtId="0" fontId="71" fillId="25" borderId="16" xfId="133" applyFont="1" applyFill="1" applyBorder="1" applyAlignment="1"/>
    <xf numFmtId="0" fontId="71" fillId="25" borderId="11" xfId="133" applyFont="1" applyFill="1" applyBorder="1" applyAlignment="1"/>
    <xf numFmtId="0" fontId="71" fillId="25" borderId="26" xfId="133" applyFont="1" applyFill="1" applyBorder="1" applyAlignment="1">
      <alignment horizontal="center" vertical="center"/>
    </xf>
    <xf numFmtId="0" fontId="71" fillId="25" borderId="51" xfId="133" applyFont="1" applyFill="1" applyBorder="1" applyAlignment="1">
      <alignment horizontal="center" vertical="center"/>
    </xf>
    <xf numFmtId="0" fontId="71" fillId="25" borderId="31" xfId="133" applyFont="1" applyFill="1" applyBorder="1" applyAlignment="1">
      <alignment horizontal="center" vertical="center"/>
    </xf>
    <xf numFmtId="0" fontId="1" fillId="0" borderId="0" xfId="133"/>
    <xf numFmtId="0" fontId="71" fillId="25" borderId="55" xfId="133" applyFont="1" applyFill="1" applyBorder="1" applyAlignment="1">
      <alignment horizontal="center" vertical="center"/>
    </xf>
    <xf numFmtId="0" fontId="71" fillId="25" borderId="0" xfId="133" applyFont="1" applyFill="1" applyBorder="1" applyAlignment="1">
      <alignment horizontal="center" vertical="center"/>
    </xf>
    <xf numFmtId="0" fontId="71" fillId="25" borderId="56" xfId="133" applyFont="1" applyFill="1" applyBorder="1" applyAlignment="1">
      <alignment horizontal="center" vertical="center"/>
    </xf>
    <xf numFmtId="0" fontId="71" fillId="25" borderId="33" xfId="133" applyFont="1" applyFill="1" applyBorder="1" applyAlignment="1">
      <alignment horizontal="center" vertical="center"/>
    </xf>
    <xf numFmtId="0" fontId="71" fillId="25" borderId="50" xfId="133" applyFont="1" applyFill="1" applyBorder="1" applyAlignment="1">
      <alignment horizontal="center" vertical="center"/>
    </xf>
    <xf numFmtId="0" fontId="71" fillId="25" borderId="34" xfId="133" applyFont="1" applyFill="1" applyBorder="1" applyAlignment="1">
      <alignment horizontal="center" vertical="center"/>
    </xf>
    <xf numFmtId="0" fontId="71" fillId="25" borderId="16" xfId="133" applyFont="1" applyFill="1" applyBorder="1" applyAlignment="1">
      <alignment horizontal="center" vertical="center" wrapText="1"/>
    </xf>
    <xf numFmtId="0" fontId="71" fillId="25" borderId="11" xfId="133" applyFont="1" applyFill="1" applyBorder="1" applyAlignment="1">
      <alignment wrapText="1"/>
    </xf>
    <xf numFmtId="0" fontId="72" fillId="25" borderId="28" xfId="133" applyFont="1" applyFill="1" applyBorder="1" applyAlignment="1">
      <alignment horizontal="center" vertical="center" wrapText="1"/>
    </xf>
    <xf numFmtId="0" fontId="71" fillId="25" borderId="24" xfId="133" applyFont="1" applyFill="1" applyBorder="1" applyAlignment="1">
      <alignment horizontal="center" vertical="center"/>
    </xf>
    <xf numFmtId="0" fontId="71" fillId="25" borderId="11" xfId="133" applyFont="1" applyFill="1" applyBorder="1" applyAlignment="1">
      <alignment horizontal="center" vertical="center"/>
    </xf>
    <xf numFmtId="0" fontId="71" fillId="25" borderId="16" xfId="133" applyFont="1" applyFill="1" applyBorder="1" applyAlignment="1">
      <alignment wrapText="1"/>
    </xf>
    <xf numFmtId="0" fontId="72" fillId="25" borderId="11" xfId="133" applyFont="1" applyFill="1" applyBorder="1" applyAlignment="1"/>
    <xf numFmtId="0" fontId="72" fillId="25" borderId="11" xfId="133" applyFont="1" applyFill="1" applyBorder="1" applyAlignment="1">
      <alignment wrapText="1"/>
    </xf>
    <xf numFmtId="0" fontId="71" fillId="25" borderId="28" xfId="133" applyFont="1" applyFill="1" applyBorder="1" applyAlignment="1">
      <alignment horizontal="center" vertical="center"/>
    </xf>
    <xf numFmtId="0" fontId="72" fillId="25" borderId="11" xfId="133" applyFont="1" applyFill="1" applyBorder="1" applyAlignment="1">
      <alignment horizontal="center" vertical="center" wrapText="1"/>
    </xf>
    <xf numFmtId="0" fontId="71" fillId="0" borderId="11" xfId="133" applyFont="1" applyFill="1" applyBorder="1"/>
    <xf numFmtId="0" fontId="72" fillId="0" borderId="11" xfId="133" applyFont="1" applyFill="1" applyBorder="1" applyAlignment="1">
      <alignment horizontal="center"/>
    </xf>
    <xf numFmtId="169" fontId="72" fillId="0" borderId="11" xfId="133" applyNumberFormat="1" applyFont="1" applyFill="1" applyBorder="1" applyAlignment="1">
      <alignment horizontal="center"/>
    </xf>
    <xf numFmtId="3" fontId="72" fillId="0" borderId="11" xfId="133" applyNumberFormat="1" applyFont="1" applyFill="1" applyBorder="1" applyAlignment="1">
      <alignment horizontal="center"/>
    </xf>
    <xf numFmtId="170" fontId="72" fillId="0" borderId="0" xfId="133" applyNumberFormat="1" applyFont="1" applyAlignment="1">
      <alignment horizontal="center"/>
    </xf>
    <xf numFmtId="170" fontId="72" fillId="0" borderId="11" xfId="133" applyNumberFormat="1" applyFont="1" applyBorder="1" applyAlignment="1">
      <alignment horizontal="center"/>
    </xf>
    <xf numFmtId="171" fontId="72" fillId="0" borderId="0" xfId="133" applyNumberFormat="1" applyFont="1" applyFill="1" applyBorder="1" applyAlignment="1">
      <alignment horizontal="center"/>
    </xf>
    <xf numFmtId="0" fontId="1" fillId="0" borderId="0" xfId="133" applyBorder="1"/>
    <xf numFmtId="171" fontId="72" fillId="0" borderId="11" xfId="133" applyNumberFormat="1" applyFont="1" applyFill="1" applyBorder="1" applyAlignment="1">
      <alignment horizontal="center"/>
    </xf>
    <xf numFmtId="171" fontId="72" fillId="0" borderId="0" xfId="133" applyNumberFormat="1" applyFont="1" applyAlignment="1">
      <alignment horizontal="center"/>
    </xf>
    <xf numFmtId="171" fontId="72" fillId="0" borderId="11" xfId="133" applyNumberFormat="1" applyFont="1" applyBorder="1" applyAlignment="1">
      <alignment horizontal="center"/>
    </xf>
    <xf numFmtId="0" fontId="73" fillId="28" borderId="11" xfId="133" applyFont="1" applyFill="1" applyBorder="1"/>
    <xf numFmtId="0" fontId="72" fillId="28" borderId="11" xfId="133" applyFont="1" applyFill="1" applyBorder="1" applyAlignment="1">
      <alignment horizontal="center"/>
    </xf>
    <xf numFmtId="3" fontId="72" fillId="28" borderId="11" xfId="133" applyNumberFormat="1" applyFont="1" applyFill="1" applyBorder="1" applyAlignment="1">
      <alignment horizontal="center"/>
    </xf>
    <xf numFmtId="172" fontId="72" fillId="0" borderId="11" xfId="133" applyNumberFormat="1" applyFont="1" applyFill="1" applyBorder="1" applyAlignment="1">
      <alignment horizontal="center"/>
    </xf>
    <xf numFmtId="171" fontId="72" fillId="0" borderId="11" xfId="133" applyNumberFormat="1" applyFont="1" applyFill="1" applyBorder="1" applyAlignment="1"/>
    <xf numFmtId="170" fontId="71" fillId="28" borderId="11" xfId="133" applyNumberFormat="1" applyFont="1" applyFill="1" applyBorder="1" applyAlignment="1">
      <alignment horizontal="center"/>
    </xf>
    <xf numFmtId="173" fontId="72" fillId="0" borderId="11" xfId="133" applyNumberFormat="1" applyFont="1" applyFill="1" applyBorder="1" applyAlignment="1">
      <alignment horizontal="center"/>
    </xf>
    <xf numFmtId="0" fontId="72" fillId="0" borderId="11" xfId="133" applyNumberFormat="1" applyFont="1" applyFill="1" applyBorder="1" applyAlignment="1">
      <alignment horizontal="center"/>
    </xf>
    <xf numFmtId="0" fontId="71" fillId="0" borderId="11" xfId="133" applyFont="1" applyFill="1" applyBorder="1" applyAlignment="1">
      <alignment horizontal="center"/>
    </xf>
    <xf numFmtId="4" fontId="72" fillId="0" borderId="11" xfId="133" applyNumberFormat="1" applyFont="1" applyFill="1" applyBorder="1" applyAlignment="1">
      <alignment horizontal="center"/>
    </xf>
    <xf numFmtId="171" fontId="71" fillId="0" borderId="11" xfId="133" applyNumberFormat="1" applyFont="1" applyFill="1" applyBorder="1" applyAlignment="1"/>
    <xf numFmtId="3" fontId="71" fillId="0" borderId="11" xfId="133" applyNumberFormat="1" applyFont="1" applyFill="1" applyBorder="1" applyAlignment="1">
      <alignment horizontal="center"/>
    </xf>
    <xf numFmtId="3" fontId="1" fillId="0" borderId="0" xfId="133" applyNumberFormat="1"/>
    <xf numFmtId="0" fontId="72" fillId="25" borderId="16" xfId="133" applyFont="1" applyFill="1" applyBorder="1" applyAlignment="1">
      <alignment horizontal="center" vertical="center" wrapText="1"/>
    </xf>
    <xf numFmtId="0" fontId="72" fillId="28" borderId="11" xfId="133" applyFont="1" applyFill="1" applyBorder="1"/>
    <xf numFmtId="171" fontId="72" fillId="28" borderId="11" xfId="133" applyNumberFormat="1" applyFont="1" applyFill="1" applyBorder="1" applyAlignment="1">
      <alignment horizontal="center"/>
    </xf>
    <xf numFmtId="0" fontId="71" fillId="0" borderId="11" xfId="133" applyNumberFormat="1" applyFont="1" applyFill="1" applyBorder="1" applyAlignment="1">
      <alignment horizontal="center"/>
    </xf>
    <xf numFmtId="0" fontId="72" fillId="25" borderId="16" xfId="133" applyFont="1" applyFill="1" applyBorder="1" applyAlignment="1">
      <alignment wrapText="1"/>
    </xf>
    <xf numFmtId="0" fontId="72" fillId="25" borderId="18" xfId="133" applyFont="1" applyFill="1" applyBorder="1" applyAlignment="1">
      <alignment wrapText="1"/>
    </xf>
    <xf numFmtId="9" fontId="72" fillId="0" borderId="11" xfId="134" applyFont="1" applyFill="1" applyBorder="1" applyAlignment="1">
      <alignment horizontal="center"/>
    </xf>
    <xf numFmtId="0" fontId="1" fillId="0" borderId="0" xfId="133" applyAlignment="1">
      <alignment horizontal="center"/>
    </xf>
    <xf numFmtId="171" fontId="1" fillId="0" borderId="0" xfId="133" applyNumberFormat="1"/>
    <xf numFmtId="171" fontId="1" fillId="0" borderId="0" xfId="133" applyNumberFormat="1" applyAlignment="1">
      <alignment horizontal="center"/>
    </xf>
    <xf numFmtId="0" fontId="69" fillId="30" borderId="50" xfId="0" applyFont="1" applyFill="1" applyBorder="1" applyAlignment="1">
      <alignment horizontal="center" vertical="center" wrapText="1"/>
    </xf>
    <xf numFmtId="167" fontId="69" fillId="30" borderId="11" xfId="0" applyNumberFormat="1" applyFont="1" applyFill="1" applyBorder="1" applyAlignment="1">
      <alignment horizontal="center" vertical="center" wrapText="1"/>
    </xf>
    <xf numFmtId="167" fontId="69" fillId="30" borderId="11" xfId="0" applyNumberFormat="1" applyFont="1" applyFill="1" applyBorder="1" applyAlignment="1">
      <alignment horizontal="center" vertical="center" wrapText="1"/>
    </xf>
    <xf numFmtId="167" fontId="69" fillId="31" borderId="103" xfId="0" applyNumberFormat="1" applyFont="1" applyFill="1" applyBorder="1" applyAlignment="1">
      <alignment horizontal="center" vertical="center"/>
    </xf>
    <xf numFmtId="1" fontId="69" fillId="31" borderId="11" xfId="0" applyNumberFormat="1" applyFont="1" applyFill="1" applyBorder="1" applyAlignment="1">
      <alignment horizontal="center" vertical="center"/>
    </xf>
    <xf numFmtId="167" fontId="69" fillId="31" borderId="11" xfId="100" applyNumberFormat="1" applyFont="1" applyFill="1" applyBorder="1" applyAlignment="1" applyProtection="1">
      <alignment horizontal="center" vertical="center"/>
    </xf>
    <xf numFmtId="168" fontId="69" fillId="31" borderId="103" xfId="0" applyNumberFormat="1" applyFont="1" applyFill="1" applyBorder="1" applyAlignment="1">
      <alignment horizontal="center" vertical="center"/>
    </xf>
    <xf numFmtId="167" fontId="69" fillId="31" borderId="11" xfId="0" applyNumberFormat="1" applyFont="1" applyFill="1" applyBorder="1" applyAlignment="1">
      <alignment horizontal="center" vertical="center"/>
    </xf>
    <xf numFmtId="167" fontId="69" fillId="30" borderId="103" xfId="0" applyNumberFormat="1" applyFont="1" applyFill="1" applyBorder="1" applyAlignment="1">
      <alignment horizontal="center" vertical="center"/>
    </xf>
    <xf numFmtId="167" fontId="69" fillId="30" borderId="11" xfId="0" applyNumberFormat="1" applyFont="1" applyFill="1" applyBorder="1" applyAlignment="1">
      <alignment horizontal="center" vertical="center"/>
    </xf>
    <xf numFmtId="167" fontId="69" fillId="0" borderId="103" xfId="0" applyNumberFormat="1" applyFont="1" applyBorder="1" applyAlignment="1">
      <alignment horizontal="center" vertical="center"/>
    </xf>
    <xf numFmtId="167" fontId="69" fillId="0" borderId="11" xfId="0" applyNumberFormat="1" applyFont="1" applyBorder="1" applyAlignment="1">
      <alignment horizontal="center" vertical="center" wrapText="1"/>
    </xf>
    <xf numFmtId="167" fontId="69" fillId="0" borderId="11" xfId="0" applyNumberFormat="1" applyFont="1" applyBorder="1" applyAlignment="1">
      <alignment horizontal="center" vertical="center"/>
    </xf>
    <xf numFmtId="167" fontId="69" fillId="30" borderId="103" xfId="100" applyNumberFormat="1" applyFont="1" applyFill="1" applyBorder="1" applyAlignment="1" applyProtection="1">
      <alignment horizontal="center" vertical="center"/>
    </xf>
    <xf numFmtId="167" fontId="69" fillId="30" borderId="103" xfId="0" applyNumberFormat="1" applyFont="1" applyFill="1" applyBorder="1" applyAlignment="1">
      <alignment horizontal="center" vertical="center" wrapText="1"/>
    </xf>
    <xf numFmtId="0" fontId="84" fillId="30" borderId="11" xfId="0" applyFont="1" applyFill="1" applyBorder="1" applyAlignment="1">
      <alignment horizontal="justify" vertical="center" wrapText="1"/>
    </xf>
    <xf numFmtId="167" fontId="69" fillId="0" borderId="103" xfId="0" applyNumberFormat="1" applyFont="1" applyBorder="1" applyAlignment="1">
      <alignment horizontal="center" vertical="center" wrapText="1"/>
    </xf>
    <xf numFmtId="167" fontId="69" fillId="30" borderId="11" xfId="100" applyNumberFormat="1" applyFont="1" applyFill="1" applyBorder="1" applyAlignment="1" applyProtection="1">
      <alignment horizontal="center" vertical="center"/>
    </xf>
    <xf numFmtId="1" fontId="69" fillId="30" borderId="11" xfId="0" applyNumberFormat="1" applyFont="1" applyFill="1" applyBorder="1" applyAlignment="1">
      <alignment horizontal="center" vertical="center"/>
    </xf>
    <xf numFmtId="0" fontId="69" fillId="31" borderId="11" xfId="0" applyFont="1" applyFill="1" applyBorder="1" applyAlignment="1">
      <alignment horizontal="center" vertical="center" wrapText="1"/>
    </xf>
  </cellXfs>
  <cellStyles count="13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39" xfId="127"/>
    <cellStyle name="Normal 4" xfId="48"/>
    <cellStyle name="Normal 40" xfId="129"/>
    <cellStyle name="Normal 41" xfId="131"/>
    <cellStyle name="Normal 42" xfId="133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33" xfId="128"/>
    <cellStyle name="Porcentaje 34" xfId="130"/>
    <cellStyle name="Porcentaje 35" xfId="132"/>
    <cellStyle name="Porcentaje 36" xfId="134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topLeftCell="A7" zoomScale="90" zoomScaleNormal="90" zoomScaleSheetLayoutView="100" workbookViewId="0">
      <selection activeCell="A16" sqref="A16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309" t="s">
        <v>27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1"/>
    </row>
    <row r="2" spans="1:16" s="1" customFormat="1" ht="15" customHeight="1" x14ac:dyDescent="0.25">
      <c r="A2" s="314" t="s">
        <v>34</v>
      </c>
      <c r="B2" s="315"/>
      <c r="C2" s="31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255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316" t="s">
        <v>3</v>
      </c>
      <c r="B7" s="319" t="s">
        <v>0</v>
      </c>
      <c r="C7" s="319" t="s">
        <v>1</v>
      </c>
      <c r="D7" s="65"/>
      <c r="E7" s="65"/>
      <c r="F7" s="312"/>
      <c r="G7" s="312"/>
      <c r="H7" s="312"/>
      <c r="I7" s="312"/>
      <c r="J7" s="312"/>
      <c r="K7" s="313"/>
      <c r="L7" s="69"/>
      <c r="M7" s="4"/>
      <c r="N7" s="4"/>
    </row>
    <row r="8" spans="1:16" x14ac:dyDescent="0.2">
      <c r="A8" s="317"/>
      <c r="B8" s="320"/>
      <c r="C8" s="320"/>
      <c r="D8" s="66"/>
      <c r="E8" s="66">
        <v>2006</v>
      </c>
      <c r="F8" s="3">
        <v>2023</v>
      </c>
      <c r="G8" s="3">
        <v>2024</v>
      </c>
      <c r="H8" s="322">
        <v>2024</v>
      </c>
      <c r="I8" s="323"/>
      <c r="J8" s="323"/>
      <c r="K8" s="324"/>
      <c r="L8" s="68">
        <v>2015</v>
      </c>
      <c r="M8" s="5">
        <v>2016</v>
      </c>
      <c r="N8" s="5"/>
    </row>
    <row r="9" spans="1:16" ht="33.75" customHeight="1" thickBot="1" x14ac:dyDescent="0.25">
      <c r="A9" s="318"/>
      <c r="B9" s="321"/>
      <c r="C9" s="321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>
        <v>0</v>
      </c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95</v>
      </c>
      <c r="G12" s="85">
        <v>110</v>
      </c>
      <c r="H12" s="85">
        <v>39</v>
      </c>
      <c r="I12" s="53">
        <v>34</v>
      </c>
      <c r="J12" s="54">
        <v>29</v>
      </c>
      <c r="K12" s="83">
        <v>39</v>
      </c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>
        <v>0</v>
      </c>
      <c r="K13" s="125">
        <v>0</v>
      </c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168</v>
      </c>
      <c r="G14" s="85">
        <f>50*4</f>
        <v>200</v>
      </c>
      <c r="H14" s="87">
        <v>47</v>
      </c>
      <c r="I14" s="86">
        <f>88-47</f>
        <v>41</v>
      </c>
      <c r="J14" s="88">
        <v>44</v>
      </c>
      <c r="K14" s="82">
        <v>46</v>
      </c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30</v>
      </c>
      <c r="G15" s="85">
        <v>30</v>
      </c>
      <c r="H15" s="87">
        <v>5</v>
      </c>
      <c r="I15" s="86">
        <f>9-5</f>
        <v>4</v>
      </c>
      <c r="J15" s="88">
        <v>5</v>
      </c>
      <c r="K15" s="82">
        <v>4</v>
      </c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107</v>
      </c>
      <c r="G16" s="85">
        <v>110</v>
      </c>
      <c r="H16" s="87">
        <v>23</v>
      </c>
      <c r="I16" s="86">
        <f>43-23</f>
        <v>20</v>
      </c>
      <c r="J16" s="88">
        <v>20</v>
      </c>
      <c r="K16" s="82">
        <v>30</v>
      </c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916</v>
      </c>
      <c r="G17" s="85">
        <v>800</v>
      </c>
      <c r="H17" s="87">
        <v>155</v>
      </c>
      <c r="I17" s="86">
        <f>323-155</f>
        <v>168</v>
      </c>
      <c r="J17" s="88">
        <v>191</v>
      </c>
      <c r="K17" s="82">
        <v>221</v>
      </c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84</v>
      </c>
      <c r="G18" s="85">
        <v>85</v>
      </c>
      <c r="H18" s="87">
        <v>14</v>
      </c>
      <c r="I18" s="86">
        <f>29-14</f>
        <v>15</v>
      </c>
      <c r="J18" s="88">
        <v>15</v>
      </c>
      <c r="K18" s="82">
        <v>24</v>
      </c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f>10*4</f>
        <v>40</v>
      </c>
      <c r="H19" s="89">
        <v>10</v>
      </c>
      <c r="I19" s="55">
        <v>11</v>
      </c>
      <c r="J19" s="56">
        <v>10</v>
      </c>
      <c r="K19" s="84">
        <v>15</v>
      </c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5</v>
      </c>
      <c r="G20" s="85">
        <v>5</v>
      </c>
      <c r="H20" s="87">
        <v>1</v>
      </c>
      <c r="I20" s="86">
        <v>0</v>
      </c>
      <c r="J20" s="88">
        <v>0</v>
      </c>
      <c r="K20" s="82">
        <v>1</v>
      </c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501</v>
      </c>
      <c r="G21" s="85">
        <v>600</v>
      </c>
      <c r="H21" s="87">
        <v>171</v>
      </c>
      <c r="I21" s="86">
        <f>270-171</f>
        <v>99</v>
      </c>
      <c r="J21" s="88">
        <v>104</v>
      </c>
      <c r="K21" s="82">
        <v>120</v>
      </c>
      <c r="L21" s="72"/>
      <c r="M21" s="15"/>
      <c r="N21" s="111"/>
      <c r="O21" s="120"/>
      <c r="P21" s="120"/>
      <c r="Q21" s="134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24</v>
      </c>
      <c r="G22" s="85">
        <v>20</v>
      </c>
      <c r="H22" s="89">
        <v>2</v>
      </c>
      <c r="I22" s="55">
        <v>0</v>
      </c>
      <c r="J22" s="56">
        <v>0</v>
      </c>
      <c r="K22" s="84">
        <v>0</v>
      </c>
      <c r="L22" s="73"/>
      <c r="M22" s="21"/>
      <c r="N22" s="112"/>
      <c r="O22" s="120"/>
      <c r="P22" s="120"/>
      <c r="Q22" s="134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875</v>
      </c>
      <c r="G34" s="85">
        <v>720</v>
      </c>
      <c r="H34" s="86">
        <v>180</v>
      </c>
      <c r="I34" s="86">
        <v>195</v>
      </c>
      <c r="J34" s="88">
        <v>185</v>
      </c>
      <c r="K34" s="82">
        <v>198</v>
      </c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640</v>
      </c>
      <c r="G35" s="85">
        <v>424</v>
      </c>
      <c r="H35" s="86">
        <v>106</v>
      </c>
      <c r="I35" s="86">
        <v>184</v>
      </c>
      <c r="J35" s="88">
        <v>194</v>
      </c>
      <c r="K35" s="82">
        <v>200</v>
      </c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247</v>
      </c>
      <c r="G36" s="85">
        <v>160</v>
      </c>
      <c r="H36" s="86">
        <v>40</v>
      </c>
      <c r="I36" s="86">
        <v>45</v>
      </c>
      <c r="J36" s="88">
        <v>60</v>
      </c>
      <c r="K36" s="82">
        <v>66</v>
      </c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823</v>
      </c>
      <c r="G37" s="85">
        <v>680</v>
      </c>
      <c r="H37" s="86">
        <v>230</v>
      </c>
      <c r="I37" s="86">
        <v>240</v>
      </c>
      <c r="J37" s="88">
        <v>270</v>
      </c>
      <c r="K37" s="82">
        <v>275</v>
      </c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94</v>
      </c>
      <c r="G38" s="85">
        <v>90</v>
      </c>
      <c r="H38" s="86">
        <v>25</v>
      </c>
      <c r="I38" s="103">
        <v>20</v>
      </c>
      <c r="J38" s="104">
        <v>30</v>
      </c>
      <c r="K38" s="105">
        <v>25</v>
      </c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708</v>
      </c>
      <c r="G40" s="85">
        <v>765</v>
      </c>
      <c r="H40" s="86">
        <v>175</v>
      </c>
      <c r="I40" s="129">
        <v>173</v>
      </c>
      <c r="J40" s="54">
        <v>180</v>
      </c>
      <c r="K40" s="83">
        <v>155</v>
      </c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3159</v>
      </c>
      <c r="G41" s="85">
        <v>3475</v>
      </c>
      <c r="H41" s="86">
        <v>640</v>
      </c>
      <c r="I41" s="130">
        <v>693</v>
      </c>
      <c r="J41" s="88">
        <v>727</v>
      </c>
      <c r="K41" s="88">
        <v>717</v>
      </c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551</v>
      </c>
      <c r="G42" s="85">
        <v>606</v>
      </c>
      <c r="H42" s="86">
        <v>97</v>
      </c>
      <c r="I42" s="130">
        <v>117</v>
      </c>
      <c r="J42" s="88">
        <v>143</v>
      </c>
      <c r="K42" s="88">
        <v>131</v>
      </c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437</v>
      </c>
      <c r="G43" s="85">
        <v>481</v>
      </c>
      <c r="H43" s="86">
        <v>112</v>
      </c>
      <c r="I43" s="130">
        <v>120</v>
      </c>
      <c r="J43" s="88">
        <v>108</v>
      </c>
      <c r="K43" s="88">
        <v>109</v>
      </c>
      <c r="L43" s="127"/>
      <c r="M43" s="128"/>
      <c r="N43" s="126"/>
      <c r="O43" s="120"/>
      <c r="P43" s="120"/>
    </row>
    <row r="44" spans="1:17" s="2" customFormat="1" x14ac:dyDescent="0.2">
      <c r="A44" s="133" t="s">
        <v>49</v>
      </c>
      <c r="B44" s="9" t="s">
        <v>4</v>
      </c>
      <c r="C44" s="9" t="s">
        <v>21</v>
      </c>
      <c r="D44" s="9"/>
      <c r="E44" s="9"/>
      <c r="F44" s="86">
        <v>214</v>
      </c>
      <c r="G44" s="85">
        <v>231</v>
      </c>
      <c r="H44" s="86">
        <v>43</v>
      </c>
      <c r="I44" s="130">
        <v>41</v>
      </c>
      <c r="J44" s="88">
        <v>44</v>
      </c>
      <c r="K44" s="88">
        <v>70</v>
      </c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759</v>
      </c>
      <c r="G45" s="85">
        <v>835</v>
      </c>
      <c r="H45" s="86">
        <v>218</v>
      </c>
      <c r="I45" s="130">
        <v>191</v>
      </c>
      <c r="J45" s="88">
        <v>182</v>
      </c>
      <c r="K45" s="88">
        <v>183</v>
      </c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261</v>
      </c>
      <c r="G46" s="85">
        <v>287</v>
      </c>
      <c r="H46" s="86">
        <v>92</v>
      </c>
      <c r="I46" s="130">
        <v>68</v>
      </c>
      <c r="J46" s="88">
        <v>67</v>
      </c>
      <c r="K46" s="88">
        <v>82</v>
      </c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20</v>
      </c>
      <c r="G47" s="85">
        <v>22</v>
      </c>
      <c r="H47" s="86">
        <v>0</v>
      </c>
      <c r="I47" s="130">
        <v>0</v>
      </c>
      <c r="J47" s="88">
        <v>0</v>
      </c>
      <c r="K47" s="88">
        <v>3</v>
      </c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492</v>
      </c>
      <c r="G48" s="85">
        <v>541</v>
      </c>
      <c r="H48" s="131">
        <v>168</v>
      </c>
      <c r="I48" s="132">
        <v>82</v>
      </c>
      <c r="J48" s="88">
        <v>123</v>
      </c>
      <c r="K48" s="88">
        <v>167</v>
      </c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344</v>
      </c>
      <c r="G49" s="85">
        <v>378</v>
      </c>
      <c r="H49" s="86">
        <v>77</v>
      </c>
      <c r="I49" s="130">
        <v>44</v>
      </c>
      <c r="J49" s="88">
        <v>90</v>
      </c>
      <c r="K49" s="88">
        <v>106</v>
      </c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6</v>
      </c>
      <c r="G50" s="85">
        <v>6</v>
      </c>
      <c r="H50" s="86">
        <v>0</v>
      </c>
      <c r="I50" s="130">
        <v>0</v>
      </c>
      <c r="J50" s="88">
        <v>0</v>
      </c>
      <c r="K50" s="88">
        <v>0</v>
      </c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>
        <v>0</v>
      </c>
      <c r="J51" s="88">
        <v>0</v>
      </c>
      <c r="K51" s="88">
        <v>0</v>
      </c>
      <c r="L51" s="127"/>
      <c r="M51" s="128"/>
      <c r="N51" s="126"/>
      <c r="O51" s="120"/>
      <c r="P51" s="120"/>
    </row>
    <row r="52" spans="1:16" ht="27" customHeight="1" thickBot="1" x14ac:dyDescent="0.25">
      <c r="A52" s="306" t="s">
        <v>36</v>
      </c>
      <c r="B52" s="307"/>
      <c r="C52" s="307"/>
      <c r="D52" s="307"/>
      <c r="E52" s="307"/>
      <c r="F52" s="307"/>
      <c r="G52" s="307"/>
      <c r="H52" s="307"/>
      <c r="I52" s="307"/>
      <c r="J52" s="307"/>
      <c r="K52" s="308"/>
    </row>
    <row r="53" spans="1:16" ht="13.5" thickBot="1" x14ac:dyDescent="0.25">
      <c r="A53" s="306"/>
      <c r="B53" s="307"/>
      <c r="C53" s="307"/>
      <c r="D53" s="307"/>
      <c r="E53" s="307"/>
      <c r="F53" s="307"/>
      <c r="G53" s="307"/>
      <c r="H53" s="307"/>
      <c r="I53" s="307"/>
      <c r="J53" s="307"/>
      <c r="K53" s="308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40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activeCell="A16" sqref="A16"/>
    </sheetView>
  </sheetViews>
  <sheetFormatPr baseColWidth="10" defaultColWidth="11.42578125" defaultRowHeight="12.75" x14ac:dyDescent="0.2"/>
  <cols>
    <col min="1" max="1" width="76.7109375" style="369" bestFit="1" customWidth="1"/>
    <col min="2" max="2" width="17" style="369" customWidth="1"/>
    <col min="3" max="3" width="13.5703125" style="369" customWidth="1"/>
    <col min="4" max="4" width="14.7109375" style="369" hidden="1" customWidth="1"/>
    <col min="5" max="5" width="13.5703125" style="369" customWidth="1"/>
    <col min="6" max="6" width="13.140625" style="369" customWidth="1"/>
    <col min="7" max="7" width="14" style="369" customWidth="1"/>
    <col min="8" max="8" width="14.28515625" style="369" customWidth="1"/>
    <col min="9" max="16384" width="11.42578125" style="369"/>
  </cols>
  <sheetData>
    <row r="1" spans="1:8" s="362" customFormat="1" ht="24.75" x14ac:dyDescent="0.25">
      <c r="A1" s="361" t="s">
        <v>27</v>
      </c>
      <c r="B1" s="361"/>
      <c r="C1" s="361"/>
      <c r="D1" s="361"/>
      <c r="E1" s="361"/>
      <c r="F1" s="361"/>
      <c r="G1" s="361"/>
    </row>
    <row r="2" spans="1:8" s="362" customFormat="1" ht="15" customHeight="1" x14ac:dyDescent="0.25">
      <c r="A2" s="363"/>
      <c r="B2" s="363"/>
      <c r="C2" s="364"/>
    </row>
    <row r="3" spans="1:8" s="362" customFormat="1" ht="15" customHeight="1" x14ac:dyDescent="0.25">
      <c r="A3" s="365" t="s">
        <v>197</v>
      </c>
      <c r="B3" s="365"/>
      <c r="C3" s="365"/>
    </row>
    <row r="4" spans="1:8" s="362" customFormat="1" ht="15" customHeight="1" x14ac:dyDescent="0.25">
      <c r="A4" s="366" t="s">
        <v>254</v>
      </c>
      <c r="B4" s="363"/>
      <c r="C4" s="364"/>
    </row>
    <row r="5" spans="1:8" s="362" customFormat="1" ht="15" customHeight="1" x14ac:dyDescent="0.25">
      <c r="A5" s="366" t="s">
        <v>205</v>
      </c>
      <c r="B5" s="363"/>
      <c r="C5" s="364"/>
    </row>
    <row r="6" spans="1:8" s="362" customFormat="1" ht="15" customHeight="1" x14ac:dyDescent="0.25">
      <c r="A6" s="366"/>
      <c r="B6" s="363"/>
      <c r="C6" s="364"/>
    </row>
    <row r="7" spans="1:8" s="362" customFormat="1" ht="15" customHeight="1" x14ac:dyDescent="0.25">
      <c r="A7" s="366" t="s">
        <v>96</v>
      </c>
      <c r="B7" s="363"/>
      <c r="C7" s="364"/>
    </row>
    <row r="8" spans="1:8" ht="15" customHeight="1" thickBot="1" x14ac:dyDescent="0.25">
      <c r="A8" s="366"/>
      <c r="B8" s="367"/>
      <c r="C8" s="368"/>
    </row>
    <row r="9" spans="1:8" ht="15.75" x14ac:dyDescent="0.2">
      <c r="A9" s="370" t="s">
        <v>3</v>
      </c>
      <c r="B9" s="371" t="s">
        <v>0</v>
      </c>
      <c r="C9" s="372" t="s">
        <v>1</v>
      </c>
      <c r="D9" s="325" t="s">
        <v>173</v>
      </c>
      <c r="E9" s="373"/>
      <c r="F9" s="373"/>
      <c r="G9" s="373"/>
      <c r="H9" s="374"/>
    </row>
    <row r="10" spans="1:8" ht="16.5" thickBot="1" x14ac:dyDescent="0.25">
      <c r="A10" s="375"/>
      <c r="B10" s="376"/>
      <c r="C10" s="377"/>
      <c r="D10" s="326" t="s">
        <v>206</v>
      </c>
      <c r="E10" s="378"/>
      <c r="F10" s="378"/>
      <c r="G10" s="378"/>
      <c r="H10" s="379"/>
    </row>
    <row r="11" spans="1:8" ht="26.25" thickBot="1" x14ac:dyDescent="0.25">
      <c r="A11" s="380"/>
      <c r="B11" s="381"/>
      <c r="C11" s="382"/>
      <c r="D11" s="383" t="s">
        <v>2</v>
      </c>
      <c r="E11" s="384" t="s">
        <v>23</v>
      </c>
      <c r="F11" s="384" t="s">
        <v>25</v>
      </c>
      <c r="G11" s="384" t="s">
        <v>26</v>
      </c>
      <c r="H11" s="385" t="s">
        <v>198</v>
      </c>
    </row>
    <row r="12" spans="1:8" s="391" customFormat="1" ht="24.95" customHeight="1" x14ac:dyDescent="0.2">
      <c r="A12" s="386" t="s">
        <v>199</v>
      </c>
      <c r="B12" s="387" t="s">
        <v>4</v>
      </c>
      <c r="C12" s="387" t="s">
        <v>200</v>
      </c>
      <c r="D12" s="388">
        <v>1770</v>
      </c>
      <c r="E12" s="388">
        <v>125</v>
      </c>
      <c r="F12" s="388">
        <v>178</v>
      </c>
      <c r="G12" s="389">
        <v>187</v>
      </c>
      <c r="H12" s="390">
        <v>162</v>
      </c>
    </row>
    <row r="13" spans="1:8" s="391" customFormat="1" ht="24.95" customHeight="1" x14ac:dyDescent="0.2">
      <c r="A13" s="392" t="s">
        <v>201</v>
      </c>
      <c r="B13" s="393" t="s">
        <v>4</v>
      </c>
      <c r="C13" s="393" t="s">
        <v>200</v>
      </c>
      <c r="D13" s="388">
        <v>1300</v>
      </c>
      <c r="E13" s="394">
        <v>193</v>
      </c>
      <c r="F13" s="394">
        <v>342</v>
      </c>
      <c r="G13" s="395">
        <v>578</v>
      </c>
      <c r="H13" s="396">
        <v>565</v>
      </c>
    </row>
    <row r="14" spans="1:8" s="391" customFormat="1" ht="24.95" customHeight="1" x14ac:dyDescent="0.2">
      <c r="A14" s="392" t="s">
        <v>202</v>
      </c>
      <c r="B14" s="393" t="s">
        <v>4</v>
      </c>
      <c r="C14" s="393" t="s">
        <v>200</v>
      </c>
      <c r="D14" s="388">
        <v>160</v>
      </c>
      <c r="E14" s="394">
        <v>8</v>
      </c>
      <c r="F14" s="394">
        <v>17</v>
      </c>
      <c r="G14" s="395">
        <v>12</v>
      </c>
      <c r="H14" s="396">
        <v>17</v>
      </c>
    </row>
    <row r="15" spans="1:8" ht="24.95" customHeight="1" x14ac:dyDescent="0.2">
      <c r="A15" s="397" t="s">
        <v>203</v>
      </c>
      <c r="B15" s="393" t="s">
        <v>4</v>
      </c>
      <c r="C15" s="393" t="s">
        <v>200</v>
      </c>
      <c r="D15" s="398">
        <f>SUM(D12:D14)</f>
        <v>3230</v>
      </c>
      <c r="E15" s="399">
        <f>SUM(E12:E14)</f>
        <v>326</v>
      </c>
      <c r="F15" s="399">
        <f>SUM(F12:F14)</f>
        <v>537</v>
      </c>
      <c r="G15" s="399">
        <f>SUM(G12:G14)</f>
        <v>777</v>
      </c>
      <c r="H15" s="399">
        <f>SUM(H12:H14)</f>
        <v>744</v>
      </c>
    </row>
    <row r="17" spans="6:7" x14ac:dyDescent="0.2">
      <c r="G17" s="369" t="s">
        <v>173</v>
      </c>
    </row>
    <row r="18" spans="6:7" x14ac:dyDescent="0.2">
      <c r="F18" s="369" t="s">
        <v>173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8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showGridLines="0" topLeftCell="B16" zoomScaleNormal="100" workbookViewId="0">
      <selection activeCell="A16" sqref="A16"/>
    </sheetView>
  </sheetViews>
  <sheetFormatPr baseColWidth="10" defaultRowHeight="14.25" x14ac:dyDescent="0.2"/>
  <cols>
    <col min="1" max="1" width="44.140625" style="152" bestFit="1" customWidth="1"/>
    <col min="2" max="4" width="12.5703125" style="152" customWidth="1"/>
    <col min="5" max="9" width="12.5703125" style="152" hidden="1" customWidth="1"/>
    <col min="10" max="11" width="13.85546875" style="152" hidden="1" customWidth="1"/>
    <col min="12" max="14" width="14.85546875" style="152" hidden="1" customWidth="1"/>
    <col min="15" max="15" width="14.5703125" style="152" hidden="1" customWidth="1"/>
    <col min="16" max="16" width="14.5703125" style="152" customWidth="1"/>
    <col min="17" max="17" width="14.7109375" style="152" customWidth="1"/>
    <col min="18" max="18" width="16.140625" style="152" bestFit="1" customWidth="1"/>
    <col min="19" max="22" width="17.28515625" style="152" bestFit="1" customWidth="1"/>
    <col min="23" max="23" width="20.42578125" style="152" customWidth="1"/>
    <col min="24" max="16384" width="11.42578125" style="152"/>
  </cols>
  <sheetData>
    <row r="1" spans="1:22" ht="15.75" x14ac:dyDescent="0.2">
      <c r="A1" s="327" t="s">
        <v>27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</row>
    <row r="2" spans="1:22" ht="23.25" x14ac:dyDescent="0.2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5"/>
    </row>
    <row r="3" spans="1:22" ht="15.75" x14ac:dyDescent="0.2">
      <c r="A3" s="156" t="s">
        <v>257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302"/>
    </row>
    <row r="4" spans="1:22" ht="15.75" x14ac:dyDescent="0.2">
      <c r="A4" s="156" t="s">
        <v>152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302"/>
    </row>
    <row r="5" spans="1:22" ht="15.75" x14ac:dyDescent="0.2">
      <c r="A5" s="156" t="s">
        <v>207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302"/>
    </row>
    <row r="6" spans="1:22" x14ac:dyDescent="0.2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5"/>
    </row>
    <row r="7" spans="1:22" ht="16.5" thickBot="1" x14ac:dyDescent="0.25">
      <c r="A7" s="158" t="s">
        <v>96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</row>
    <row r="8" spans="1:22" ht="14.45" customHeight="1" thickBot="1" x14ac:dyDescent="0.25">
      <c r="A8" s="328" t="s">
        <v>153</v>
      </c>
      <c r="B8" s="331" t="s">
        <v>154</v>
      </c>
      <c r="C8" s="331" t="s">
        <v>155</v>
      </c>
      <c r="D8" s="331" t="s">
        <v>156</v>
      </c>
      <c r="E8" s="159" t="s">
        <v>157</v>
      </c>
      <c r="F8" s="159"/>
      <c r="G8" s="159"/>
      <c r="H8" s="159"/>
      <c r="I8" s="159"/>
      <c r="J8" s="334"/>
      <c r="K8" s="334"/>
      <c r="L8" s="334"/>
      <c r="M8" s="335"/>
      <c r="N8" s="335"/>
      <c r="O8" s="335"/>
      <c r="P8" s="335"/>
      <c r="Q8" s="335"/>
      <c r="R8" s="335"/>
      <c r="S8" s="335"/>
      <c r="T8" s="335"/>
      <c r="U8" s="336"/>
    </row>
    <row r="9" spans="1:22" ht="15.75" thickTop="1" thickBot="1" x14ac:dyDescent="0.25">
      <c r="A9" s="329"/>
      <c r="B9" s="332"/>
      <c r="C9" s="332"/>
      <c r="D9" s="332"/>
      <c r="E9" s="160">
        <v>2002</v>
      </c>
      <c r="F9" s="160">
        <v>2003</v>
      </c>
      <c r="G9" s="160">
        <v>2004</v>
      </c>
      <c r="H9" s="160">
        <v>2005</v>
      </c>
      <c r="I9" s="161">
        <v>2006</v>
      </c>
      <c r="J9" s="162">
        <v>2016</v>
      </c>
      <c r="K9" s="162">
        <v>2017</v>
      </c>
      <c r="L9" s="163">
        <v>2018</v>
      </c>
      <c r="M9" s="163">
        <v>2019</v>
      </c>
      <c r="N9" s="163">
        <v>2020</v>
      </c>
      <c r="O9" s="163">
        <v>2021</v>
      </c>
      <c r="P9" s="163">
        <v>2022</v>
      </c>
      <c r="Q9" s="163">
        <v>2023</v>
      </c>
      <c r="R9" s="337">
        <v>2024</v>
      </c>
      <c r="S9" s="338"/>
      <c r="T9" s="338"/>
      <c r="U9" s="339"/>
    </row>
    <row r="10" spans="1:22" ht="36.75" thickBot="1" x14ac:dyDescent="0.25">
      <c r="A10" s="330"/>
      <c r="B10" s="333"/>
      <c r="C10" s="333"/>
      <c r="D10" s="333"/>
      <c r="E10" s="303" t="s">
        <v>158</v>
      </c>
      <c r="F10" s="303" t="s">
        <v>158</v>
      </c>
      <c r="G10" s="303" t="s">
        <v>158</v>
      </c>
      <c r="H10" s="303" t="s">
        <v>159</v>
      </c>
      <c r="I10" s="164" t="s">
        <v>22</v>
      </c>
      <c r="J10" s="165" t="s">
        <v>22</v>
      </c>
      <c r="K10" s="165" t="s">
        <v>22</v>
      </c>
      <c r="L10" s="166" t="s">
        <v>22</v>
      </c>
      <c r="M10" s="166" t="s">
        <v>22</v>
      </c>
      <c r="N10" s="166" t="s">
        <v>22</v>
      </c>
      <c r="O10" s="166" t="s">
        <v>22</v>
      </c>
      <c r="P10" s="166" t="s">
        <v>22</v>
      </c>
      <c r="Q10" s="166" t="s">
        <v>22</v>
      </c>
      <c r="R10" s="167" t="s">
        <v>23</v>
      </c>
      <c r="S10" s="165" t="s">
        <v>25</v>
      </c>
      <c r="T10" s="165" t="s">
        <v>26</v>
      </c>
      <c r="U10" s="168" t="s">
        <v>28</v>
      </c>
    </row>
    <row r="11" spans="1:22" x14ac:dyDescent="0.2">
      <c r="A11" s="169" t="s">
        <v>160</v>
      </c>
      <c r="B11" s="170" t="s">
        <v>4</v>
      </c>
      <c r="C11" s="170" t="s">
        <v>161</v>
      </c>
      <c r="D11" s="170" t="s">
        <v>162</v>
      </c>
      <c r="E11" s="171" t="s">
        <v>163</v>
      </c>
      <c r="F11" s="171" t="s">
        <v>163</v>
      </c>
      <c r="G11" s="171" t="s">
        <v>163</v>
      </c>
      <c r="H11" s="172">
        <v>150</v>
      </c>
      <c r="I11" s="173">
        <v>100</v>
      </c>
      <c r="J11" s="174">
        <v>75</v>
      </c>
      <c r="K11" s="174">
        <v>75</v>
      </c>
      <c r="L11" s="175">
        <v>69</v>
      </c>
      <c r="M11" s="175">
        <v>65</v>
      </c>
      <c r="N11" s="176">
        <v>56</v>
      </c>
      <c r="O11" s="176">
        <v>56</v>
      </c>
      <c r="P11" s="176">
        <v>56</v>
      </c>
      <c r="Q11" s="176">
        <v>56</v>
      </c>
      <c r="R11" s="177">
        <v>56</v>
      </c>
      <c r="S11" s="178">
        <v>56</v>
      </c>
      <c r="T11" s="179">
        <v>56</v>
      </c>
      <c r="U11" s="180"/>
    </row>
    <row r="12" spans="1:22" x14ac:dyDescent="0.2">
      <c r="A12" s="169" t="s">
        <v>164</v>
      </c>
      <c r="B12" s="170" t="s">
        <v>4</v>
      </c>
      <c r="C12" s="170" t="s">
        <v>161</v>
      </c>
      <c r="D12" s="170" t="s">
        <v>162</v>
      </c>
      <c r="E12" s="171" t="s">
        <v>163</v>
      </c>
      <c r="F12" s="171" t="s">
        <v>163</v>
      </c>
      <c r="G12" s="171" t="s">
        <v>163</v>
      </c>
      <c r="H12" s="170">
        <v>130</v>
      </c>
      <c r="I12" s="181">
        <v>122</v>
      </c>
      <c r="J12" s="182">
        <v>405</v>
      </c>
      <c r="K12" s="182">
        <v>405</v>
      </c>
      <c r="L12" s="183">
        <v>405</v>
      </c>
      <c r="M12" s="183">
        <v>405</v>
      </c>
      <c r="N12" s="183">
        <v>417</v>
      </c>
      <c r="O12" s="183">
        <v>417</v>
      </c>
      <c r="P12" s="183">
        <v>417</v>
      </c>
      <c r="Q12" s="183">
        <v>417</v>
      </c>
      <c r="R12" s="184">
        <v>417</v>
      </c>
      <c r="S12" s="185">
        <v>417</v>
      </c>
      <c r="T12" s="186">
        <v>417</v>
      </c>
      <c r="U12" s="187"/>
    </row>
    <row r="13" spans="1:22" x14ac:dyDescent="0.2">
      <c r="A13" s="169" t="s">
        <v>165</v>
      </c>
      <c r="B13" s="170" t="s">
        <v>4</v>
      </c>
      <c r="C13" s="170" t="s">
        <v>166</v>
      </c>
      <c r="D13" s="170" t="s">
        <v>162</v>
      </c>
      <c r="E13" s="171" t="s">
        <v>163</v>
      </c>
      <c r="F13" s="171" t="s">
        <v>163</v>
      </c>
      <c r="G13" s="171" t="s">
        <v>163</v>
      </c>
      <c r="H13" s="171" t="s">
        <v>163</v>
      </c>
      <c r="I13" s="188" t="s">
        <v>167</v>
      </c>
      <c r="J13" s="189">
        <v>0</v>
      </c>
      <c r="K13" s="189">
        <v>0</v>
      </c>
      <c r="L13" s="190">
        <v>0</v>
      </c>
      <c r="M13" s="190">
        <v>0</v>
      </c>
      <c r="N13" s="190">
        <v>0</v>
      </c>
      <c r="O13" s="190">
        <v>0</v>
      </c>
      <c r="P13" s="190">
        <v>0</v>
      </c>
      <c r="Q13" s="190">
        <v>0</v>
      </c>
      <c r="R13" s="191">
        <v>0</v>
      </c>
      <c r="S13" s="192">
        <v>0</v>
      </c>
      <c r="T13" s="193">
        <v>0</v>
      </c>
      <c r="U13" s="194"/>
    </row>
    <row r="14" spans="1:22" x14ac:dyDescent="0.2">
      <c r="A14" s="169" t="s">
        <v>168</v>
      </c>
      <c r="B14" s="170" t="s">
        <v>4</v>
      </c>
      <c r="C14" s="170" t="s">
        <v>166</v>
      </c>
      <c r="D14" s="170" t="s">
        <v>162</v>
      </c>
      <c r="E14" s="171" t="s">
        <v>163</v>
      </c>
      <c r="F14" s="171" t="s">
        <v>163</v>
      </c>
      <c r="G14" s="171" t="s">
        <v>163</v>
      </c>
      <c r="H14" s="171" t="s">
        <v>163</v>
      </c>
      <c r="I14" s="188" t="s">
        <v>167</v>
      </c>
      <c r="J14" s="189">
        <v>0</v>
      </c>
      <c r="K14" s="189">
        <v>0</v>
      </c>
      <c r="L14" s="190">
        <v>0</v>
      </c>
      <c r="M14" s="190">
        <v>0</v>
      </c>
      <c r="N14" s="190">
        <v>0</v>
      </c>
      <c r="O14" s="190">
        <v>0</v>
      </c>
      <c r="P14" s="190">
        <v>0</v>
      </c>
      <c r="Q14" s="190">
        <v>0</v>
      </c>
      <c r="R14" s="195">
        <v>0</v>
      </c>
      <c r="S14" s="192">
        <v>0</v>
      </c>
      <c r="T14" s="196">
        <v>0</v>
      </c>
      <c r="U14" s="197"/>
    </row>
    <row r="15" spans="1:22" x14ac:dyDescent="0.2">
      <c r="A15" s="169" t="s">
        <v>168</v>
      </c>
      <c r="B15" s="170" t="s">
        <v>113</v>
      </c>
      <c r="C15" s="170" t="s">
        <v>166</v>
      </c>
      <c r="D15" s="170" t="s">
        <v>162</v>
      </c>
      <c r="E15" s="171" t="s">
        <v>163</v>
      </c>
      <c r="F15" s="171" t="s">
        <v>163</v>
      </c>
      <c r="G15" s="171" t="s">
        <v>163</v>
      </c>
      <c r="H15" s="171" t="s">
        <v>163</v>
      </c>
      <c r="I15" s="188" t="s">
        <v>167</v>
      </c>
      <c r="J15" s="189">
        <v>0</v>
      </c>
      <c r="K15" s="189">
        <v>0</v>
      </c>
      <c r="L15" s="190">
        <v>0</v>
      </c>
      <c r="M15" s="190">
        <v>0</v>
      </c>
      <c r="N15" s="190">
        <v>0</v>
      </c>
      <c r="O15" s="190">
        <v>0</v>
      </c>
      <c r="P15" s="248">
        <v>0</v>
      </c>
      <c r="Q15" s="248">
        <v>0</v>
      </c>
      <c r="R15" s="348">
        <v>0</v>
      </c>
      <c r="S15" s="192">
        <v>0</v>
      </c>
      <c r="T15" s="198">
        <v>0</v>
      </c>
      <c r="U15" s="194"/>
    </row>
    <row r="16" spans="1:22" x14ac:dyDescent="0.2">
      <c r="A16" s="169" t="s">
        <v>169</v>
      </c>
      <c r="B16" s="170" t="s">
        <v>113</v>
      </c>
      <c r="C16" s="170" t="s">
        <v>170</v>
      </c>
      <c r="D16" s="170" t="s">
        <v>162</v>
      </c>
      <c r="E16" s="199">
        <v>6026929</v>
      </c>
      <c r="F16" s="199">
        <v>4858726</v>
      </c>
      <c r="G16" s="199">
        <v>4801465</v>
      </c>
      <c r="H16" s="200">
        <v>5760000</v>
      </c>
      <c r="I16" s="201">
        <v>9200000</v>
      </c>
      <c r="J16" s="202">
        <v>3369154.7</v>
      </c>
      <c r="K16" s="203">
        <v>4261945.1900000004</v>
      </c>
      <c r="L16" s="204">
        <v>1374927.11</v>
      </c>
      <c r="M16" s="204">
        <v>5065811.18</v>
      </c>
      <c r="N16" s="204">
        <v>3183798.46</v>
      </c>
      <c r="O16" s="204">
        <v>25661980.829999998</v>
      </c>
      <c r="P16" s="249">
        <v>97277614.319999993</v>
      </c>
      <c r="Q16" s="249">
        <v>27218874.07</v>
      </c>
      <c r="R16" s="349">
        <v>339968.97</v>
      </c>
      <c r="S16" s="350">
        <v>2608.9699999999998</v>
      </c>
      <c r="T16" s="351">
        <v>3650605.97</v>
      </c>
      <c r="U16" s="352">
        <v>10013907.73</v>
      </c>
      <c r="V16" s="353">
        <f>SUM(R16:U16)</f>
        <v>14007091.640000001</v>
      </c>
    </row>
    <row r="17" spans="1:23" x14ac:dyDescent="0.2">
      <c r="A17" s="169" t="s">
        <v>171</v>
      </c>
      <c r="B17" s="170" t="s">
        <v>113</v>
      </c>
      <c r="C17" s="170" t="s">
        <v>161</v>
      </c>
      <c r="D17" s="170" t="s">
        <v>162</v>
      </c>
      <c r="E17" s="205">
        <v>14280</v>
      </c>
      <c r="F17" s="205">
        <v>14280</v>
      </c>
      <c r="G17" s="205">
        <v>14280</v>
      </c>
      <c r="H17" s="206">
        <v>14280</v>
      </c>
      <c r="I17" s="207">
        <v>14280</v>
      </c>
      <c r="J17" s="208">
        <v>0</v>
      </c>
      <c r="K17" s="208">
        <v>0</v>
      </c>
      <c r="L17" s="209">
        <v>0</v>
      </c>
      <c r="M17" s="209">
        <v>0</v>
      </c>
      <c r="N17" s="209">
        <v>0</v>
      </c>
      <c r="O17" s="209">
        <v>0</v>
      </c>
      <c r="P17" s="250">
        <v>0</v>
      </c>
      <c r="Q17" s="250">
        <v>0</v>
      </c>
      <c r="R17" s="354">
        <v>0</v>
      </c>
      <c r="S17" s="355">
        <v>0</v>
      </c>
      <c r="T17" s="356">
        <v>0</v>
      </c>
      <c r="U17" s="357">
        <v>0</v>
      </c>
    </row>
    <row r="18" spans="1:23" x14ac:dyDescent="0.2">
      <c r="A18" s="169" t="s">
        <v>172</v>
      </c>
      <c r="B18" s="170" t="s">
        <v>113</v>
      </c>
      <c r="C18" s="170" t="s">
        <v>166</v>
      </c>
      <c r="D18" s="170" t="s">
        <v>162</v>
      </c>
      <c r="E18" s="205">
        <v>20492</v>
      </c>
      <c r="F18" s="205">
        <v>971505</v>
      </c>
      <c r="G18" s="205">
        <v>3837</v>
      </c>
      <c r="H18" s="171" t="s">
        <v>163</v>
      </c>
      <c r="I18" s="210"/>
      <c r="J18" s="211">
        <v>137704</v>
      </c>
      <c r="K18" s="208">
        <v>1026762</v>
      </c>
      <c r="L18" s="209">
        <v>12573148</v>
      </c>
      <c r="M18" s="208">
        <v>27404862.989999998</v>
      </c>
      <c r="N18" s="208">
        <v>28451346.449999999</v>
      </c>
      <c r="O18" s="209">
        <v>12671497.84</v>
      </c>
      <c r="P18" s="209">
        <v>6741341.4800000004</v>
      </c>
      <c r="Q18" s="209">
        <v>39212026.640000001</v>
      </c>
      <c r="R18" s="358">
        <v>0</v>
      </c>
      <c r="S18" s="350">
        <v>0</v>
      </c>
      <c r="T18" s="351">
        <v>55583221.079999998</v>
      </c>
      <c r="U18" s="359">
        <v>0</v>
      </c>
      <c r="V18" s="353">
        <f>SUM(R18:U18)</f>
        <v>55583221.079999998</v>
      </c>
      <c r="W18" s="353">
        <f>+V18+V16</f>
        <v>69590312.719999999</v>
      </c>
    </row>
    <row r="19" spans="1:23" ht="15" thickBot="1" x14ac:dyDescent="0.25">
      <c r="A19" s="169"/>
      <c r="B19" s="170"/>
      <c r="C19" s="170"/>
      <c r="D19" s="170"/>
      <c r="E19" s="170"/>
      <c r="F19" s="170"/>
      <c r="G19" s="170"/>
      <c r="H19" s="170"/>
      <c r="I19" s="181"/>
      <c r="J19" s="212"/>
      <c r="K19" s="212"/>
      <c r="L19" s="213"/>
      <c r="M19" s="214"/>
      <c r="N19" s="214"/>
      <c r="O19" s="214"/>
      <c r="P19" s="214"/>
      <c r="Q19" s="214"/>
      <c r="R19" s="215"/>
      <c r="S19" s="216"/>
      <c r="T19" s="217"/>
      <c r="U19" s="360" t="s">
        <v>173</v>
      </c>
    </row>
    <row r="20" spans="1:23" ht="15" thickBot="1" x14ac:dyDescent="0.25">
      <c r="A20" s="218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</row>
    <row r="21" spans="1:23" ht="15.75" thickTop="1" thickBot="1" x14ac:dyDescent="0.25">
      <c r="A21" s="220" t="s">
        <v>174</v>
      </c>
      <c r="B21" s="221"/>
      <c r="C21" s="221"/>
      <c r="D21" s="221"/>
      <c r="E21" s="221"/>
      <c r="F21" s="221"/>
      <c r="G21" s="221"/>
      <c r="H21" s="221"/>
      <c r="I21" s="222"/>
      <c r="J21" s="223"/>
      <c r="K21" s="223"/>
      <c r="L21" s="224"/>
      <c r="M21" s="224"/>
      <c r="N21" s="225"/>
      <c r="O21" s="225"/>
      <c r="P21" s="225"/>
      <c r="Q21" s="225"/>
      <c r="R21" s="251"/>
      <c r="S21" s="252"/>
      <c r="T21" s="252"/>
      <c r="U21" s="253"/>
    </row>
    <row r="22" spans="1:23" x14ac:dyDescent="0.2">
      <c r="A22" s="226" t="s">
        <v>175</v>
      </c>
      <c r="B22" s="170" t="s">
        <v>4</v>
      </c>
      <c r="C22" s="170" t="s">
        <v>176</v>
      </c>
      <c r="D22" s="170" t="s">
        <v>177</v>
      </c>
      <c r="E22" s="170">
        <v>33</v>
      </c>
      <c r="F22" s="170">
        <v>33</v>
      </c>
      <c r="G22" s="170">
        <v>48</v>
      </c>
      <c r="H22" s="170">
        <v>48</v>
      </c>
      <c r="I22" s="181">
        <v>47</v>
      </c>
      <c r="J22" s="182">
        <v>34</v>
      </c>
      <c r="K22" s="227">
        <f>+K23+K27+K28+K30+K34</f>
        <v>33</v>
      </c>
      <c r="L22" s="228">
        <v>28</v>
      </c>
      <c r="M22" s="228">
        <v>24</v>
      </c>
      <c r="N22" s="229">
        <v>22</v>
      </c>
      <c r="O22" s="230">
        <v>2</v>
      </c>
      <c r="P22" s="254">
        <v>20</v>
      </c>
      <c r="Q22" s="255">
        <v>20</v>
      </c>
      <c r="R22" s="256">
        <v>20</v>
      </c>
      <c r="S22" s="278">
        <v>20</v>
      </c>
      <c r="T22" s="257">
        <v>20</v>
      </c>
      <c r="U22" s="258">
        <v>17</v>
      </c>
    </row>
    <row r="23" spans="1:23" x14ac:dyDescent="0.2">
      <c r="A23" s="226" t="s">
        <v>178</v>
      </c>
      <c r="B23" s="170" t="s">
        <v>4</v>
      </c>
      <c r="C23" s="170" t="s">
        <v>176</v>
      </c>
      <c r="D23" s="170" t="s">
        <v>177</v>
      </c>
      <c r="E23" s="170">
        <v>16</v>
      </c>
      <c r="F23" s="170">
        <v>16</v>
      </c>
      <c r="G23" s="170">
        <v>22</v>
      </c>
      <c r="H23" s="170">
        <v>22</v>
      </c>
      <c r="I23" s="181">
        <v>19</v>
      </c>
      <c r="J23" s="182">
        <v>17</v>
      </c>
      <c r="K23" s="231">
        <f>SUM(K24:K26)</f>
        <v>16</v>
      </c>
      <c r="L23" s="232">
        <v>17</v>
      </c>
      <c r="M23" s="232">
        <v>17</v>
      </c>
      <c r="N23" s="233">
        <v>17</v>
      </c>
      <c r="O23" s="230">
        <v>17</v>
      </c>
      <c r="P23" s="259">
        <v>14</v>
      </c>
      <c r="Q23" s="260">
        <v>14</v>
      </c>
      <c r="R23" s="256">
        <v>14</v>
      </c>
      <c r="S23" s="278">
        <v>14</v>
      </c>
      <c r="T23" s="257">
        <v>14</v>
      </c>
      <c r="U23" s="258">
        <v>12</v>
      </c>
    </row>
    <row r="24" spans="1:23" x14ac:dyDescent="0.2">
      <c r="A24" s="169" t="s">
        <v>179</v>
      </c>
      <c r="B24" s="170" t="s">
        <v>4</v>
      </c>
      <c r="C24" s="170" t="s">
        <v>176</v>
      </c>
      <c r="D24" s="170" t="s">
        <v>177</v>
      </c>
      <c r="E24" s="170">
        <v>1</v>
      </c>
      <c r="F24" s="170">
        <v>1</v>
      </c>
      <c r="G24" s="170">
        <v>1</v>
      </c>
      <c r="H24" s="170">
        <v>1</v>
      </c>
      <c r="I24" s="181">
        <v>1</v>
      </c>
      <c r="J24" s="182">
        <v>2</v>
      </c>
      <c r="K24" s="231">
        <v>2</v>
      </c>
      <c r="L24" s="234">
        <v>2</v>
      </c>
      <c r="M24" s="234">
        <v>3</v>
      </c>
      <c r="N24" s="233">
        <v>3</v>
      </c>
      <c r="O24" s="230">
        <v>3</v>
      </c>
      <c r="P24" s="259">
        <v>3</v>
      </c>
      <c r="Q24" s="260">
        <v>3</v>
      </c>
      <c r="R24" s="256">
        <v>3</v>
      </c>
      <c r="S24" s="278">
        <v>3</v>
      </c>
      <c r="T24" s="257">
        <v>3</v>
      </c>
      <c r="U24" s="258">
        <v>2</v>
      </c>
      <c r="V24" s="152" t="s">
        <v>258</v>
      </c>
    </row>
    <row r="25" spans="1:23" x14ac:dyDescent="0.2">
      <c r="A25" s="169" t="s">
        <v>180</v>
      </c>
      <c r="B25" s="170" t="s">
        <v>4</v>
      </c>
      <c r="C25" s="170" t="s">
        <v>176</v>
      </c>
      <c r="D25" s="170" t="s">
        <v>177</v>
      </c>
      <c r="E25" s="170">
        <v>5</v>
      </c>
      <c r="F25" s="170">
        <v>5</v>
      </c>
      <c r="G25" s="170">
        <v>6</v>
      </c>
      <c r="H25" s="170">
        <v>6</v>
      </c>
      <c r="I25" s="181">
        <v>5</v>
      </c>
      <c r="J25" s="182">
        <v>2</v>
      </c>
      <c r="K25" s="231">
        <v>2</v>
      </c>
      <c r="L25" s="234">
        <v>2</v>
      </c>
      <c r="M25" s="234">
        <v>1</v>
      </c>
      <c r="N25" s="233">
        <v>1</v>
      </c>
      <c r="O25" s="230">
        <v>1</v>
      </c>
      <c r="P25" s="259">
        <v>1</v>
      </c>
      <c r="Q25" s="260">
        <v>1</v>
      </c>
      <c r="R25" s="256">
        <v>1</v>
      </c>
      <c r="S25" s="278">
        <v>1</v>
      </c>
      <c r="T25" s="257">
        <v>1</v>
      </c>
      <c r="U25" s="258">
        <v>1</v>
      </c>
      <c r="V25" s="152" t="s">
        <v>259</v>
      </c>
    </row>
    <row r="26" spans="1:23" x14ac:dyDescent="0.2">
      <c r="A26" s="169" t="s">
        <v>181</v>
      </c>
      <c r="B26" s="170" t="s">
        <v>4</v>
      </c>
      <c r="C26" s="170" t="s">
        <v>176</v>
      </c>
      <c r="D26" s="170" t="s">
        <v>177</v>
      </c>
      <c r="E26" s="170">
        <v>10</v>
      </c>
      <c r="F26" s="170">
        <v>10</v>
      </c>
      <c r="G26" s="170">
        <v>15</v>
      </c>
      <c r="H26" s="170">
        <v>15</v>
      </c>
      <c r="I26" s="181">
        <v>13</v>
      </c>
      <c r="J26" s="182">
        <v>13</v>
      </c>
      <c r="K26" s="231">
        <v>12</v>
      </c>
      <c r="L26" s="232">
        <v>13</v>
      </c>
      <c r="M26" s="232">
        <v>13</v>
      </c>
      <c r="N26" s="233">
        <v>13</v>
      </c>
      <c r="O26" s="230">
        <v>13</v>
      </c>
      <c r="P26" s="259">
        <v>10</v>
      </c>
      <c r="Q26" s="260">
        <v>10</v>
      </c>
      <c r="R26" s="256">
        <v>10</v>
      </c>
      <c r="S26" s="278">
        <v>10</v>
      </c>
      <c r="T26" s="257">
        <v>10</v>
      </c>
      <c r="U26" s="258">
        <v>9</v>
      </c>
      <c r="V26" s="152" t="s">
        <v>260</v>
      </c>
    </row>
    <row r="27" spans="1:23" x14ac:dyDescent="0.2">
      <c r="A27" s="226" t="s">
        <v>182</v>
      </c>
      <c r="B27" s="170" t="s">
        <v>4</v>
      </c>
      <c r="C27" s="170" t="s">
        <v>176</v>
      </c>
      <c r="D27" s="170" t="s">
        <v>177</v>
      </c>
      <c r="E27" s="170">
        <v>15</v>
      </c>
      <c r="F27" s="170">
        <v>15</v>
      </c>
      <c r="G27" s="170">
        <v>24</v>
      </c>
      <c r="H27" s="170">
        <v>24</v>
      </c>
      <c r="I27" s="181">
        <v>26</v>
      </c>
      <c r="J27" s="182">
        <v>15</v>
      </c>
      <c r="K27" s="231">
        <v>14</v>
      </c>
      <c r="L27" s="232">
        <v>9</v>
      </c>
      <c r="M27" s="232">
        <v>7</v>
      </c>
      <c r="N27" s="233">
        <v>5</v>
      </c>
      <c r="O27" s="230">
        <v>5</v>
      </c>
      <c r="P27" s="259">
        <v>6</v>
      </c>
      <c r="Q27" s="260">
        <v>6</v>
      </c>
      <c r="R27" s="256">
        <v>6</v>
      </c>
      <c r="S27" s="278">
        <v>6</v>
      </c>
      <c r="T27" s="257">
        <v>6</v>
      </c>
      <c r="U27" s="258">
        <v>5</v>
      </c>
      <c r="V27" s="152" t="s">
        <v>261</v>
      </c>
    </row>
    <row r="28" spans="1:23" x14ac:dyDescent="0.2">
      <c r="A28" s="169" t="s">
        <v>183</v>
      </c>
      <c r="B28" s="170" t="s">
        <v>4</v>
      </c>
      <c r="C28" s="170" t="s">
        <v>176</v>
      </c>
      <c r="D28" s="170" t="s">
        <v>177</v>
      </c>
      <c r="E28" s="170">
        <v>2</v>
      </c>
      <c r="F28" s="170">
        <v>2</v>
      </c>
      <c r="G28" s="170">
        <v>2</v>
      </c>
      <c r="H28" s="170">
        <v>2</v>
      </c>
      <c r="I28" s="181">
        <v>2</v>
      </c>
      <c r="J28" s="182">
        <v>1</v>
      </c>
      <c r="K28" s="231">
        <v>1</v>
      </c>
      <c r="L28" s="232">
        <v>0</v>
      </c>
      <c r="M28" s="232">
        <v>0</v>
      </c>
      <c r="N28" s="233">
        <v>0</v>
      </c>
      <c r="O28" s="230">
        <v>0</v>
      </c>
      <c r="P28" s="259">
        <v>0</v>
      </c>
      <c r="Q28" s="260">
        <v>0</v>
      </c>
      <c r="R28" s="256">
        <v>0</v>
      </c>
      <c r="S28" s="278">
        <v>0</v>
      </c>
      <c r="T28" s="257">
        <v>0</v>
      </c>
      <c r="U28" s="258">
        <v>0</v>
      </c>
    </row>
    <row r="29" spans="1:23" x14ac:dyDescent="0.2">
      <c r="A29" s="169" t="s">
        <v>184</v>
      </c>
      <c r="B29" s="170" t="s">
        <v>4</v>
      </c>
      <c r="C29" s="170" t="s">
        <v>176</v>
      </c>
      <c r="D29" s="170" t="s">
        <v>177</v>
      </c>
      <c r="E29" s="170">
        <v>35</v>
      </c>
      <c r="F29" s="170">
        <v>33</v>
      </c>
      <c r="G29" s="170">
        <v>48</v>
      </c>
      <c r="H29" s="170">
        <v>48</v>
      </c>
      <c r="I29" s="181">
        <v>47</v>
      </c>
      <c r="J29" s="182">
        <v>34</v>
      </c>
      <c r="K29" s="231">
        <f>SUM(K24:K28)</f>
        <v>31</v>
      </c>
      <c r="L29" s="232">
        <v>28</v>
      </c>
      <c r="M29" s="232">
        <v>24</v>
      </c>
      <c r="N29" s="233">
        <v>22</v>
      </c>
      <c r="O29" s="230">
        <v>22</v>
      </c>
      <c r="P29" s="259">
        <v>20</v>
      </c>
      <c r="Q29" s="260">
        <v>20</v>
      </c>
      <c r="R29" s="256">
        <v>20</v>
      </c>
      <c r="S29" s="278">
        <v>20</v>
      </c>
      <c r="T29" s="257">
        <v>20</v>
      </c>
      <c r="U29" s="258">
        <v>17</v>
      </c>
    </row>
    <row r="30" spans="1:23" x14ac:dyDescent="0.2">
      <c r="A30" s="169" t="s">
        <v>185</v>
      </c>
      <c r="B30" s="170" t="s">
        <v>4</v>
      </c>
      <c r="C30" s="170" t="s">
        <v>176</v>
      </c>
      <c r="D30" s="170" t="s">
        <v>177</v>
      </c>
      <c r="E30" s="170">
        <v>1</v>
      </c>
      <c r="F30" s="170">
        <v>1</v>
      </c>
      <c r="G30" s="170">
        <v>1</v>
      </c>
      <c r="H30" s="170">
        <v>1</v>
      </c>
      <c r="I30" s="181">
        <v>1</v>
      </c>
      <c r="J30" s="182">
        <v>1</v>
      </c>
      <c r="K30" s="231">
        <v>1</v>
      </c>
      <c r="L30" s="232">
        <v>1</v>
      </c>
      <c r="M30" s="232">
        <v>1</v>
      </c>
      <c r="N30" s="233">
        <v>1</v>
      </c>
      <c r="O30" s="230">
        <v>1</v>
      </c>
      <c r="P30" s="259">
        <v>1</v>
      </c>
      <c r="Q30" s="260">
        <v>1</v>
      </c>
      <c r="R30" s="256">
        <v>1</v>
      </c>
      <c r="S30" s="278">
        <v>1</v>
      </c>
      <c r="T30" s="257">
        <v>1</v>
      </c>
      <c r="U30" s="258">
        <v>0</v>
      </c>
    </row>
    <row r="31" spans="1:23" x14ac:dyDescent="0.2">
      <c r="A31" s="169" t="s">
        <v>186</v>
      </c>
      <c r="B31" s="170" t="s">
        <v>4</v>
      </c>
      <c r="C31" s="170" t="s">
        <v>176</v>
      </c>
      <c r="D31" s="170" t="s">
        <v>177</v>
      </c>
      <c r="E31" s="170">
        <v>6</v>
      </c>
      <c r="F31" s="170">
        <v>6</v>
      </c>
      <c r="G31" s="170">
        <v>28</v>
      </c>
      <c r="H31" s="170">
        <v>30</v>
      </c>
      <c r="I31" s="181">
        <v>30</v>
      </c>
      <c r="J31" s="182">
        <v>24</v>
      </c>
      <c r="K31" s="235">
        <v>23</v>
      </c>
      <c r="L31" s="236">
        <v>24</v>
      </c>
      <c r="M31" s="236">
        <v>20</v>
      </c>
      <c r="N31" s="233">
        <v>18</v>
      </c>
      <c r="O31" s="230">
        <v>18</v>
      </c>
      <c r="P31" s="259">
        <v>15</v>
      </c>
      <c r="Q31" s="260">
        <v>15</v>
      </c>
      <c r="R31" s="256">
        <v>15</v>
      </c>
      <c r="S31" s="278">
        <v>15</v>
      </c>
      <c r="T31" s="257">
        <v>15</v>
      </c>
      <c r="U31" s="258">
        <v>13</v>
      </c>
    </row>
    <row r="32" spans="1:23" x14ac:dyDescent="0.2">
      <c r="A32" s="169" t="s">
        <v>187</v>
      </c>
      <c r="B32" s="170" t="s">
        <v>4</v>
      </c>
      <c r="C32" s="170" t="s">
        <v>176</v>
      </c>
      <c r="D32" s="170" t="s">
        <v>177</v>
      </c>
      <c r="E32" s="170">
        <v>22</v>
      </c>
      <c r="F32" s="170">
        <v>22</v>
      </c>
      <c r="G32" s="170">
        <v>2</v>
      </c>
      <c r="H32" s="170">
        <v>2</v>
      </c>
      <c r="I32" s="181">
        <v>3</v>
      </c>
      <c r="J32" s="182">
        <v>2</v>
      </c>
      <c r="K32" s="231">
        <v>2</v>
      </c>
      <c r="L32" s="232">
        <v>0</v>
      </c>
      <c r="M32" s="232">
        <v>0</v>
      </c>
      <c r="N32" s="233">
        <v>0</v>
      </c>
      <c r="O32" s="230">
        <v>0</v>
      </c>
      <c r="P32" s="259">
        <v>0</v>
      </c>
      <c r="Q32" s="260">
        <v>0</v>
      </c>
      <c r="R32" s="256">
        <v>0</v>
      </c>
      <c r="S32" s="278">
        <v>0</v>
      </c>
      <c r="T32" s="257">
        <v>0</v>
      </c>
      <c r="U32" s="258">
        <v>0</v>
      </c>
    </row>
    <row r="33" spans="1:21" x14ac:dyDescent="0.2">
      <c r="A33" s="169" t="s">
        <v>188</v>
      </c>
      <c r="B33" s="170" t="s">
        <v>4</v>
      </c>
      <c r="C33" s="170" t="s">
        <v>176</v>
      </c>
      <c r="D33" s="170" t="s">
        <v>177</v>
      </c>
      <c r="E33" s="170">
        <v>2</v>
      </c>
      <c r="F33" s="170">
        <v>2</v>
      </c>
      <c r="G33" s="170">
        <v>4</v>
      </c>
      <c r="H33" s="170">
        <v>2</v>
      </c>
      <c r="I33" s="181">
        <v>3</v>
      </c>
      <c r="J33" s="182">
        <v>2</v>
      </c>
      <c r="K33" s="231">
        <v>3</v>
      </c>
      <c r="L33" s="232">
        <v>3</v>
      </c>
      <c r="M33" s="232">
        <v>2</v>
      </c>
      <c r="N33" s="233">
        <v>2</v>
      </c>
      <c r="O33" s="230">
        <v>2</v>
      </c>
      <c r="P33" s="259">
        <v>1</v>
      </c>
      <c r="Q33" s="260">
        <v>1</v>
      </c>
      <c r="R33" s="256">
        <v>1</v>
      </c>
      <c r="S33" s="278">
        <v>1</v>
      </c>
      <c r="T33" s="257">
        <v>1</v>
      </c>
      <c r="U33" s="258">
        <v>1</v>
      </c>
    </row>
    <row r="34" spans="1:21" x14ac:dyDescent="0.2">
      <c r="A34" s="169" t="s">
        <v>189</v>
      </c>
      <c r="B34" s="170" t="s">
        <v>4</v>
      </c>
      <c r="C34" s="170" t="s">
        <v>176</v>
      </c>
      <c r="D34" s="170" t="s">
        <v>177</v>
      </c>
      <c r="E34" s="170">
        <v>2</v>
      </c>
      <c r="F34" s="170">
        <v>2</v>
      </c>
      <c r="G34" s="170">
        <v>13</v>
      </c>
      <c r="H34" s="170">
        <v>13</v>
      </c>
      <c r="I34" s="181">
        <v>13</v>
      </c>
      <c r="J34" s="182">
        <v>1</v>
      </c>
      <c r="K34" s="231">
        <v>1</v>
      </c>
      <c r="L34" s="232">
        <v>2</v>
      </c>
      <c r="M34" s="232">
        <v>3</v>
      </c>
      <c r="N34" s="233">
        <v>3</v>
      </c>
      <c r="O34" s="230">
        <v>3</v>
      </c>
      <c r="P34" s="259">
        <v>3</v>
      </c>
      <c r="Q34" s="260">
        <v>3</v>
      </c>
      <c r="R34" s="256">
        <v>3</v>
      </c>
      <c r="S34" s="278">
        <v>3</v>
      </c>
      <c r="T34" s="257">
        <v>3</v>
      </c>
      <c r="U34" s="258">
        <v>3</v>
      </c>
    </row>
    <row r="35" spans="1:21" x14ac:dyDescent="0.2">
      <c r="A35" s="169" t="s">
        <v>190</v>
      </c>
      <c r="B35" s="170" t="s">
        <v>4</v>
      </c>
      <c r="C35" s="170" t="s">
        <v>176</v>
      </c>
      <c r="D35" s="170" t="s">
        <v>177</v>
      </c>
      <c r="E35" s="170">
        <v>0</v>
      </c>
      <c r="F35" s="170">
        <v>0</v>
      </c>
      <c r="G35" s="170">
        <v>0</v>
      </c>
      <c r="H35" s="170">
        <v>0</v>
      </c>
      <c r="I35" s="181">
        <v>0</v>
      </c>
      <c r="J35" s="182">
        <v>0</v>
      </c>
      <c r="K35" s="231">
        <v>0</v>
      </c>
      <c r="L35" s="232">
        <v>0</v>
      </c>
      <c r="M35" s="232">
        <v>0</v>
      </c>
      <c r="N35" s="233">
        <v>0</v>
      </c>
      <c r="O35" s="230">
        <v>0</v>
      </c>
      <c r="P35" s="259">
        <v>0</v>
      </c>
      <c r="Q35" s="260">
        <v>0</v>
      </c>
      <c r="R35" s="256">
        <v>0</v>
      </c>
      <c r="S35" s="278">
        <v>0</v>
      </c>
      <c r="T35" s="257">
        <v>0</v>
      </c>
      <c r="U35" s="258">
        <v>0</v>
      </c>
    </row>
    <row r="36" spans="1:21" x14ac:dyDescent="0.2">
      <c r="A36" s="169" t="s">
        <v>191</v>
      </c>
      <c r="B36" s="170" t="s">
        <v>4</v>
      </c>
      <c r="C36" s="170"/>
      <c r="D36" s="170" t="s">
        <v>177</v>
      </c>
      <c r="E36" s="170">
        <v>2</v>
      </c>
      <c r="F36" s="170">
        <v>2</v>
      </c>
      <c r="G36" s="170">
        <v>2</v>
      </c>
      <c r="H36" s="170">
        <v>2</v>
      </c>
      <c r="I36" s="181">
        <v>0</v>
      </c>
      <c r="J36" s="182">
        <v>0</v>
      </c>
      <c r="K36" s="231">
        <v>0</v>
      </c>
      <c r="L36" s="232">
        <v>0</v>
      </c>
      <c r="M36" s="232">
        <v>0</v>
      </c>
      <c r="N36" s="233">
        <v>0</v>
      </c>
      <c r="O36" s="230">
        <v>0</v>
      </c>
      <c r="P36" s="259">
        <v>0</v>
      </c>
      <c r="Q36" s="260">
        <v>0</v>
      </c>
      <c r="R36" s="256">
        <v>0</v>
      </c>
      <c r="S36" s="278">
        <v>0</v>
      </c>
      <c r="T36" s="257">
        <v>0</v>
      </c>
      <c r="U36" s="258">
        <v>0</v>
      </c>
    </row>
    <row r="37" spans="1:21" x14ac:dyDescent="0.2">
      <c r="A37" s="220" t="s">
        <v>192</v>
      </c>
      <c r="B37" s="221"/>
      <c r="C37" s="221"/>
      <c r="D37" s="221"/>
      <c r="E37" s="221"/>
      <c r="F37" s="221"/>
      <c r="G37" s="221"/>
      <c r="H37" s="221"/>
      <c r="I37" s="222"/>
      <c r="J37" s="237"/>
      <c r="K37" s="238"/>
      <c r="L37" s="237"/>
      <c r="M37" s="237"/>
      <c r="N37" s="238"/>
      <c r="O37" s="261"/>
      <c r="P37" s="262"/>
      <c r="Q37" s="222"/>
      <c r="R37" s="263"/>
      <c r="S37" s="221"/>
      <c r="T37" s="221"/>
      <c r="U37" s="264"/>
    </row>
    <row r="38" spans="1:21" x14ac:dyDescent="0.2">
      <c r="A38" s="226" t="s">
        <v>193</v>
      </c>
      <c r="B38" s="170" t="s">
        <v>4</v>
      </c>
      <c r="C38" s="170" t="s">
        <v>176</v>
      </c>
      <c r="D38" s="170" t="s">
        <v>162</v>
      </c>
      <c r="E38" s="170">
        <v>0</v>
      </c>
      <c r="F38" s="170">
        <v>0</v>
      </c>
      <c r="G38" s="170">
        <v>0</v>
      </c>
      <c r="H38" s="170">
        <v>0</v>
      </c>
      <c r="I38" s="181">
        <v>0</v>
      </c>
      <c r="J38" s="182">
        <v>0</v>
      </c>
      <c r="K38" s="231">
        <v>0</v>
      </c>
      <c r="L38" s="234">
        <v>0</v>
      </c>
      <c r="M38" s="234">
        <v>0</v>
      </c>
      <c r="N38" s="231">
        <v>0</v>
      </c>
      <c r="O38" s="239">
        <v>0</v>
      </c>
      <c r="P38" s="265">
        <v>0</v>
      </c>
      <c r="Q38" s="266">
        <v>0</v>
      </c>
      <c r="R38" s="267">
        <v>0</v>
      </c>
      <c r="S38" s="257">
        <v>0</v>
      </c>
      <c r="T38" s="257">
        <v>0</v>
      </c>
      <c r="U38" s="258">
        <v>0</v>
      </c>
    </row>
    <row r="39" spans="1:21" x14ac:dyDescent="0.2">
      <c r="A39" s="226" t="s">
        <v>194</v>
      </c>
      <c r="B39" s="170" t="s">
        <v>4</v>
      </c>
      <c r="C39" s="170" t="s">
        <v>176</v>
      </c>
      <c r="D39" s="170" t="s">
        <v>177</v>
      </c>
      <c r="E39" s="170">
        <v>77</v>
      </c>
      <c r="F39" s="170">
        <v>77</v>
      </c>
      <c r="G39" s="170">
        <v>83</v>
      </c>
      <c r="H39" s="170">
        <v>111</v>
      </c>
      <c r="I39" s="181">
        <v>99</v>
      </c>
      <c r="J39" s="182">
        <v>109</v>
      </c>
      <c r="K39" s="240">
        <f>118+35</f>
        <v>153</v>
      </c>
      <c r="L39" s="234">
        <f>118+35</f>
        <v>153</v>
      </c>
      <c r="M39" s="234">
        <f>118+35</f>
        <v>153</v>
      </c>
      <c r="N39" s="231">
        <v>59</v>
      </c>
      <c r="O39" s="239">
        <v>59</v>
      </c>
      <c r="P39" s="265">
        <v>59</v>
      </c>
      <c r="Q39" s="266">
        <v>59</v>
      </c>
      <c r="R39" s="267">
        <v>59</v>
      </c>
      <c r="S39" s="257">
        <v>59</v>
      </c>
      <c r="T39" s="257">
        <v>59</v>
      </c>
      <c r="U39" s="258">
        <v>59</v>
      </c>
    </row>
    <row r="40" spans="1:21" x14ac:dyDescent="0.2">
      <c r="A40" s="169" t="s">
        <v>195</v>
      </c>
      <c r="B40" s="170" t="s">
        <v>4</v>
      </c>
      <c r="C40" s="170" t="s">
        <v>176</v>
      </c>
      <c r="D40" s="170" t="s">
        <v>177</v>
      </c>
      <c r="E40" s="170">
        <v>58</v>
      </c>
      <c r="F40" s="170">
        <v>58</v>
      </c>
      <c r="G40" s="170">
        <v>64</v>
      </c>
      <c r="H40" s="170">
        <v>87</v>
      </c>
      <c r="I40" s="181">
        <v>80</v>
      </c>
      <c r="J40" s="182">
        <v>78</v>
      </c>
      <c r="K40" s="231">
        <f>78+14+26</f>
        <v>118</v>
      </c>
      <c r="L40" s="234">
        <v>118</v>
      </c>
      <c r="M40" s="234">
        <v>118</v>
      </c>
      <c r="N40" s="231">
        <v>51</v>
      </c>
      <c r="O40" s="239">
        <v>51</v>
      </c>
      <c r="P40" s="265">
        <v>51</v>
      </c>
      <c r="Q40" s="266">
        <v>51</v>
      </c>
      <c r="R40" s="267">
        <v>51</v>
      </c>
      <c r="S40" s="257">
        <v>51</v>
      </c>
      <c r="T40" s="257">
        <v>51</v>
      </c>
      <c r="U40" s="258">
        <v>51</v>
      </c>
    </row>
    <row r="41" spans="1:21" ht="15" thickBot="1" x14ac:dyDescent="0.25">
      <c r="A41" s="241" t="s">
        <v>196</v>
      </c>
      <c r="B41" s="242" t="s">
        <v>4</v>
      </c>
      <c r="C41" s="242" t="s">
        <v>176</v>
      </c>
      <c r="D41" s="242" t="s">
        <v>177</v>
      </c>
      <c r="E41" s="242">
        <v>19</v>
      </c>
      <c r="F41" s="242">
        <v>19</v>
      </c>
      <c r="G41" s="242">
        <v>19</v>
      </c>
      <c r="H41" s="242">
        <v>24</v>
      </c>
      <c r="I41" s="243">
        <v>19</v>
      </c>
      <c r="J41" s="212">
        <v>31</v>
      </c>
      <c r="K41" s="244">
        <f>31+4</f>
        <v>35</v>
      </c>
      <c r="L41" s="245">
        <v>35</v>
      </c>
      <c r="M41" s="246">
        <v>35</v>
      </c>
      <c r="N41" s="244">
        <v>8</v>
      </c>
      <c r="O41" s="268">
        <v>8</v>
      </c>
      <c r="P41" s="244">
        <v>8</v>
      </c>
      <c r="Q41" s="269">
        <v>8</v>
      </c>
      <c r="R41" s="270">
        <v>8</v>
      </c>
      <c r="S41" s="271">
        <v>8</v>
      </c>
      <c r="T41" s="271">
        <v>8</v>
      </c>
      <c r="U41" s="272">
        <v>8</v>
      </c>
    </row>
  </sheetData>
  <mergeCells count="7">
    <mergeCell ref="A1:U1"/>
    <mergeCell ref="A8:A10"/>
    <mergeCell ref="B8:B10"/>
    <mergeCell ref="C8:C10"/>
    <mergeCell ref="D8:D10"/>
    <mergeCell ref="J8:U8"/>
    <mergeCell ref="R9:U9"/>
  </mergeCells>
  <pageMargins left="0.41" right="0.54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75" zoomScaleSheetLayoutView="100" workbookViewId="0">
      <selection activeCell="A16" sqref="A16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309" t="s">
        <v>27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1"/>
    </row>
    <row r="2" spans="1:16" s="1" customFormat="1" ht="15" customHeight="1" x14ac:dyDescent="0.25">
      <c r="A2" s="314" t="s">
        <v>204</v>
      </c>
      <c r="B2" s="315"/>
      <c r="C2" s="31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273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50</v>
      </c>
      <c r="B4" s="273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5" customHeight="1" x14ac:dyDescent="0.25">
      <c r="A5" s="28" t="s">
        <v>256</v>
      </c>
      <c r="B5" s="273"/>
      <c r="C5" s="25"/>
      <c r="D5" s="7"/>
      <c r="E5" s="7"/>
      <c r="F5" s="135"/>
      <c r="G5" s="7"/>
      <c r="H5" s="7"/>
      <c r="I5" s="7"/>
      <c r="J5" s="7"/>
      <c r="K5" s="26"/>
      <c r="L5" s="7"/>
      <c r="M5" s="7"/>
      <c r="N5" s="7"/>
    </row>
    <row r="6" spans="1:16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316" t="s">
        <v>3</v>
      </c>
      <c r="B7" s="319" t="s">
        <v>0</v>
      </c>
      <c r="C7" s="319" t="s">
        <v>1</v>
      </c>
      <c r="D7" s="274"/>
      <c r="E7" s="274"/>
      <c r="F7" s="312"/>
      <c r="G7" s="312"/>
      <c r="H7" s="312"/>
      <c r="I7" s="312"/>
      <c r="J7" s="312"/>
      <c r="K7" s="313"/>
      <c r="L7" s="69"/>
      <c r="M7" s="4"/>
      <c r="N7" s="4"/>
    </row>
    <row r="8" spans="1:16" x14ac:dyDescent="0.2">
      <c r="A8" s="317"/>
      <c r="B8" s="320"/>
      <c r="C8" s="320"/>
      <c r="D8" s="275"/>
      <c r="E8" s="275">
        <v>2006</v>
      </c>
      <c r="F8" s="3">
        <v>2023</v>
      </c>
      <c r="G8" s="3">
        <v>2024</v>
      </c>
      <c r="H8" s="322">
        <v>2024</v>
      </c>
      <c r="I8" s="323"/>
      <c r="J8" s="323"/>
      <c r="K8" s="324"/>
      <c r="L8" s="277">
        <v>2015</v>
      </c>
      <c r="M8" s="5">
        <v>2016</v>
      </c>
      <c r="N8" s="5"/>
    </row>
    <row r="9" spans="1:16" ht="33.75" customHeight="1" thickBot="1" x14ac:dyDescent="0.25">
      <c r="A9" s="318"/>
      <c r="B9" s="321"/>
      <c r="C9" s="321"/>
      <c r="D9" s="276"/>
      <c r="E9" s="276" t="s">
        <v>22</v>
      </c>
      <c r="F9" s="276" t="s">
        <v>22</v>
      </c>
      <c r="G9" s="276" t="s">
        <v>2</v>
      </c>
      <c r="H9" s="276" t="s">
        <v>23</v>
      </c>
      <c r="I9" s="276" t="s">
        <v>25</v>
      </c>
      <c r="J9" s="276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51" t="s">
        <v>51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6" s="140" customFormat="1" x14ac:dyDescent="0.2">
      <c r="A11" s="52" t="s">
        <v>52</v>
      </c>
      <c r="B11" s="31" t="s">
        <v>4</v>
      </c>
      <c r="C11" s="31" t="s">
        <v>53</v>
      </c>
      <c r="D11" s="31"/>
      <c r="E11" s="32"/>
      <c r="F11" s="53">
        <v>331</v>
      </c>
      <c r="G11" s="85">
        <v>600</v>
      </c>
      <c r="H11" s="85">
        <v>159</v>
      </c>
      <c r="I11" s="53">
        <v>111</v>
      </c>
      <c r="J11" s="136">
        <v>123</v>
      </c>
      <c r="K11" s="83">
        <v>56</v>
      </c>
      <c r="L11" s="137"/>
      <c r="M11" s="138"/>
      <c r="N11" s="139"/>
      <c r="O11" s="120"/>
      <c r="P11" s="247"/>
    </row>
    <row r="12" spans="1:16" s="140" customFormat="1" ht="13.5" thickBot="1" x14ac:dyDescent="0.25">
      <c r="A12" s="141" t="s">
        <v>54</v>
      </c>
      <c r="B12" s="142" t="s">
        <v>4</v>
      </c>
      <c r="C12" s="142" t="s">
        <v>53</v>
      </c>
      <c r="D12" s="142"/>
      <c r="E12" s="143"/>
      <c r="F12" s="144">
        <v>800</v>
      </c>
      <c r="G12" s="145">
        <v>1000</v>
      </c>
      <c r="H12" s="145">
        <v>250</v>
      </c>
      <c r="I12" s="144">
        <v>250</v>
      </c>
      <c r="J12" s="146">
        <v>250</v>
      </c>
      <c r="K12" s="147">
        <v>250</v>
      </c>
      <c r="L12" s="148"/>
      <c r="M12" s="149"/>
      <c r="N12" s="150"/>
      <c r="O12" s="120"/>
      <c r="P12" s="247"/>
    </row>
    <row r="13" spans="1:16" ht="27" customHeight="1" thickBot="1" x14ac:dyDescent="0.25">
      <c r="A13" s="340"/>
      <c r="B13" s="341"/>
      <c r="C13" s="341"/>
      <c r="D13" s="341"/>
      <c r="E13" s="341"/>
      <c r="F13" s="341"/>
      <c r="G13" s="341"/>
      <c r="H13" s="341"/>
      <c r="I13" s="341"/>
      <c r="J13" s="341"/>
      <c r="K13" s="342"/>
      <c r="O13" s="120"/>
    </row>
    <row r="14" spans="1:16" x14ac:dyDescent="0.2">
      <c r="O14" s="120"/>
    </row>
    <row r="15" spans="1:16" x14ac:dyDescent="0.2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O15" s="120"/>
    </row>
    <row r="16" spans="1:16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C1" workbookViewId="0">
      <selection activeCell="A16" sqref="A16"/>
    </sheetView>
  </sheetViews>
  <sheetFormatPr baseColWidth="10" defaultRowHeight="15" x14ac:dyDescent="0.25"/>
  <cols>
    <col min="1" max="1" width="12.5703125" style="405" customWidth="1"/>
    <col min="2" max="2" width="51.28515625" style="405" customWidth="1"/>
    <col min="3" max="3" width="9.85546875" style="405" customWidth="1"/>
    <col min="4" max="4" width="11" style="405" customWidth="1"/>
    <col min="5" max="6" width="18.5703125" style="405" bestFit="1" customWidth="1"/>
    <col min="7" max="7" width="18.5703125" style="453" bestFit="1" customWidth="1"/>
    <col min="8" max="8" width="18.5703125" style="405" bestFit="1" customWidth="1"/>
    <col min="9" max="9" width="18.140625" style="405" customWidth="1"/>
    <col min="10" max="13" width="18.5703125" style="405" bestFit="1" customWidth="1"/>
    <col min="14" max="14" width="19.5703125" style="405" bestFit="1" customWidth="1"/>
    <col min="15" max="15" width="17.5703125" style="405" bestFit="1" customWidth="1"/>
    <col min="16" max="16384" width="11.42578125" style="405"/>
  </cols>
  <sheetData>
    <row r="1" spans="1:16" x14ac:dyDescent="0.25">
      <c r="A1" s="400" t="s">
        <v>95</v>
      </c>
      <c r="B1" s="401"/>
      <c r="C1" s="402" t="s">
        <v>96</v>
      </c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4"/>
    </row>
    <row r="2" spans="1:16" x14ac:dyDescent="0.25">
      <c r="A2" s="400" t="s">
        <v>97</v>
      </c>
      <c r="B2" s="401"/>
      <c r="C2" s="406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8"/>
    </row>
    <row r="3" spans="1:16" x14ac:dyDescent="0.25">
      <c r="A3" s="400" t="s">
        <v>98</v>
      </c>
      <c r="B3" s="401"/>
      <c r="C3" s="409" t="s">
        <v>99</v>
      </c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1"/>
    </row>
    <row r="4" spans="1:16" x14ac:dyDescent="0.25">
      <c r="A4" s="412" t="s">
        <v>100</v>
      </c>
      <c r="B4" s="413"/>
      <c r="C4" s="414" t="s">
        <v>101</v>
      </c>
      <c r="D4" s="414" t="s">
        <v>102</v>
      </c>
      <c r="E4" s="415">
        <v>2022</v>
      </c>
      <c r="F4" s="415">
        <v>2023</v>
      </c>
      <c r="G4" s="415">
        <v>2024</v>
      </c>
      <c r="H4" s="402">
        <v>2024</v>
      </c>
      <c r="I4" s="403"/>
      <c r="J4" s="403"/>
      <c r="K4" s="403"/>
      <c r="L4" s="416">
        <v>2024</v>
      </c>
      <c r="M4" s="415">
        <v>2025</v>
      </c>
      <c r="N4" s="415">
        <v>2026</v>
      </c>
    </row>
    <row r="5" spans="1:16" x14ac:dyDescent="0.25">
      <c r="A5" s="417"/>
      <c r="B5" s="413"/>
      <c r="C5" s="418"/>
      <c r="D5" s="419"/>
      <c r="E5" s="420"/>
      <c r="F5" s="420"/>
      <c r="G5" s="420"/>
      <c r="H5" s="409"/>
      <c r="I5" s="410"/>
      <c r="J5" s="410"/>
      <c r="K5" s="410"/>
      <c r="L5" s="416"/>
      <c r="M5" s="420"/>
      <c r="N5" s="420"/>
    </row>
    <row r="6" spans="1:16" ht="25.5" x14ac:dyDescent="0.25">
      <c r="A6" s="417"/>
      <c r="B6" s="413"/>
      <c r="C6" s="418"/>
      <c r="D6" s="419"/>
      <c r="E6" s="421" t="s">
        <v>103</v>
      </c>
      <c r="F6" s="421" t="s">
        <v>103</v>
      </c>
      <c r="G6" s="421" t="s">
        <v>104</v>
      </c>
      <c r="H6" s="421" t="s">
        <v>105</v>
      </c>
      <c r="I6" s="421" t="s">
        <v>106</v>
      </c>
      <c r="J6" s="421" t="s">
        <v>107</v>
      </c>
      <c r="K6" s="421" t="s">
        <v>108</v>
      </c>
      <c r="L6" s="421" t="s">
        <v>103</v>
      </c>
      <c r="M6" s="421" t="s">
        <v>104</v>
      </c>
      <c r="N6" s="421" t="s">
        <v>104</v>
      </c>
    </row>
    <row r="7" spans="1:16" x14ac:dyDescent="0.25">
      <c r="A7" s="412" t="s">
        <v>109</v>
      </c>
      <c r="B7" s="422" t="s">
        <v>110</v>
      </c>
      <c r="C7" s="423" t="s">
        <v>4</v>
      </c>
      <c r="D7" s="423" t="s">
        <v>111</v>
      </c>
      <c r="E7" s="424">
        <v>25328681</v>
      </c>
      <c r="F7" s="424">
        <v>23921328</v>
      </c>
      <c r="G7" s="425">
        <v>26000000</v>
      </c>
      <c r="H7" s="426">
        <v>6182959</v>
      </c>
      <c r="I7" s="427">
        <v>5989795</v>
      </c>
      <c r="J7" s="427">
        <v>6042770</v>
      </c>
      <c r="K7" s="427">
        <v>5226655</v>
      </c>
      <c r="L7" s="424">
        <v>23442179</v>
      </c>
      <c r="M7" s="425">
        <v>27300000</v>
      </c>
      <c r="N7" s="425">
        <v>28665000</v>
      </c>
      <c r="O7" s="428"/>
      <c r="P7" s="429"/>
    </row>
    <row r="8" spans="1:16" x14ac:dyDescent="0.25">
      <c r="A8" s="412"/>
      <c r="B8" s="422" t="s">
        <v>112</v>
      </c>
      <c r="C8" s="423" t="s">
        <v>113</v>
      </c>
      <c r="D8" s="423" t="s">
        <v>111</v>
      </c>
      <c r="E8" s="430">
        <v>8654915631.6000004</v>
      </c>
      <c r="F8" s="430">
        <v>16962629460.6</v>
      </c>
      <c r="G8" s="430">
        <v>33925258921.200001</v>
      </c>
      <c r="H8" s="430">
        <v>6654312705.1000004</v>
      </c>
      <c r="I8" s="430">
        <v>8723339213.7999992</v>
      </c>
      <c r="J8" s="430">
        <v>12104528543.4</v>
      </c>
      <c r="K8" s="430">
        <v>13277670575</v>
      </c>
      <c r="L8" s="424">
        <v>40759851037.300003</v>
      </c>
      <c r="M8" s="430">
        <v>57672940166.040001</v>
      </c>
      <c r="N8" s="430">
        <v>80742116232.455994</v>
      </c>
      <c r="O8" s="428"/>
      <c r="P8" s="429"/>
    </row>
    <row r="9" spans="1:16" x14ac:dyDescent="0.25">
      <c r="A9" s="412"/>
      <c r="B9" s="422" t="s">
        <v>114</v>
      </c>
      <c r="C9" s="423" t="s">
        <v>113</v>
      </c>
      <c r="D9" s="423" t="s">
        <v>111</v>
      </c>
      <c r="E9" s="430">
        <v>558286460</v>
      </c>
      <c r="F9" s="430">
        <v>1563247370</v>
      </c>
      <c r="G9" s="430">
        <v>3126494740</v>
      </c>
      <c r="H9" s="431">
        <v>573992260</v>
      </c>
      <c r="I9" s="430">
        <v>799515200</v>
      </c>
      <c r="J9" s="432">
        <v>923067550</v>
      </c>
      <c r="K9" s="430">
        <v>814435750</v>
      </c>
      <c r="L9" s="424">
        <v>3111010760</v>
      </c>
      <c r="M9" s="430">
        <v>5315041058</v>
      </c>
      <c r="N9" s="430">
        <v>7441057481.1999998</v>
      </c>
      <c r="O9" s="428"/>
      <c r="P9" s="429"/>
    </row>
    <row r="10" spans="1:16" x14ac:dyDescent="0.25">
      <c r="A10" s="412"/>
      <c r="B10" s="433" t="s">
        <v>115</v>
      </c>
      <c r="C10" s="434" t="s">
        <v>4</v>
      </c>
      <c r="D10" s="434" t="s">
        <v>111</v>
      </c>
      <c r="E10" s="435">
        <v>639</v>
      </c>
      <c r="F10" s="435">
        <v>639</v>
      </c>
      <c r="G10" s="435">
        <v>717</v>
      </c>
      <c r="H10" s="435">
        <v>717</v>
      </c>
      <c r="I10" s="435">
        <v>718</v>
      </c>
      <c r="J10" s="435">
        <v>718</v>
      </c>
      <c r="K10" s="435">
        <v>720</v>
      </c>
      <c r="L10" s="435">
        <v>720</v>
      </c>
      <c r="M10" s="435">
        <v>717</v>
      </c>
      <c r="N10" s="435">
        <v>717</v>
      </c>
      <c r="O10" s="428"/>
    </row>
    <row r="11" spans="1:16" x14ac:dyDescent="0.25">
      <c r="A11" s="412"/>
      <c r="B11" s="422" t="s">
        <v>116</v>
      </c>
      <c r="C11" s="423" t="s">
        <v>113</v>
      </c>
      <c r="D11" s="423" t="s">
        <v>111</v>
      </c>
      <c r="E11" s="430">
        <v>3875464550</v>
      </c>
      <c r="F11" s="430">
        <v>10526552970</v>
      </c>
      <c r="G11" s="430">
        <v>21053105940</v>
      </c>
      <c r="H11" s="430">
        <v>3591161670</v>
      </c>
      <c r="I11" s="430">
        <v>4109941440</v>
      </c>
      <c r="J11" s="430">
        <v>4988345152</v>
      </c>
      <c r="K11" s="436">
        <v>5590515640</v>
      </c>
      <c r="L11" s="430">
        <v>18279963902</v>
      </c>
      <c r="M11" s="430">
        <v>35790280098</v>
      </c>
      <c r="N11" s="430">
        <v>50106392137.199997</v>
      </c>
      <c r="O11" s="428"/>
    </row>
    <row r="12" spans="1:16" x14ac:dyDescent="0.25">
      <c r="A12" s="412"/>
      <c r="B12" s="422" t="s">
        <v>117</v>
      </c>
      <c r="C12" s="423" t="s">
        <v>118</v>
      </c>
      <c r="D12" s="423" t="s">
        <v>111</v>
      </c>
      <c r="E12" s="437">
        <v>6064889.7496087635</v>
      </c>
      <c r="F12" s="437">
        <v>16473478.826291081</v>
      </c>
      <c r="G12" s="430">
        <v>29362769.79079498</v>
      </c>
      <c r="H12" s="430">
        <v>5008593.682008368</v>
      </c>
      <c r="I12" s="430">
        <v>5724152.4233983289</v>
      </c>
      <c r="J12" s="430">
        <v>6947555.9220055714</v>
      </c>
      <c r="K12" s="430">
        <v>7764605.055555556</v>
      </c>
      <c r="L12" s="430">
        <v>25388838.752777778</v>
      </c>
      <c r="M12" s="430">
        <v>49916708.644351467</v>
      </c>
      <c r="N12" s="430">
        <v>69883392.102092057</v>
      </c>
      <c r="O12" s="428"/>
    </row>
    <row r="13" spans="1:16" x14ac:dyDescent="0.25">
      <c r="A13" s="412"/>
      <c r="B13" s="433" t="s">
        <v>119</v>
      </c>
      <c r="C13" s="434" t="s">
        <v>4</v>
      </c>
      <c r="D13" s="434" t="s">
        <v>111</v>
      </c>
      <c r="E13" s="435">
        <v>772</v>
      </c>
      <c r="F13" s="435">
        <v>772</v>
      </c>
      <c r="G13" s="438">
        <v>1157</v>
      </c>
      <c r="H13" s="438">
        <v>1157</v>
      </c>
      <c r="I13" s="435">
        <v>1159</v>
      </c>
      <c r="J13" s="435">
        <v>1159</v>
      </c>
      <c r="K13" s="435">
        <v>1159</v>
      </c>
      <c r="L13" s="435">
        <v>1159</v>
      </c>
      <c r="M13" s="435">
        <v>1157</v>
      </c>
      <c r="N13" s="435">
        <v>1157</v>
      </c>
      <c r="O13" s="428"/>
    </row>
    <row r="14" spans="1:16" x14ac:dyDescent="0.25">
      <c r="A14" s="412"/>
      <c r="B14" s="422" t="s">
        <v>120</v>
      </c>
      <c r="C14" s="423" t="s">
        <v>113</v>
      </c>
      <c r="D14" s="423" t="s">
        <v>111</v>
      </c>
      <c r="E14" s="436">
        <v>7601858985</v>
      </c>
      <c r="F14" s="436">
        <v>14647322140</v>
      </c>
      <c r="G14" s="436">
        <v>29294644280</v>
      </c>
      <c r="H14" s="436">
        <v>5300902650</v>
      </c>
      <c r="I14" s="437">
        <v>6598982770</v>
      </c>
      <c r="J14" s="437">
        <v>7639039580.0200005</v>
      </c>
      <c r="K14" s="436">
        <v>5703426848.04</v>
      </c>
      <c r="L14" s="436">
        <v>25242351848.060001</v>
      </c>
      <c r="M14" s="436">
        <v>49800895276</v>
      </c>
      <c r="N14" s="430">
        <v>69721253386.399994</v>
      </c>
      <c r="O14" s="428"/>
    </row>
    <row r="15" spans="1:16" x14ac:dyDescent="0.25">
      <c r="A15" s="412"/>
      <c r="B15" s="422" t="s">
        <v>121</v>
      </c>
      <c r="C15" s="423" t="s">
        <v>118</v>
      </c>
      <c r="D15" s="423" t="s">
        <v>122</v>
      </c>
      <c r="E15" s="436">
        <v>9846967.5971502587</v>
      </c>
      <c r="F15" s="436">
        <v>18973215.207253885</v>
      </c>
      <c r="G15" s="436">
        <v>25319485.116681073</v>
      </c>
      <c r="H15" s="436">
        <v>4581592.6101987902</v>
      </c>
      <c r="I15" s="436">
        <v>5693686.6005176874</v>
      </c>
      <c r="J15" s="436">
        <v>6591060.8973425375</v>
      </c>
      <c r="K15" s="436">
        <v>4920989.5151337357</v>
      </c>
      <c r="L15" s="436">
        <v>21779423.509974118</v>
      </c>
      <c r="M15" s="436">
        <v>43043124.698357821</v>
      </c>
      <c r="N15" s="436">
        <v>60260374.577700943</v>
      </c>
      <c r="O15" s="428"/>
    </row>
    <row r="16" spans="1:16" x14ac:dyDescent="0.25">
      <c r="A16" s="412"/>
      <c r="B16" s="422" t="s">
        <v>123</v>
      </c>
      <c r="C16" s="423" t="s">
        <v>4</v>
      </c>
      <c r="D16" s="439" t="s">
        <v>111</v>
      </c>
      <c r="E16" s="439">
        <v>0</v>
      </c>
      <c r="F16" s="439">
        <v>0</v>
      </c>
      <c r="G16" s="425">
        <v>0</v>
      </c>
      <c r="H16" s="425">
        <v>0</v>
      </c>
      <c r="I16" s="425">
        <v>0</v>
      </c>
      <c r="J16" s="425">
        <v>0</v>
      </c>
      <c r="K16" s="439">
        <v>0</v>
      </c>
      <c r="L16" s="439">
        <v>0</v>
      </c>
      <c r="M16" s="439">
        <v>0</v>
      </c>
      <c r="N16" s="439">
        <v>0</v>
      </c>
      <c r="O16" s="428"/>
    </row>
    <row r="17" spans="1:16" x14ac:dyDescent="0.25">
      <c r="A17" s="412"/>
      <c r="B17" s="422" t="s">
        <v>124</v>
      </c>
      <c r="C17" s="423" t="s">
        <v>4</v>
      </c>
      <c r="D17" s="423" t="s">
        <v>111</v>
      </c>
      <c r="E17" s="425">
        <v>17</v>
      </c>
      <c r="F17" s="425">
        <v>19</v>
      </c>
      <c r="G17" s="425">
        <v>16</v>
      </c>
      <c r="H17" s="440">
        <v>0</v>
      </c>
      <c r="I17" s="425">
        <v>4</v>
      </c>
      <c r="J17" s="425">
        <v>5</v>
      </c>
      <c r="K17" s="425">
        <v>7</v>
      </c>
      <c r="L17" s="425">
        <v>16</v>
      </c>
      <c r="M17" s="425">
        <v>16</v>
      </c>
      <c r="N17" s="425">
        <v>16</v>
      </c>
      <c r="O17" s="428"/>
    </row>
    <row r="18" spans="1:16" x14ac:dyDescent="0.25">
      <c r="A18" s="412"/>
      <c r="B18" s="422" t="s">
        <v>125</v>
      </c>
      <c r="C18" s="441" t="s">
        <v>113</v>
      </c>
      <c r="D18" s="441" t="s">
        <v>111</v>
      </c>
      <c r="E18" s="442">
        <v>81702321.329999998</v>
      </c>
      <c r="F18" s="442">
        <v>160529346.31</v>
      </c>
      <c r="G18" s="430">
        <v>321058692.62</v>
      </c>
      <c r="H18" s="430">
        <v>0</v>
      </c>
      <c r="I18" s="430">
        <v>71170855.129999995</v>
      </c>
      <c r="J18" s="430">
        <v>108626722.2</v>
      </c>
      <c r="K18" s="430">
        <v>127150785.17</v>
      </c>
      <c r="L18" s="430">
        <v>306948362.5</v>
      </c>
      <c r="M18" s="443">
        <v>545799777.454</v>
      </c>
      <c r="N18" s="430">
        <v>764119688.43559992</v>
      </c>
      <c r="O18" s="428"/>
    </row>
    <row r="19" spans="1:16" x14ac:dyDescent="0.25">
      <c r="A19" s="412"/>
      <c r="B19" s="422" t="s">
        <v>126</v>
      </c>
      <c r="C19" s="423" t="s">
        <v>4</v>
      </c>
      <c r="D19" s="423" t="s">
        <v>111</v>
      </c>
      <c r="E19" s="425">
        <v>400</v>
      </c>
      <c r="F19" s="425">
        <v>378</v>
      </c>
      <c r="G19" s="444">
        <v>420</v>
      </c>
      <c r="H19" s="440">
        <v>115</v>
      </c>
      <c r="I19" s="425">
        <v>100</v>
      </c>
      <c r="J19" s="425">
        <v>105</v>
      </c>
      <c r="K19" s="425">
        <v>105</v>
      </c>
      <c r="L19" s="425">
        <v>425</v>
      </c>
      <c r="M19" s="425">
        <v>420</v>
      </c>
      <c r="N19" s="425">
        <v>420</v>
      </c>
      <c r="O19" s="428"/>
      <c r="P19" s="445"/>
    </row>
    <row r="20" spans="1:16" x14ac:dyDescent="0.25">
      <c r="A20" s="412"/>
      <c r="B20" s="422" t="s">
        <v>127</v>
      </c>
      <c r="C20" s="423" t="s">
        <v>4</v>
      </c>
      <c r="D20" s="423" t="s">
        <v>111</v>
      </c>
      <c r="E20" s="425">
        <v>420</v>
      </c>
      <c r="F20" s="425">
        <v>427</v>
      </c>
      <c r="G20" s="444">
        <v>450</v>
      </c>
      <c r="H20" s="440">
        <v>120</v>
      </c>
      <c r="I20" s="425">
        <v>110</v>
      </c>
      <c r="J20" s="425">
        <v>110</v>
      </c>
      <c r="K20" s="425">
        <v>105</v>
      </c>
      <c r="L20" s="425">
        <v>445</v>
      </c>
      <c r="M20" s="425">
        <v>450</v>
      </c>
      <c r="N20" s="425">
        <v>450</v>
      </c>
      <c r="O20" s="428"/>
    </row>
    <row r="21" spans="1:16" x14ac:dyDescent="0.25">
      <c r="A21" s="446" t="s">
        <v>128</v>
      </c>
      <c r="B21" s="433" t="s">
        <v>129</v>
      </c>
      <c r="C21" s="434"/>
      <c r="D21" s="447"/>
      <c r="E21" s="434"/>
      <c r="F21" s="434"/>
      <c r="G21" s="435"/>
      <c r="H21" s="448"/>
      <c r="I21" s="434"/>
      <c r="J21" s="434"/>
      <c r="K21" s="434"/>
      <c r="L21" s="434"/>
      <c r="M21" s="434"/>
      <c r="N21" s="434"/>
      <c r="O21" s="428"/>
    </row>
    <row r="22" spans="1:16" x14ac:dyDescent="0.25">
      <c r="A22" s="446"/>
      <c r="B22" s="422" t="s">
        <v>130</v>
      </c>
      <c r="C22" s="423" t="s">
        <v>4</v>
      </c>
      <c r="D22" s="441" t="s">
        <v>111</v>
      </c>
      <c r="E22" s="425">
        <v>517</v>
      </c>
      <c r="F22" s="425">
        <v>497</v>
      </c>
      <c r="G22" s="449">
        <v>490</v>
      </c>
      <c r="H22" s="449">
        <v>497</v>
      </c>
      <c r="I22" s="449">
        <v>491</v>
      </c>
      <c r="J22" s="425">
        <v>487</v>
      </c>
      <c r="K22" s="444">
        <v>482</v>
      </c>
      <c r="L22" s="444">
        <v>482</v>
      </c>
      <c r="M22" s="449">
        <v>490</v>
      </c>
      <c r="N22" s="449">
        <v>490</v>
      </c>
      <c r="O22" s="428"/>
    </row>
    <row r="23" spans="1:16" x14ac:dyDescent="0.25">
      <c r="A23" s="446"/>
      <c r="B23" s="422" t="s">
        <v>131</v>
      </c>
      <c r="C23" s="423" t="s">
        <v>4</v>
      </c>
      <c r="D23" s="441" t="s">
        <v>111</v>
      </c>
      <c r="E23" s="425">
        <v>118</v>
      </c>
      <c r="F23" s="425">
        <v>117</v>
      </c>
      <c r="G23" s="449">
        <v>117</v>
      </c>
      <c r="H23" s="449">
        <v>117</v>
      </c>
      <c r="I23" s="449">
        <v>117</v>
      </c>
      <c r="J23" s="425">
        <v>117</v>
      </c>
      <c r="K23" s="444">
        <v>117</v>
      </c>
      <c r="L23" s="444">
        <v>117</v>
      </c>
      <c r="M23" s="449">
        <v>117</v>
      </c>
      <c r="N23" s="449">
        <v>117</v>
      </c>
      <c r="O23" s="428"/>
    </row>
    <row r="24" spans="1:16" x14ac:dyDescent="0.25">
      <c r="A24" s="446"/>
      <c r="B24" s="422" t="s">
        <v>132</v>
      </c>
      <c r="C24" s="423" t="s">
        <v>4</v>
      </c>
      <c r="D24" s="441" t="s">
        <v>111</v>
      </c>
      <c r="E24" s="425">
        <v>95</v>
      </c>
      <c r="F24" s="425">
        <v>90</v>
      </c>
      <c r="G24" s="449">
        <v>90</v>
      </c>
      <c r="H24" s="449">
        <v>90</v>
      </c>
      <c r="I24" s="449">
        <v>87</v>
      </c>
      <c r="J24" s="425">
        <v>86</v>
      </c>
      <c r="K24" s="444">
        <v>86</v>
      </c>
      <c r="L24" s="444">
        <v>86</v>
      </c>
      <c r="M24" s="449">
        <v>90</v>
      </c>
      <c r="N24" s="449">
        <v>90</v>
      </c>
      <c r="O24" s="428"/>
    </row>
    <row r="25" spans="1:16" x14ac:dyDescent="0.25">
      <c r="A25" s="446"/>
      <c r="B25" s="422" t="s">
        <v>133</v>
      </c>
      <c r="C25" s="423" t="s">
        <v>4</v>
      </c>
      <c r="D25" s="441" t="s">
        <v>111</v>
      </c>
      <c r="E25" s="425">
        <v>422</v>
      </c>
      <c r="F25" s="425">
        <v>407</v>
      </c>
      <c r="G25" s="449">
        <v>400</v>
      </c>
      <c r="H25" s="449">
        <v>407</v>
      </c>
      <c r="I25" s="449">
        <v>404</v>
      </c>
      <c r="J25" s="425">
        <v>401</v>
      </c>
      <c r="K25" s="444">
        <v>396</v>
      </c>
      <c r="L25" s="444">
        <v>396</v>
      </c>
      <c r="M25" s="449">
        <v>400</v>
      </c>
      <c r="N25" s="449">
        <v>400</v>
      </c>
      <c r="O25" s="428"/>
    </row>
    <row r="26" spans="1:16" x14ac:dyDescent="0.25">
      <c r="A26" s="446"/>
      <c r="B26" s="422" t="s">
        <v>134</v>
      </c>
      <c r="C26" s="423" t="s">
        <v>4</v>
      </c>
      <c r="D26" s="441" t="s">
        <v>111</v>
      </c>
      <c r="E26" s="425">
        <v>517</v>
      </c>
      <c r="F26" s="425">
        <v>497</v>
      </c>
      <c r="G26" s="449">
        <v>490</v>
      </c>
      <c r="H26" s="449">
        <v>497</v>
      </c>
      <c r="I26" s="449">
        <v>491</v>
      </c>
      <c r="J26" s="444">
        <v>487</v>
      </c>
      <c r="K26" s="444">
        <v>482</v>
      </c>
      <c r="L26" s="444">
        <v>482</v>
      </c>
      <c r="M26" s="449">
        <v>490</v>
      </c>
      <c r="N26" s="449">
        <v>490</v>
      </c>
      <c r="O26" s="428"/>
    </row>
    <row r="27" spans="1:16" x14ac:dyDescent="0.25">
      <c r="A27" s="446"/>
      <c r="B27" s="422" t="s">
        <v>135</v>
      </c>
      <c r="C27" s="423" t="s">
        <v>4</v>
      </c>
      <c r="D27" s="441" t="s">
        <v>111</v>
      </c>
      <c r="E27" s="425">
        <v>5</v>
      </c>
      <c r="F27" s="425">
        <v>2</v>
      </c>
      <c r="G27" s="449">
        <v>5</v>
      </c>
      <c r="H27" s="449">
        <v>5</v>
      </c>
      <c r="I27" s="449">
        <v>5</v>
      </c>
      <c r="J27" s="425">
        <v>5</v>
      </c>
      <c r="K27" s="444">
        <v>5</v>
      </c>
      <c r="L27" s="444">
        <v>5</v>
      </c>
      <c r="M27" s="449">
        <v>5</v>
      </c>
      <c r="N27" s="449">
        <v>5</v>
      </c>
      <c r="O27" s="428"/>
    </row>
    <row r="28" spans="1:16" x14ac:dyDescent="0.25">
      <c r="A28" s="446"/>
      <c r="B28" s="422" t="s">
        <v>136</v>
      </c>
      <c r="C28" s="423" t="s">
        <v>4</v>
      </c>
      <c r="D28" s="441" t="s">
        <v>111</v>
      </c>
      <c r="E28" s="425">
        <v>507</v>
      </c>
      <c r="F28" s="425">
        <v>487</v>
      </c>
      <c r="G28" s="449">
        <v>480</v>
      </c>
      <c r="H28" s="449">
        <v>487</v>
      </c>
      <c r="I28" s="449">
        <v>472</v>
      </c>
      <c r="J28" s="425">
        <v>477</v>
      </c>
      <c r="K28" s="444">
        <v>472</v>
      </c>
      <c r="L28" s="444">
        <v>472</v>
      </c>
      <c r="M28" s="449">
        <v>480</v>
      </c>
      <c r="N28" s="449">
        <v>480</v>
      </c>
      <c r="O28" s="428"/>
    </row>
    <row r="29" spans="1:16" x14ac:dyDescent="0.25">
      <c r="A29" s="446"/>
      <c r="B29" s="422" t="s">
        <v>137</v>
      </c>
      <c r="C29" s="423" t="s">
        <v>4</v>
      </c>
      <c r="D29" s="441" t="s">
        <v>111</v>
      </c>
      <c r="E29" s="425">
        <v>10</v>
      </c>
      <c r="F29" s="425">
        <v>10</v>
      </c>
      <c r="G29" s="449">
        <v>10</v>
      </c>
      <c r="H29" s="449">
        <v>10</v>
      </c>
      <c r="I29" s="449">
        <v>10</v>
      </c>
      <c r="J29" s="425">
        <v>10</v>
      </c>
      <c r="K29" s="444">
        <v>10</v>
      </c>
      <c r="L29" s="444">
        <v>10</v>
      </c>
      <c r="M29" s="449">
        <v>10</v>
      </c>
      <c r="N29" s="449">
        <v>10</v>
      </c>
      <c r="O29" s="428"/>
    </row>
    <row r="30" spans="1:16" x14ac:dyDescent="0.25">
      <c r="A30" s="446"/>
      <c r="B30" s="422" t="s">
        <v>138</v>
      </c>
      <c r="C30" s="423" t="s">
        <v>4</v>
      </c>
      <c r="D30" s="441" t="s">
        <v>111</v>
      </c>
      <c r="E30" s="425">
        <v>2</v>
      </c>
      <c r="F30" s="425">
        <v>3</v>
      </c>
      <c r="G30" s="449">
        <v>3</v>
      </c>
      <c r="H30" s="449">
        <v>3</v>
      </c>
      <c r="I30" s="449">
        <v>3</v>
      </c>
      <c r="J30" s="425">
        <v>3</v>
      </c>
      <c r="K30" s="444">
        <v>3</v>
      </c>
      <c r="L30" s="444">
        <v>3</v>
      </c>
      <c r="M30" s="449">
        <v>3</v>
      </c>
      <c r="N30" s="449">
        <v>3</v>
      </c>
      <c r="O30" s="428"/>
    </row>
    <row r="31" spans="1:16" x14ac:dyDescent="0.25">
      <c r="A31" s="446"/>
      <c r="B31" s="422" t="s">
        <v>139</v>
      </c>
      <c r="C31" s="423" t="s">
        <v>4</v>
      </c>
      <c r="D31" s="441" t="s">
        <v>111</v>
      </c>
      <c r="E31" s="425">
        <v>13</v>
      </c>
      <c r="F31" s="425">
        <v>14</v>
      </c>
      <c r="G31" s="449">
        <v>14</v>
      </c>
      <c r="H31" s="449">
        <v>14</v>
      </c>
      <c r="I31" s="449">
        <v>11</v>
      </c>
      <c r="J31" s="425">
        <v>14</v>
      </c>
      <c r="K31" s="444">
        <v>14</v>
      </c>
      <c r="L31" s="444">
        <v>14</v>
      </c>
      <c r="M31" s="449">
        <v>14</v>
      </c>
      <c r="N31" s="449">
        <v>14</v>
      </c>
      <c r="O31" s="428"/>
    </row>
    <row r="32" spans="1:16" x14ac:dyDescent="0.25">
      <c r="A32" s="446"/>
      <c r="B32" s="422" t="s">
        <v>140</v>
      </c>
      <c r="C32" s="423" t="s">
        <v>4</v>
      </c>
      <c r="D32" s="441" t="s">
        <v>111</v>
      </c>
      <c r="E32" s="425">
        <v>3</v>
      </c>
      <c r="F32" s="425">
        <v>2</v>
      </c>
      <c r="G32" s="449">
        <v>2</v>
      </c>
      <c r="H32" s="449">
        <v>2</v>
      </c>
      <c r="I32" s="449">
        <v>2</v>
      </c>
      <c r="J32" s="425">
        <v>2</v>
      </c>
      <c r="K32" s="444">
        <v>2</v>
      </c>
      <c r="L32" s="444">
        <v>2</v>
      </c>
      <c r="M32" s="449">
        <v>2</v>
      </c>
      <c r="N32" s="449">
        <v>2</v>
      </c>
      <c r="O32" s="428"/>
    </row>
    <row r="33" spans="1:15" x14ac:dyDescent="0.25">
      <c r="A33" s="446"/>
      <c r="B33" s="433" t="s">
        <v>141</v>
      </c>
      <c r="C33" s="434"/>
      <c r="D33" s="447"/>
      <c r="E33" s="435"/>
      <c r="F33" s="435"/>
      <c r="G33" s="435"/>
      <c r="H33" s="448"/>
      <c r="I33" s="435"/>
      <c r="J33" s="435"/>
      <c r="K33" s="435"/>
      <c r="L33" s="435"/>
      <c r="M33" s="435"/>
      <c r="N33" s="435"/>
      <c r="O33" s="428"/>
    </row>
    <row r="34" spans="1:15" x14ac:dyDescent="0.25">
      <c r="A34" s="446"/>
      <c r="B34" s="422" t="s">
        <v>142</v>
      </c>
      <c r="C34" s="423" t="s">
        <v>4</v>
      </c>
      <c r="D34" s="423" t="s">
        <v>111</v>
      </c>
      <c r="E34" s="425">
        <v>8</v>
      </c>
      <c r="F34" s="425">
        <v>10</v>
      </c>
      <c r="G34" s="449">
        <v>10</v>
      </c>
      <c r="H34" s="449">
        <v>10</v>
      </c>
      <c r="I34" s="425">
        <v>10</v>
      </c>
      <c r="J34" s="425">
        <v>10</v>
      </c>
      <c r="K34" s="425">
        <v>11</v>
      </c>
      <c r="L34" s="425">
        <v>11</v>
      </c>
      <c r="M34" s="449">
        <v>10</v>
      </c>
      <c r="N34" s="449">
        <v>10</v>
      </c>
      <c r="O34" s="428"/>
    </row>
    <row r="35" spans="1:15" x14ac:dyDescent="0.25">
      <c r="A35" s="450"/>
      <c r="B35" s="422" t="s">
        <v>143</v>
      </c>
      <c r="C35" s="423" t="s">
        <v>4</v>
      </c>
      <c r="D35" s="423" t="s">
        <v>111</v>
      </c>
      <c r="E35" s="425">
        <v>737</v>
      </c>
      <c r="F35" s="425">
        <v>705</v>
      </c>
      <c r="G35" s="425">
        <v>705</v>
      </c>
      <c r="H35" s="425">
        <v>707</v>
      </c>
      <c r="I35" s="425">
        <v>719</v>
      </c>
      <c r="J35" s="425">
        <v>708</v>
      </c>
      <c r="K35" s="425">
        <v>711</v>
      </c>
      <c r="L35" s="425">
        <v>711</v>
      </c>
      <c r="M35" s="425">
        <v>705</v>
      </c>
      <c r="N35" s="425">
        <v>705</v>
      </c>
      <c r="O35" s="428"/>
    </row>
    <row r="36" spans="1:15" x14ac:dyDescent="0.25">
      <c r="A36" s="450"/>
      <c r="B36" s="422" t="s">
        <v>144</v>
      </c>
      <c r="C36" s="423" t="s">
        <v>4</v>
      </c>
      <c r="D36" s="423" t="s">
        <v>111</v>
      </c>
      <c r="E36" s="425">
        <v>624</v>
      </c>
      <c r="F36" s="425">
        <v>596</v>
      </c>
      <c r="G36" s="425">
        <v>596</v>
      </c>
      <c r="H36" s="425">
        <v>598</v>
      </c>
      <c r="I36" s="425">
        <v>610</v>
      </c>
      <c r="J36" s="425">
        <v>598</v>
      </c>
      <c r="K36" s="425">
        <v>601</v>
      </c>
      <c r="L36" s="425">
        <v>601</v>
      </c>
      <c r="M36" s="425">
        <v>596</v>
      </c>
      <c r="N36" s="425">
        <v>596</v>
      </c>
      <c r="O36" s="428"/>
    </row>
    <row r="37" spans="1:15" x14ac:dyDescent="0.25">
      <c r="A37" s="450"/>
      <c r="B37" s="422" t="s">
        <v>145</v>
      </c>
      <c r="C37" s="423" t="s">
        <v>4</v>
      </c>
      <c r="D37" s="423" t="s">
        <v>111</v>
      </c>
      <c r="E37" s="425">
        <v>113</v>
      </c>
      <c r="F37" s="425">
        <v>109</v>
      </c>
      <c r="G37" s="425">
        <v>109</v>
      </c>
      <c r="H37" s="425">
        <v>109</v>
      </c>
      <c r="I37" s="425">
        <v>109</v>
      </c>
      <c r="J37" s="425">
        <v>110</v>
      </c>
      <c r="K37" s="425">
        <v>110</v>
      </c>
      <c r="L37" s="425">
        <v>110</v>
      </c>
      <c r="M37" s="425">
        <v>109</v>
      </c>
      <c r="N37" s="425">
        <v>109</v>
      </c>
      <c r="O37" s="428"/>
    </row>
    <row r="38" spans="1:15" x14ac:dyDescent="0.25">
      <c r="A38" s="450"/>
      <c r="B38" s="433" t="s">
        <v>146</v>
      </c>
      <c r="C38" s="434"/>
      <c r="D38" s="447"/>
      <c r="E38" s="435"/>
      <c r="F38" s="435"/>
      <c r="G38" s="435"/>
      <c r="H38" s="448"/>
      <c r="I38" s="435"/>
      <c r="J38" s="435"/>
      <c r="K38" s="435"/>
      <c r="L38" s="435"/>
      <c r="M38" s="435"/>
      <c r="N38" s="435"/>
      <c r="O38" s="428"/>
    </row>
    <row r="39" spans="1:15" x14ac:dyDescent="0.25">
      <c r="A39" s="450"/>
      <c r="B39" s="422" t="s">
        <v>147</v>
      </c>
      <c r="C39" s="423" t="s">
        <v>113</v>
      </c>
      <c r="D39" s="423" t="s">
        <v>111</v>
      </c>
      <c r="E39" s="430">
        <v>14173080241.450001</v>
      </c>
      <c r="F39" s="430">
        <v>25563022831.970001</v>
      </c>
      <c r="G39" s="430">
        <v>56693465351.93</v>
      </c>
      <c r="H39" s="430">
        <v>56693465351.93</v>
      </c>
      <c r="I39" s="430">
        <v>56693465351.93</v>
      </c>
      <c r="J39" s="430">
        <v>56693465351.93</v>
      </c>
      <c r="K39" s="430">
        <v>56693465351.93</v>
      </c>
      <c r="L39" s="425">
        <v>56693465351.93</v>
      </c>
      <c r="M39" s="430">
        <v>96378891098.280991</v>
      </c>
      <c r="N39" s="430">
        <v>134930447537.59338</v>
      </c>
      <c r="O39" s="428"/>
    </row>
    <row r="40" spans="1:15" x14ac:dyDescent="0.25">
      <c r="A40" s="450"/>
      <c r="B40" s="422" t="s">
        <v>148</v>
      </c>
      <c r="C40" s="423" t="s">
        <v>113</v>
      </c>
      <c r="D40" s="423" t="s">
        <v>111</v>
      </c>
      <c r="E40" s="430">
        <v>20191739014.540001</v>
      </c>
      <c r="F40" s="430">
        <v>42138278512.809998</v>
      </c>
      <c r="G40" s="430">
        <v>56693465351.93</v>
      </c>
      <c r="H40" s="430">
        <v>56693465351.93</v>
      </c>
      <c r="I40" s="430">
        <v>93575062398.740005</v>
      </c>
      <c r="J40" s="430">
        <v>95676889734.440002</v>
      </c>
      <c r="K40" s="430">
        <v>95676889734.440002</v>
      </c>
      <c r="L40" s="425">
        <v>95676889734.440002</v>
      </c>
      <c r="M40" s="430">
        <v>96378891098.280991</v>
      </c>
      <c r="N40" s="430">
        <v>134930447537.59338</v>
      </c>
      <c r="O40" s="428"/>
    </row>
    <row r="41" spans="1:15" x14ac:dyDescent="0.25">
      <c r="A41" s="450"/>
      <c r="B41" s="422" t="s">
        <v>149</v>
      </c>
      <c r="C41" s="423" t="s">
        <v>113</v>
      </c>
      <c r="D41" s="423" t="s">
        <v>111</v>
      </c>
      <c r="E41" s="430">
        <v>19163637109.529999</v>
      </c>
      <c r="F41" s="430">
        <v>40705221089.989998</v>
      </c>
      <c r="G41" s="430">
        <v>56693465351.93</v>
      </c>
      <c r="H41" s="430">
        <v>13918495206.83</v>
      </c>
      <c r="I41" s="430">
        <v>31893809298.32</v>
      </c>
      <c r="J41" s="430">
        <v>57493295882.769997</v>
      </c>
      <c r="K41" s="430">
        <v>84613506674.710007</v>
      </c>
      <c r="L41" s="425">
        <v>84613506674.710007</v>
      </c>
      <c r="M41" s="430">
        <v>96378891098.280991</v>
      </c>
      <c r="N41" s="430">
        <v>134930447537.59338</v>
      </c>
      <c r="O41" s="428"/>
    </row>
    <row r="42" spans="1:15" ht="15.75" thickBot="1" x14ac:dyDescent="0.3">
      <c r="A42" s="451"/>
      <c r="B42" s="422" t="s">
        <v>150</v>
      </c>
      <c r="C42" s="423" t="s">
        <v>151</v>
      </c>
      <c r="D42" s="423" t="s">
        <v>111</v>
      </c>
      <c r="E42" s="452">
        <v>0.94908304310640756</v>
      </c>
      <c r="F42" s="452">
        <v>0.96599155273074688</v>
      </c>
      <c r="G42" s="452">
        <v>1</v>
      </c>
      <c r="H42" s="452">
        <v>0.24550440020608436</v>
      </c>
      <c r="I42" s="452">
        <v>0.34083663404267689</v>
      </c>
      <c r="J42" s="452">
        <v>0.60091100413430998</v>
      </c>
      <c r="K42" s="452">
        <v>0.8843672375801781</v>
      </c>
      <c r="L42" s="452">
        <v>0.8843672375801781</v>
      </c>
      <c r="M42" s="430">
        <v>0</v>
      </c>
      <c r="N42" s="430">
        <v>0</v>
      </c>
      <c r="O42" s="428"/>
    </row>
    <row r="43" spans="1:15" x14ac:dyDescent="0.25">
      <c r="H43" s="454"/>
      <c r="I43" s="454"/>
      <c r="L43" s="454"/>
    </row>
    <row r="44" spans="1:15" x14ac:dyDescent="0.25">
      <c r="G44" s="455"/>
      <c r="L44" s="454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3622047244094491" right="0.19685039370078741" top="0.39370078740157483" bottom="0.35433070866141736" header="0.19685039370078741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"/>
  <sheetViews>
    <sheetView topLeftCell="A34" workbookViewId="0">
      <selection activeCell="A16" sqref="A16"/>
    </sheetView>
  </sheetViews>
  <sheetFormatPr baseColWidth="10" defaultRowHeight="12.75" x14ac:dyDescent="0.2"/>
  <cols>
    <col min="1" max="1" width="5.140625" customWidth="1"/>
    <col min="2" max="2" width="39.7109375" customWidth="1"/>
    <col min="3" max="3" width="10.7109375" customWidth="1"/>
    <col min="4" max="4" width="11.28515625" customWidth="1"/>
    <col min="5" max="5" width="11.7109375" customWidth="1"/>
    <col min="6" max="6" width="12.85546875" customWidth="1"/>
    <col min="7" max="7" width="13.42578125" customWidth="1"/>
    <col min="8" max="8" width="11.28515625" customWidth="1"/>
    <col min="9" max="9" width="12" customWidth="1"/>
    <col min="10" max="10" width="10.7109375" customWidth="1"/>
    <col min="11" max="11" width="11.28515625" customWidth="1"/>
    <col min="12" max="12" width="12.28515625" customWidth="1"/>
  </cols>
  <sheetData>
    <row r="2" spans="1:12" ht="23.25" customHeight="1" x14ac:dyDescent="0.2">
      <c r="A2" s="292"/>
      <c r="B2" s="345" t="s">
        <v>55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</row>
    <row r="3" spans="1:12" ht="23.25" customHeight="1" x14ac:dyDescent="0.2">
      <c r="A3" s="292"/>
      <c r="B3" s="345" t="s">
        <v>262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2" ht="23.25" x14ac:dyDescent="0.2">
      <c r="A4" s="292"/>
      <c r="B4" s="345" t="s">
        <v>212</v>
      </c>
      <c r="C4" s="345"/>
      <c r="D4" s="345"/>
      <c r="E4" s="345"/>
      <c r="F4" s="345"/>
      <c r="G4" s="345"/>
      <c r="H4" s="345"/>
      <c r="I4" s="345"/>
      <c r="J4" s="345"/>
      <c r="K4" s="345"/>
      <c r="L4" s="345"/>
    </row>
    <row r="5" spans="1:12" ht="23.25" x14ac:dyDescent="0.2">
      <c r="A5" s="293"/>
      <c r="B5" s="346" t="s">
        <v>56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</row>
    <row r="6" spans="1:12" ht="2.25" customHeight="1" x14ac:dyDescent="0.2">
      <c r="A6" s="294"/>
      <c r="B6" s="279"/>
      <c r="C6" s="456"/>
      <c r="D6" s="456"/>
      <c r="E6" s="456"/>
      <c r="F6" s="456"/>
      <c r="G6" s="456"/>
      <c r="H6" s="456"/>
      <c r="I6" s="456"/>
      <c r="J6" s="456"/>
      <c r="K6" s="456"/>
      <c r="L6" s="456"/>
    </row>
    <row r="7" spans="1:12" x14ac:dyDescent="0.2">
      <c r="A7" s="295"/>
      <c r="B7" s="347" t="s">
        <v>60</v>
      </c>
      <c r="C7" s="347"/>
      <c r="D7" s="347"/>
      <c r="E7" s="347"/>
      <c r="F7" s="347"/>
      <c r="G7" s="347"/>
      <c r="H7" s="347"/>
      <c r="I7" s="347"/>
      <c r="J7" s="347"/>
      <c r="K7" s="347"/>
      <c r="L7" s="347"/>
    </row>
    <row r="8" spans="1:12" ht="12.75" customHeight="1" x14ac:dyDescent="0.2">
      <c r="A8" s="343"/>
      <c r="B8" s="344" t="s">
        <v>57</v>
      </c>
      <c r="C8" s="457" t="s">
        <v>263</v>
      </c>
      <c r="D8" s="457"/>
      <c r="E8" s="457"/>
      <c r="F8" s="457" t="s">
        <v>264</v>
      </c>
      <c r="G8" s="457"/>
      <c r="H8" s="457"/>
      <c r="I8" s="457" t="s">
        <v>265</v>
      </c>
      <c r="J8" s="457"/>
      <c r="K8" s="457"/>
      <c r="L8" s="457" t="s">
        <v>208</v>
      </c>
    </row>
    <row r="9" spans="1:12" ht="41.25" customHeight="1" x14ac:dyDescent="0.2">
      <c r="A9" s="343"/>
      <c r="B9" s="344"/>
      <c r="C9" s="458" t="s">
        <v>58</v>
      </c>
      <c r="D9" s="458" t="s">
        <v>59</v>
      </c>
      <c r="E9" s="458" t="s">
        <v>209</v>
      </c>
      <c r="F9" s="458" t="s">
        <v>58</v>
      </c>
      <c r="G9" s="458" t="s">
        <v>59</v>
      </c>
      <c r="H9" s="458" t="s">
        <v>209</v>
      </c>
      <c r="I9" s="458" t="s">
        <v>58</v>
      </c>
      <c r="J9" s="458" t="s">
        <v>59</v>
      </c>
      <c r="K9" s="458" t="s">
        <v>209</v>
      </c>
      <c r="L9" s="457"/>
    </row>
    <row r="10" spans="1:12" x14ac:dyDescent="0.2">
      <c r="A10" s="304"/>
      <c r="B10" s="305" t="s">
        <v>60</v>
      </c>
      <c r="C10" s="458"/>
      <c r="D10" s="458"/>
      <c r="E10" s="458"/>
      <c r="F10" s="458"/>
      <c r="G10" s="458"/>
      <c r="H10" s="458"/>
      <c r="I10" s="458"/>
      <c r="J10" s="458"/>
      <c r="K10" s="458"/>
      <c r="L10" s="458"/>
    </row>
    <row r="11" spans="1:12" x14ac:dyDescent="0.2">
      <c r="A11" s="304"/>
      <c r="B11" s="305"/>
      <c r="C11" s="458"/>
      <c r="D11" s="458"/>
      <c r="E11" s="458"/>
      <c r="F11" s="458"/>
      <c r="G11" s="458"/>
      <c r="H11" s="458"/>
      <c r="I11" s="458"/>
      <c r="J11" s="458"/>
      <c r="K11" s="458"/>
      <c r="L11" s="458"/>
    </row>
    <row r="12" spans="1:12" ht="22.5" x14ac:dyDescent="0.2">
      <c r="A12" s="296"/>
      <c r="B12" s="280" t="s">
        <v>213</v>
      </c>
      <c r="C12" s="459"/>
      <c r="D12" s="459"/>
      <c r="E12" s="460"/>
      <c r="F12" s="461"/>
      <c r="G12" s="461"/>
      <c r="H12" s="462"/>
      <c r="I12" s="463"/>
      <c r="J12" s="463"/>
      <c r="K12" s="463"/>
      <c r="L12" s="460"/>
    </row>
    <row r="13" spans="1:12" ht="22.5" x14ac:dyDescent="0.2">
      <c r="A13" s="297">
        <v>1</v>
      </c>
      <c r="B13" s="305" t="s">
        <v>62</v>
      </c>
      <c r="C13" s="464">
        <v>2.95</v>
      </c>
      <c r="D13" s="464">
        <v>2.9142000000000001</v>
      </c>
      <c r="E13" s="458">
        <f>D13/C13</f>
        <v>0.98786440677966103</v>
      </c>
      <c r="F13" s="464">
        <v>2.95</v>
      </c>
      <c r="G13" s="465">
        <v>2.8893</v>
      </c>
      <c r="H13" s="458">
        <f>G13/F13</f>
        <v>0.97942372881355921</v>
      </c>
      <c r="I13" s="465">
        <v>2.95</v>
      </c>
      <c r="J13" s="465">
        <v>2.8893</v>
      </c>
      <c r="K13" s="458">
        <f>J13/I13</f>
        <v>0.97942372881355921</v>
      </c>
      <c r="L13" s="465">
        <f>(E13+H13+K13)/3</f>
        <v>0.98223728813559319</v>
      </c>
    </row>
    <row r="14" spans="1:12" ht="22.5" x14ac:dyDescent="0.2">
      <c r="A14" s="297">
        <v>2</v>
      </c>
      <c r="B14" s="305" t="s">
        <v>214</v>
      </c>
      <c r="C14" s="464">
        <v>6.1</v>
      </c>
      <c r="D14" s="464">
        <v>6.1</v>
      </c>
      <c r="E14" s="458">
        <f>D14/C14</f>
        <v>1</v>
      </c>
      <c r="F14" s="464">
        <v>8</v>
      </c>
      <c r="G14" s="464">
        <v>8</v>
      </c>
      <c r="H14" s="458">
        <f>G14/F14</f>
        <v>1</v>
      </c>
      <c r="I14" s="465">
        <v>6.1</v>
      </c>
      <c r="J14" s="465">
        <v>6.1</v>
      </c>
      <c r="K14" s="458">
        <f>J14/I14</f>
        <v>1</v>
      </c>
      <c r="L14" s="465">
        <f>(E14+H14+K14)/3</f>
        <v>1</v>
      </c>
    </row>
    <row r="15" spans="1:12" x14ac:dyDescent="0.2">
      <c r="A15" s="296"/>
      <c r="B15" s="280" t="s">
        <v>215</v>
      </c>
      <c r="C15" s="459"/>
      <c r="D15" s="459"/>
      <c r="E15" s="460"/>
      <c r="F15" s="461"/>
      <c r="G15" s="461"/>
      <c r="H15" s="462"/>
      <c r="I15" s="463"/>
      <c r="J15" s="463"/>
      <c r="K15" s="463"/>
      <c r="L15" s="460"/>
    </row>
    <row r="16" spans="1:12" ht="22.5" x14ac:dyDescent="0.2">
      <c r="A16" s="297">
        <v>1</v>
      </c>
      <c r="B16" s="305" t="s">
        <v>64</v>
      </c>
      <c r="C16" s="464">
        <v>5.45</v>
      </c>
      <c r="D16" s="464">
        <v>5.5349000000000004</v>
      </c>
      <c r="E16" s="458">
        <f>D16/C16</f>
        <v>1.0155779816513761</v>
      </c>
      <c r="F16" s="464">
        <v>8.4499999999999993</v>
      </c>
      <c r="G16" s="465">
        <v>10.427300000000001</v>
      </c>
      <c r="H16" s="458">
        <f>G16/F16</f>
        <v>1.2340000000000002</v>
      </c>
      <c r="I16" s="465">
        <v>4.3499999999999996</v>
      </c>
      <c r="J16" s="465">
        <v>4.4828999999999999</v>
      </c>
      <c r="K16" s="458">
        <f>J16/I16</f>
        <v>1.0305517241379312</v>
      </c>
      <c r="L16" s="465">
        <f>(E16+H16+K16)/3</f>
        <v>1.0933765685964358</v>
      </c>
    </row>
    <row r="17" spans="1:12" ht="22.5" x14ac:dyDescent="0.2">
      <c r="A17" s="297">
        <v>2</v>
      </c>
      <c r="B17" s="281" t="s">
        <v>63</v>
      </c>
      <c r="C17" s="464">
        <v>6.5</v>
      </c>
      <c r="D17" s="464">
        <v>6.7576999999999998</v>
      </c>
      <c r="E17" s="458">
        <f>D17/C17</f>
        <v>1.0396461538461539</v>
      </c>
      <c r="F17" s="464">
        <v>6.5</v>
      </c>
      <c r="G17" s="464">
        <v>6.5048000000000004</v>
      </c>
      <c r="H17" s="458">
        <f>G17/G17</f>
        <v>1</v>
      </c>
      <c r="I17" s="465">
        <v>6.35</v>
      </c>
      <c r="J17" s="465">
        <v>6.4367000000000001</v>
      </c>
      <c r="K17" s="458">
        <f>J17/I17</f>
        <v>1.0136535433070868</v>
      </c>
      <c r="L17" s="465">
        <f>(E17+H17+K17)/3</f>
        <v>1.017766565717747</v>
      </c>
    </row>
    <row r="18" spans="1:12" ht="22.5" x14ac:dyDescent="0.2">
      <c r="A18" s="297">
        <v>3</v>
      </c>
      <c r="B18" s="305" t="s">
        <v>65</v>
      </c>
      <c r="C18" s="464">
        <v>2.14</v>
      </c>
      <c r="D18" s="464">
        <v>2.1890000000000001</v>
      </c>
      <c r="E18" s="458">
        <f>D18/C18</f>
        <v>1.0228971962616822</v>
      </c>
      <c r="F18" s="464">
        <v>4.3899999999999997</v>
      </c>
      <c r="G18" s="465">
        <v>4.5167999999999999</v>
      </c>
      <c r="H18" s="458">
        <f>G18/F18</f>
        <v>1.028883826879271</v>
      </c>
      <c r="I18" s="465">
        <v>2.15</v>
      </c>
      <c r="J18" s="465">
        <v>2.2452000000000001</v>
      </c>
      <c r="K18" s="458">
        <f>J18/I18</f>
        <v>1.044279069767442</v>
      </c>
      <c r="L18" s="465">
        <f>(E18+H18+K18)/3</f>
        <v>1.0320200309694652</v>
      </c>
    </row>
    <row r="19" spans="1:12" x14ac:dyDescent="0.2">
      <c r="A19" s="296"/>
      <c r="B19" s="280" t="s">
        <v>216</v>
      </c>
      <c r="C19" s="459"/>
      <c r="D19" s="459"/>
      <c r="E19" s="459"/>
      <c r="F19" s="459"/>
      <c r="G19" s="459"/>
      <c r="H19" s="459"/>
      <c r="I19" s="459"/>
      <c r="J19" s="459"/>
      <c r="K19" s="459"/>
      <c r="L19" s="460"/>
    </row>
    <row r="20" spans="1:12" x14ac:dyDescent="0.2">
      <c r="A20" s="298">
        <v>1</v>
      </c>
      <c r="B20" s="282" t="s">
        <v>61</v>
      </c>
      <c r="C20" s="466">
        <v>0.95</v>
      </c>
      <c r="D20" s="466">
        <v>0.96879999999999999</v>
      </c>
      <c r="E20" s="458">
        <f>D20/C20</f>
        <v>1.0197894736842106</v>
      </c>
      <c r="F20" s="464">
        <v>0.95</v>
      </c>
      <c r="G20" s="465">
        <v>0.97960000000000003</v>
      </c>
      <c r="H20" s="458">
        <f>G20/F20</f>
        <v>1.0311578947368423</v>
      </c>
      <c r="I20" s="465">
        <v>0.95</v>
      </c>
      <c r="J20" s="465">
        <v>1</v>
      </c>
      <c r="K20" s="458">
        <f>J20/I20</f>
        <v>1.0526315789473684</v>
      </c>
      <c r="L20" s="465">
        <f>(E20+H20+K20)/3</f>
        <v>1.0345263157894735</v>
      </c>
    </row>
    <row r="21" spans="1:12" ht="22.5" x14ac:dyDescent="0.2">
      <c r="A21" s="297">
        <v>2</v>
      </c>
      <c r="B21" s="305" t="s">
        <v>217</v>
      </c>
      <c r="C21" s="464">
        <v>2.75</v>
      </c>
      <c r="D21" s="464">
        <v>3</v>
      </c>
      <c r="E21" s="458">
        <f>D21/C21</f>
        <v>1.0909090909090908</v>
      </c>
      <c r="F21" s="464">
        <v>2.75</v>
      </c>
      <c r="G21" s="465">
        <v>2.9922</v>
      </c>
      <c r="H21" s="458">
        <f>G21/F21</f>
        <v>1.0880727272727273</v>
      </c>
      <c r="I21" s="465">
        <v>2.94</v>
      </c>
      <c r="J21" s="465">
        <v>3</v>
      </c>
      <c r="K21" s="458">
        <f>J21/I21</f>
        <v>1.0204081632653061</v>
      </c>
      <c r="L21" s="465">
        <f>(E21+H21+K21)/3</f>
        <v>1.0664633271490416</v>
      </c>
    </row>
    <row r="22" spans="1:12" ht="22.5" x14ac:dyDescent="0.2">
      <c r="A22" s="297">
        <v>3</v>
      </c>
      <c r="B22" s="305" t="s">
        <v>218</v>
      </c>
      <c r="C22" s="464">
        <v>4.75</v>
      </c>
      <c r="D22" s="464">
        <v>5</v>
      </c>
      <c r="E22" s="458">
        <f>D22/C22</f>
        <v>1.0526315789473684</v>
      </c>
      <c r="F22" s="464">
        <v>4.75</v>
      </c>
      <c r="G22" s="465">
        <v>5</v>
      </c>
      <c r="H22" s="458">
        <f>G22/F22</f>
        <v>1.0526315789473684</v>
      </c>
      <c r="I22" s="465">
        <v>4.75</v>
      </c>
      <c r="J22" s="465">
        <v>5</v>
      </c>
      <c r="K22" s="458">
        <f>J22/I22</f>
        <v>1.0526315789473684</v>
      </c>
      <c r="L22" s="465">
        <f>(E22+H22+K22)/3</f>
        <v>1.0526315789473684</v>
      </c>
    </row>
    <row r="23" spans="1:12" x14ac:dyDescent="0.2">
      <c r="A23" s="296"/>
      <c r="B23" s="280" t="s">
        <v>219</v>
      </c>
      <c r="C23" s="459"/>
      <c r="D23" s="459"/>
      <c r="E23" s="459"/>
      <c r="F23" s="459"/>
      <c r="G23" s="459"/>
      <c r="H23" s="459"/>
      <c r="I23" s="459"/>
      <c r="J23" s="459"/>
      <c r="K23" s="459"/>
      <c r="L23" s="460"/>
    </row>
    <row r="24" spans="1:12" x14ac:dyDescent="0.2">
      <c r="A24" s="297">
        <v>1</v>
      </c>
      <c r="B24" s="305" t="s">
        <v>77</v>
      </c>
      <c r="C24" s="464">
        <v>1.6</v>
      </c>
      <c r="D24" s="464">
        <v>1.8292999999999999</v>
      </c>
      <c r="E24" s="458">
        <f t="shared" ref="E24:E46" si="0">D24/C24</f>
        <v>1.1433125</v>
      </c>
      <c r="F24" s="464">
        <v>2.7</v>
      </c>
      <c r="G24" s="465">
        <v>3.1981000000000002</v>
      </c>
      <c r="H24" s="458">
        <f t="shared" ref="H24:H39" si="1">G24/F24</f>
        <v>1.1844814814814815</v>
      </c>
      <c r="I24" s="465">
        <v>3.6</v>
      </c>
      <c r="J24" s="465">
        <v>3.9794999999999998</v>
      </c>
      <c r="K24" s="458">
        <f t="shared" ref="K24:K46" si="2">J24/I24</f>
        <v>1.1054166666666665</v>
      </c>
      <c r="L24" s="465">
        <f t="shared" ref="L24:L46" si="3">(E24+H24+K24)/3</f>
        <v>1.144403549382716</v>
      </c>
    </row>
    <row r="25" spans="1:12" x14ac:dyDescent="0.2">
      <c r="A25" s="298">
        <v>2</v>
      </c>
      <c r="B25" s="282" t="s">
        <v>78</v>
      </c>
      <c r="C25" s="466">
        <v>1</v>
      </c>
      <c r="D25" s="466">
        <v>1</v>
      </c>
      <c r="E25" s="467">
        <f t="shared" si="0"/>
        <v>1</v>
      </c>
      <c r="F25" s="466">
        <v>1</v>
      </c>
      <c r="G25" s="468">
        <v>1</v>
      </c>
      <c r="H25" s="467">
        <f t="shared" si="1"/>
        <v>1</v>
      </c>
      <c r="I25" s="468">
        <v>2</v>
      </c>
      <c r="J25" s="468">
        <v>2</v>
      </c>
      <c r="K25" s="458">
        <f t="shared" si="2"/>
        <v>1</v>
      </c>
      <c r="L25" s="468">
        <f t="shared" si="3"/>
        <v>1</v>
      </c>
    </row>
    <row r="26" spans="1:12" x14ac:dyDescent="0.2">
      <c r="A26" s="298">
        <v>3</v>
      </c>
      <c r="B26" s="282" t="s">
        <v>79</v>
      </c>
      <c r="C26" s="466">
        <v>1</v>
      </c>
      <c r="D26" s="466">
        <v>1</v>
      </c>
      <c r="E26" s="467">
        <f t="shared" si="0"/>
        <v>1</v>
      </c>
      <c r="F26" s="466">
        <v>1</v>
      </c>
      <c r="G26" s="468">
        <v>1</v>
      </c>
      <c r="H26" s="467">
        <f t="shared" si="1"/>
        <v>1</v>
      </c>
      <c r="I26" s="468">
        <v>2</v>
      </c>
      <c r="J26" s="468">
        <v>2</v>
      </c>
      <c r="K26" s="458">
        <f t="shared" si="2"/>
        <v>1</v>
      </c>
      <c r="L26" s="468">
        <f t="shared" si="3"/>
        <v>1</v>
      </c>
    </row>
    <row r="27" spans="1:12" x14ac:dyDescent="0.2">
      <c r="A27" s="298">
        <v>4</v>
      </c>
      <c r="B27" s="282" t="s">
        <v>80</v>
      </c>
      <c r="C27" s="466">
        <v>1</v>
      </c>
      <c r="D27" s="466">
        <v>1</v>
      </c>
      <c r="E27" s="467">
        <f t="shared" si="0"/>
        <v>1</v>
      </c>
      <c r="F27" s="466">
        <v>1</v>
      </c>
      <c r="G27" s="468">
        <v>1</v>
      </c>
      <c r="H27" s="467">
        <f t="shared" si="1"/>
        <v>1</v>
      </c>
      <c r="I27" s="468">
        <v>2</v>
      </c>
      <c r="J27" s="468">
        <v>2</v>
      </c>
      <c r="K27" s="458">
        <f t="shared" si="2"/>
        <v>1</v>
      </c>
      <c r="L27" s="468">
        <f t="shared" si="3"/>
        <v>1</v>
      </c>
    </row>
    <row r="28" spans="1:12" x14ac:dyDescent="0.2">
      <c r="A28" s="298">
        <v>5</v>
      </c>
      <c r="B28" s="282" t="s">
        <v>81</v>
      </c>
      <c r="C28" s="466">
        <v>1</v>
      </c>
      <c r="D28" s="466">
        <v>1</v>
      </c>
      <c r="E28" s="467">
        <f t="shared" si="0"/>
        <v>1</v>
      </c>
      <c r="F28" s="466">
        <v>1</v>
      </c>
      <c r="G28" s="468">
        <v>1</v>
      </c>
      <c r="H28" s="467">
        <f t="shared" si="1"/>
        <v>1</v>
      </c>
      <c r="I28" s="468">
        <v>1</v>
      </c>
      <c r="J28" s="468">
        <v>1</v>
      </c>
      <c r="K28" s="458">
        <f t="shared" si="2"/>
        <v>1</v>
      </c>
      <c r="L28" s="468">
        <f t="shared" si="3"/>
        <v>1</v>
      </c>
    </row>
    <row r="29" spans="1:12" x14ac:dyDescent="0.2">
      <c r="A29" s="298">
        <v>6</v>
      </c>
      <c r="B29" s="282" t="s">
        <v>82</v>
      </c>
      <c r="C29" s="466">
        <v>1</v>
      </c>
      <c r="D29" s="466">
        <v>1</v>
      </c>
      <c r="E29" s="467">
        <f t="shared" si="0"/>
        <v>1</v>
      </c>
      <c r="F29" s="464">
        <v>1</v>
      </c>
      <c r="G29" s="465">
        <v>1</v>
      </c>
      <c r="H29" s="467">
        <f t="shared" si="1"/>
        <v>1</v>
      </c>
      <c r="I29" s="468">
        <v>2</v>
      </c>
      <c r="J29" s="468">
        <v>2</v>
      </c>
      <c r="K29" s="458">
        <f t="shared" si="2"/>
        <v>1</v>
      </c>
      <c r="L29" s="468">
        <f t="shared" si="3"/>
        <v>1</v>
      </c>
    </row>
    <row r="30" spans="1:12" x14ac:dyDescent="0.2">
      <c r="A30" s="298">
        <v>7</v>
      </c>
      <c r="B30" s="282" t="s">
        <v>83</v>
      </c>
      <c r="C30" s="466">
        <v>1</v>
      </c>
      <c r="D30" s="466">
        <v>1</v>
      </c>
      <c r="E30" s="467">
        <f t="shared" si="0"/>
        <v>1</v>
      </c>
      <c r="F30" s="466">
        <v>1</v>
      </c>
      <c r="G30" s="468">
        <v>1</v>
      </c>
      <c r="H30" s="467">
        <f t="shared" si="1"/>
        <v>1</v>
      </c>
      <c r="I30" s="468">
        <v>2</v>
      </c>
      <c r="J30" s="468">
        <v>2</v>
      </c>
      <c r="K30" s="458">
        <f t="shared" si="2"/>
        <v>1</v>
      </c>
      <c r="L30" s="468">
        <f t="shared" si="3"/>
        <v>1</v>
      </c>
    </row>
    <row r="31" spans="1:12" x14ac:dyDescent="0.2">
      <c r="A31" s="297">
        <v>8</v>
      </c>
      <c r="B31" s="305" t="s">
        <v>66</v>
      </c>
      <c r="C31" s="464">
        <v>0.9</v>
      </c>
      <c r="D31" s="464">
        <v>0.91479999999999995</v>
      </c>
      <c r="E31" s="458">
        <f t="shared" si="0"/>
        <v>1.0164444444444443</v>
      </c>
      <c r="F31" s="464">
        <v>0.9</v>
      </c>
      <c r="G31" s="465">
        <v>0.92010000000000003</v>
      </c>
      <c r="H31" s="458">
        <f t="shared" si="1"/>
        <v>1.0223333333333333</v>
      </c>
      <c r="I31" s="465">
        <v>0.9</v>
      </c>
      <c r="J31" s="465">
        <v>0.83279999999999998</v>
      </c>
      <c r="K31" s="458">
        <f t="shared" si="2"/>
        <v>0.92533333333333334</v>
      </c>
      <c r="L31" s="465">
        <f t="shared" si="3"/>
        <v>0.98803703703703716</v>
      </c>
    </row>
    <row r="32" spans="1:12" x14ac:dyDescent="0.2">
      <c r="A32" s="297">
        <v>9</v>
      </c>
      <c r="B32" s="305" t="s">
        <v>67</v>
      </c>
      <c r="C32" s="469">
        <v>1</v>
      </c>
      <c r="D32" s="464">
        <v>1</v>
      </c>
      <c r="E32" s="458">
        <f t="shared" si="0"/>
        <v>1</v>
      </c>
      <c r="F32" s="464">
        <v>1</v>
      </c>
      <c r="G32" s="465">
        <v>1</v>
      </c>
      <c r="H32" s="458">
        <f t="shared" si="1"/>
        <v>1</v>
      </c>
      <c r="I32" s="465">
        <v>1</v>
      </c>
      <c r="J32" s="465">
        <v>1</v>
      </c>
      <c r="K32" s="458">
        <f t="shared" si="2"/>
        <v>1</v>
      </c>
      <c r="L32" s="465">
        <f t="shared" si="3"/>
        <v>1</v>
      </c>
    </row>
    <row r="33" spans="1:12" x14ac:dyDescent="0.2">
      <c r="A33" s="297">
        <v>10</v>
      </c>
      <c r="B33" s="305" t="s">
        <v>68</v>
      </c>
      <c r="C33" s="469">
        <v>1</v>
      </c>
      <c r="D33" s="469">
        <v>1</v>
      </c>
      <c r="E33" s="458">
        <f t="shared" si="0"/>
        <v>1</v>
      </c>
      <c r="F33" s="464">
        <v>1</v>
      </c>
      <c r="G33" s="465">
        <v>1</v>
      </c>
      <c r="H33" s="458">
        <f t="shared" si="1"/>
        <v>1</v>
      </c>
      <c r="I33" s="465">
        <v>1</v>
      </c>
      <c r="J33" s="465">
        <v>1</v>
      </c>
      <c r="K33" s="458">
        <f t="shared" si="2"/>
        <v>1</v>
      </c>
      <c r="L33" s="465">
        <f t="shared" si="3"/>
        <v>1</v>
      </c>
    </row>
    <row r="34" spans="1:12" x14ac:dyDescent="0.2">
      <c r="A34" s="297">
        <v>11</v>
      </c>
      <c r="B34" s="305" t="s">
        <v>69</v>
      </c>
      <c r="C34" s="469">
        <v>1</v>
      </c>
      <c r="D34" s="469">
        <v>1</v>
      </c>
      <c r="E34" s="458">
        <f t="shared" si="0"/>
        <v>1</v>
      </c>
      <c r="F34" s="464">
        <v>1</v>
      </c>
      <c r="G34" s="465">
        <v>1</v>
      </c>
      <c r="H34" s="458">
        <f t="shared" si="1"/>
        <v>1</v>
      </c>
      <c r="I34" s="465">
        <v>1</v>
      </c>
      <c r="J34" s="465">
        <v>1</v>
      </c>
      <c r="K34" s="458">
        <f t="shared" si="2"/>
        <v>1</v>
      </c>
      <c r="L34" s="465">
        <f t="shared" si="3"/>
        <v>1</v>
      </c>
    </row>
    <row r="35" spans="1:12" x14ac:dyDescent="0.2">
      <c r="A35" s="297">
        <v>12</v>
      </c>
      <c r="B35" s="305" t="s">
        <v>70</v>
      </c>
      <c r="C35" s="469">
        <v>1</v>
      </c>
      <c r="D35" s="469">
        <v>1</v>
      </c>
      <c r="E35" s="458">
        <f t="shared" si="0"/>
        <v>1</v>
      </c>
      <c r="F35" s="464">
        <v>1</v>
      </c>
      <c r="G35" s="465">
        <v>1</v>
      </c>
      <c r="H35" s="458">
        <f t="shared" si="1"/>
        <v>1</v>
      </c>
      <c r="I35" s="465">
        <v>1</v>
      </c>
      <c r="J35" s="465">
        <v>1</v>
      </c>
      <c r="K35" s="458">
        <f t="shared" si="2"/>
        <v>1</v>
      </c>
      <c r="L35" s="465">
        <f t="shared" si="3"/>
        <v>1</v>
      </c>
    </row>
    <row r="36" spans="1:12" ht="22.5" x14ac:dyDescent="0.2">
      <c r="A36" s="297">
        <v>13</v>
      </c>
      <c r="B36" s="305" t="s">
        <v>266</v>
      </c>
      <c r="C36" s="469">
        <v>2.1</v>
      </c>
      <c r="D36" s="469">
        <v>2.1776</v>
      </c>
      <c r="E36" s="458">
        <f t="shared" si="0"/>
        <v>1.0369523809523808</v>
      </c>
      <c r="F36" s="464">
        <v>2.1</v>
      </c>
      <c r="G36" s="465">
        <v>2.1355</v>
      </c>
      <c r="H36" s="458">
        <f t="shared" si="1"/>
        <v>1.0169047619047618</v>
      </c>
      <c r="I36" s="465">
        <v>3.1</v>
      </c>
      <c r="J36" s="465">
        <v>3.2208999999999999</v>
      </c>
      <c r="K36" s="458">
        <f t="shared" si="2"/>
        <v>1.0389999999999999</v>
      </c>
      <c r="L36" s="465">
        <f t="shared" si="3"/>
        <v>1.0309523809523808</v>
      </c>
    </row>
    <row r="37" spans="1:12" x14ac:dyDescent="0.2">
      <c r="A37" s="297">
        <v>14</v>
      </c>
      <c r="B37" s="305" t="s">
        <v>71</v>
      </c>
      <c r="C37" s="464">
        <v>1</v>
      </c>
      <c r="D37" s="464">
        <v>1</v>
      </c>
      <c r="E37" s="458">
        <f t="shared" si="0"/>
        <v>1</v>
      </c>
      <c r="F37" s="464">
        <v>1</v>
      </c>
      <c r="G37" s="465">
        <v>1</v>
      </c>
      <c r="H37" s="458">
        <f t="shared" si="1"/>
        <v>1</v>
      </c>
      <c r="I37" s="465">
        <v>1</v>
      </c>
      <c r="J37" s="465">
        <v>1</v>
      </c>
      <c r="K37" s="458">
        <f t="shared" si="2"/>
        <v>1</v>
      </c>
      <c r="L37" s="465">
        <f t="shared" si="3"/>
        <v>1</v>
      </c>
    </row>
    <row r="38" spans="1:12" x14ac:dyDescent="0.2">
      <c r="A38" s="297">
        <v>15</v>
      </c>
      <c r="B38" s="305" t="s">
        <v>72</v>
      </c>
      <c r="C38" s="464">
        <v>1</v>
      </c>
      <c r="D38" s="464">
        <v>1</v>
      </c>
      <c r="E38" s="458">
        <f t="shared" si="0"/>
        <v>1</v>
      </c>
      <c r="F38" s="464">
        <v>1</v>
      </c>
      <c r="G38" s="465">
        <v>1</v>
      </c>
      <c r="H38" s="458">
        <f t="shared" si="1"/>
        <v>1</v>
      </c>
      <c r="I38" s="465">
        <v>1</v>
      </c>
      <c r="J38" s="465">
        <v>1</v>
      </c>
      <c r="K38" s="458">
        <f t="shared" si="2"/>
        <v>1</v>
      </c>
      <c r="L38" s="465">
        <f t="shared" si="3"/>
        <v>1</v>
      </c>
    </row>
    <row r="39" spans="1:12" x14ac:dyDescent="0.2">
      <c r="A39" s="297">
        <v>16</v>
      </c>
      <c r="B39" s="305" t="s">
        <v>73</v>
      </c>
      <c r="C39" s="470">
        <v>1.93</v>
      </c>
      <c r="D39" s="464">
        <v>1.8592</v>
      </c>
      <c r="E39" s="458">
        <f t="shared" si="0"/>
        <v>0.96331606217616583</v>
      </c>
      <c r="F39" s="470">
        <v>1.93</v>
      </c>
      <c r="G39" s="465">
        <v>1.9241999999999999</v>
      </c>
      <c r="H39" s="458">
        <f t="shared" si="1"/>
        <v>0.99699481865284978</v>
      </c>
      <c r="I39" s="465">
        <v>1.93</v>
      </c>
      <c r="J39" s="465">
        <v>1.8754999999999999</v>
      </c>
      <c r="K39" s="458">
        <f t="shared" si="2"/>
        <v>0.97176165803108805</v>
      </c>
      <c r="L39" s="465">
        <f t="shared" si="3"/>
        <v>0.97735751295336792</v>
      </c>
    </row>
    <row r="40" spans="1:12" x14ac:dyDescent="0.2">
      <c r="A40" s="297">
        <v>17</v>
      </c>
      <c r="B40" s="305" t="s">
        <v>74</v>
      </c>
      <c r="C40" s="464">
        <v>0.98</v>
      </c>
      <c r="D40" s="464">
        <v>0.97140000000000004</v>
      </c>
      <c r="E40" s="458">
        <f t="shared" si="0"/>
        <v>0.99122448979591837</v>
      </c>
      <c r="F40" s="464">
        <v>1.96</v>
      </c>
      <c r="G40" s="465">
        <v>1.95</v>
      </c>
      <c r="H40" s="458">
        <v>0.98</v>
      </c>
      <c r="I40" s="465">
        <v>0.98</v>
      </c>
      <c r="J40" s="465">
        <v>0.97140000000000004</v>
      </c>
      <c r="K40" s="458">
        <f t="shared" si="2"/>
        <v>0.99122448979591837</v>
      </c>
      <c r="L40" s="465">
        <f t="shared" si="3"/>
        <v>0.98748299319727895</v>
      </c>
    </row>
    <row r="41" spans="1:12" x14ac:dyDescent="0.2">
      <c r="A41" s="297">
        <v>18</v>
      </c>
      <c r="B41" s="305" t="s">
        <v>75</v>
      </c>
      <c r="C41" s="469">
        <v>0.98</v>
      </c>
      <c r="D41" s="469">
        <v>0.98980000000000001</v>
      </c>
      <c r="E41" s="458">
        <f t="shared" si="0"/>
        <v>1.01</v>
      </c>
      <c r="F41" s="464">
        <v>0.98</v>
      </c>
      <c r="G41" s="465">
        <v>0.97</v>
      </c>
      <c r="H41" s="458">
        <v>0.98</v>
      </c>
      <c r="I41" s="465">
        <v>0.98</v>
      </c>
      <c r="J41" s="465">
        <v>0.97</v>
      </c>
      <c r="K41" s="458">
        <f t="shared" si="2"/>
        <v>0.98979591836734693</v>
      </c>
      <c r="L41" s="465">
        <f t="shared" si="3"/>
        <v>0.9932653061224489</v>
      </c>
    </row>
    <row r="42" spans="1:12" x14ac:dyDescent="0.2">
      <c r="A42" s="297">
        <v>19</v>
      </c>
      <c r="B42" s="305" t="s">
        <v>76</v>
      </c>
      <c r="C42" s="464">
        <v>1.93</v>
      </c>
      <c r="D42" s="464">
        <v>1.9106000000000001</v>
      </c>
      <c r="E42" s="458">
        <f t="shared" si="0"/>
        <v>0.98994818652849748</v>
      </c>
      <c r="F42" s="464">
        <v>2.88</v>
      </c>
      <c r="G42" s="465">
        <v>2.8795999999999999</v>
      </c>
      <c r="H42" s="458">
        <f>G14/F14</f>
        <v>1</v>
      </c>
      <c r="I42" s="465">
        <v>1.93</v>
      </c>
      <c r="J42" s="465">
        <v>1.9496</v>
      </c>
      <c r="K42" s="458">
        <f t="shared" si="2"/>
        <v>1.0101554404145079</v>
      </c>
      <c r="L42" s="465">
        <f t="shared" si="3"/>
        <v>1.0000345423143351</v>
      </c>
    </row>
    <row r="43" spans="1:12" x14ac:dyDescent="0.2">
      <c r="A43" s="297">
        <v>20</v>
      </c>
      <c r="B43" s="305" t="s">
        <v>84</v>
      </c>
      <c r="C43" s="469">
        <v>4.18</v>
      </c>
      <c r="D43" s="469">
        <v>4.3487</v>
      </c>
      <c r="E43" s="458">
        <f t="shared" si="0"/>
        <v>1.0403588516746411</v>
      </c>
      <c r="F43" s="464">
        <v>4.18</v>
      </c>
      <c r="G43" s="465">
        <v>4.3312999999999997</v>
      </c>
      <c r="H43" s="458">
        <f>G43/F43</f>
        <v>1.0361961722488038</v>
      </c>
      <c r="I43" s="465">
        <v>4.18</v>
      </c>
      <c r="J43" s="465">
        <v>4.2228000000000003</v>
      </c>
      <c r="K43" s="458">
        <f t="shared" si="2"/>
        <v>1.0102392344497608</v>
      </c>
      <c r="L43" s="465">
        <f t="shared" si="3"/>
        <v>1.0289314194577353</v>
      </c>
    </row>
    <row r="44" spans="1:12" x14ac:dyDescent="0.2">
      <c r="A44" s="297">
        <v>21</v>
      </c>
      <c r="B44" s="305" t="s">
        <v>85</v>
      </c>
      <c r="C44" s="464">
        <v>2.5499999999999998</v>
      </c>
      <c r="D44" s="464">
        <v>2.64</v>
      </c>
      <c r="E44" s="458">
        <f t="shared" si="0"/>
        <v>1.0352941176470589</v>
      </c>
      <c r="F44" s="464">
        <v>2.5499999999999998</v>
      </c>
      <c r="G44" s="465">
        <v>2.6436999999999999</v>
      </c>
      <c r="H44" s="458">
        <f>G44/F44</f>
        <v>1.0367450980392157</v>
      </c>
      <c r="I44" s="465">
        <v>2.5499999999999998</v>
      </c>
      <c r="J44" s="465">
        <v>2.5331000000000001</v>
      </c>
      <c r="K44" s="458">
        <f t="shared" si="2"/>
        <v>0.99337254901960792</v>
      </c>
      <c r="L44" s="465">
        <f t="shared" si="3"/>
        <v>1.0218039215686274</v>
      </c>
    </row>
    <row r="45" spans="1:12" x14ac:dyDescent="0.2">
      <c r="A45" s="297">
        <v>22</v>
      </c>
      <c r="B45" s="471" t="s">
        <v>86</v>
      </c>
      <c r="C45" s="464">
        <v>2.5499999999999998</v>
      </c>
      <c r="D45" s="464">
        <v>2.5310000000000001</v>
      </c>
      <c r="E45" s="458">
        <f t="shared" si="0"/>
        <v>0.99254901960784325</v>
      </c>
      <c r="F45" s="464">
        <v>2.5499999999999998</v>
      </c>
      <c r="G45" s="465">
        <v>2.4847000000000001</v>
      </c>
      <c r="H45" s="458">
        <f>G45/F45</f>
        <v>0.97439215686274516</v>
      </c>
      <c r="I45" s="465">
        <v>2.5499999999999998</v>
      </c>
      <c r="J45" s="465">
        <v>2.6419000000000001</v>
      </c>
      <c r="K45" s="458">
        <f t="shared" si="2"/>
        <v>1.0360392156862746</v>
      </c>
      <c r="L45" s="465">
        <f t="shared" si="3"/>
        <v>1.0009934640522877</v>
      </c>
    </row>
    <row r="46" spans="1:12" ht="22.5" x14ac:dyDescent="0.2">
      <c r="A46" s="297">
        <v>23</v>
      </c>
      <c r="B46" s="305" t="s">
        <v>87</v>
      </c>
      <c r="C46" s="464">
        <v>2.2999999999999998</v>
      </c>
      <c r="D46" s="464">
        <v>2.3083</v>
      </c>
      <c r="E46" s="458">
        <f t="shared" si="0"/>
        <v>1.0036086956521739</v>
      </c>
      <c r="F46" s="464">
        <v>2.2999999999999998</v>
      </c>
      <c r="G46" s="465">
        <v>2.3003</v>
      </c>
      <c r="H46" s="458">
        <f>G46/F46</f>
        <v>1.0001304347826088</v>
      </c>
      <c r="I46" s="465">
        <v>2.2999999999999998</v>
      </c>
      <c r="J46" s="465">
        <v>2.3056000000000001</v>
      </c>
      <c r="K46" s="458">
        <f t="shared" si="2"/>
        <v>1.0024347826086957</v>
      </c>
      <c r="L46" s="465">
        <f t="shared" si="3"/>
        <v>1.0020579710144928</v>
      </c>
    </row>
    <row r="47" spans="1:12" x14ac:dyDescent="0.2">
      <c r="A47" s="296"/>
      <c r="B47" s="280" t="s">
        <v>88</v>
      </c>
      <c r="C47" s="459"/>
      <c r="D47" s="459"/>
      <c r="E47" s="459"/>
      <c r="F47" s="459"/>
      <c r="G47" s="459"/>
      <c r="H47" s="459"/>
      <c r="I47" s="459"/>
      <c r="J47" s="459"/>
      <c r="K47" s="459"/>
      <c r="L47" s="460"/>
    </row>
    <row r="48" spans="1:12" ht="23.25" customHeight="1" x14ac:dyDescent="0.2">
      <c r="A48" s="296"/>
      <c r="B48" s="280" t="s">
        <v>220</v>
      </c>
      <c r="C48" s="459"/>
      <c r="D48" s="459"/>
      <c r="E48" s="459"/>
      <c r="F48" s="459"/>
      <c r="G48" s="459"/>
      <c r="H48" s="459"/>
      <c r="I48" s="459"/>
      <c r="J48" s="459"/>
      <c r="K48" s="459"/>
      <c r="L48" s="460"/>
    </row>
    <row r="49" spans="1:12" ht="22.5" x14ac:dyDescent="0.2">
      <c r="A49" s="304">
        <v>2</v>
      </c>
      <c r="B49" s="305" t="s">
        <v>221</v>
      </c>
      <c r="C49" s="470">
        <v>3.56</v>
      </c>
      <c r="D49" s="470">
        <v>3.706</v>
      </c>
      <c r="E49" s="458">
        <f>D49/C49</f>
        <v>1.0410112359550561</v>
      </c>
      <c r="F49" s="464">
        <v>3.46</v>
      </c>
      <c r="G49" s="465">
        <v>3.5476000000000001</v>
      </c>
      <c r="H49" s="458">
        <f>G49/F49</f>
        <v>1.0253179190751445</v>
      </c>
      <c r="I49" s="465">
        <v>3.36</v>
      </c>
      <c r="J49" s="465">
        <v>3.4870000000000001</v>
      </c>
      <c r="K49" s="458">
        <f>J49/I49</f>
        <v>1.037797619047619</v>
      </c>
      <c r="L49" s="465">
        <f>(E49+H49+K49)/3</f>
        <v>1.0347089246926064</v>
      </c>
    </row>
    <row r="50" spans="1:12" ht="33.75" x14ac:dyDescent="0.2">
      <c r="A50" s="304">
        <v>3</v>
      </c>
      <c r="B50" s="305" t="s">
        <v>222</v>
      </c>
      <c r="C50" s="470">
        <v>4.9000000000000004</v>
      </c>
      <c r="D50" s="470">
        <v>4.7564000000000002</v>
      </c>
      <c r="E50" s="458">
        <f>D50/C50</f>
        <v>0.97069387755102032</v>
      </c>
      <c r="F50" s="464">
        <v>4.9000000000000004</v>
      </c>
      <c r="G50" s="465">
        <v>4.7728999999999999</v>
      </c>
      <c r="H50" s="458">
        <f>G50/F50</f>
        <v>0.97406122448979582</v>
      </c>
      <c r="I50" s="465">
        <v>4.9000000000000004</v>
      </c>
      <c r="J50" s="465">
        <v>4.7796000000000003</v>
      </c>
      <c r="K50" s="458">
        <f>J50/I50</f>
        <v>0.97542857142857142</v>
      </c>
      <c r="L50" s="465">
        <f>(E50+H50+K50)/3</f>
        <v>0.97339455782312923</v>
      </c>
    </row>
    <row r="51" spans="1:12" x14ac:dyDescent="0.2">
      <c r="A51" s="296"/>
      <c r="B51" s="280" t="s">
        <v>223</v>
      </c>
      <c r="C51" s="459"/>
      <c r="D51" s="459"/>
      <c r="E51" s="459"/>
      <c r="F51" s="459"/>
      <c r="G51" s="459"/>
      <c r="H51" s="459"/>
      <c r="I51" s="459"/>
      <c r="J51" s="459"/>
      <c r="K51" s="459"/>
      <c r="L51" s="460"/>
    </row>
    <row r="52" spans="1:12" x14ac:dyDescent="0.2">
      <c r="A52" s="297">
        <v>1</v>
      </c>
      <c r="B52" s="305" t="s">
        <v>224</v>
      </c>
      <c r="C52" s="470">
        <v>4.7</v>
      </c>
      <c r="D52" s="470">
        <v>4.9000000000000004</v>
      </c>
      <c r="E52" s="458">
        <f>D52/C52</f>
        <v>1.0425531914893618</v>
      </c>
      <c r="F52" s="464">
        <v>4.7</v>
      </c>
      <c r="G52" s="465">
        <v>4.9555999999999996</v>
      </c>
      <c r="H52" s="458">
        <f>G52/F52</f>
        <v>1.054382978723404</v>
      </c>
      <c r="I52" s="465">
        <v>4.7</v>
      </c>
      <c r="J52" s="465">
        <v>4.8623000000000003</v>
      </c>
      <c r="K52" s="458">
        <f>J52/I52</f>
        <v>1.034531914893617</v>
      </c>
      <c r="L52" s="465">
        <f>(E52+H52+K52)/3</f>
        <v>1.043822695035461</v>
      </c>
    </row>
    <row r="53" spans="1:12" ht="22.5" x14ac:dyDescent="0.2">
      <c r="A53" s="298">
        <v>2</v>
      </c>
      <c r="B53" s="282" t="s">
        <v>225</v>
      </c>
      <c r="C53" s="472">
        <v>1.9</v>
      </c>
      <c r="D53" s="472">
        <v>2.4701</v>
      </c>
      <c r="E53" s="467">
        <f>D53/C53</f>
        <v>1.3000526315789473</v>
      </c>
      <c r="F53" s="466">
        <v>2.1</v>
      </c>
      <c r="G53" s="468">
        <v>2.4805000000000001</v>
      </c>
      <c r="H53" s="467">
        <f>G53/F53</f>
        <v>1.1811904761904761</v>
      </c>
      <c r="I53" s="468">
        <v>2.1</v>
      </c>
      <c r="J53" s="468">
        <v>2.5011999999999999</v>
      </c>
      <c r="K53" s="458">
        <f>J53/I53</f>
        <v>1.1910476190476189</v>
      </c>
      <c r="L53" s="468">
        <f>(E53+H53+K53)/3</f>
        <v>1.2240969089390141</v>
      </c>
    </row>
    <row r="54" spans="1:12" x14ac:dyDescent="0.2">
      <c r="A54" s="297">
        <v>3</v>
      </c>
      <c r="B54" s="305" t="s">
        <v>226</v>
      </c>
      <c r="C54" s="470">
        <v>3.9</v>
      </c>
      <c r="D54" s="470">
        <v>4.1944999999999997</v>
      </c>
      <c r="E54" s="458">
        <f>D54/C54</f>
        <v>1.0755128205128204</v>
      </c>
      <c r="F54" s="464">
        <v>4.0999999999999996</v>
      </c>
      <c r="G54" s="465">
        <v>4.3217999999999996</v>
      </c>
      <c r="H54" s="458">
        <f>G54/F54</f>
        <v>1.0540975609756098</v>
      </c>
      <c r="I54" s="465">
        <v>4.0999999999999996</v>
      </c>
      <c r="J54" s="465">
        <v>4.1792999999999996</v>
      </c>
      <c r="K54" s="458">
        <f>J54/I54</f>
        <v>1.0193414634146341</v>
      </c>
      <c r="L54" s="465">
        <f>(E54+H54+K54)/3</f>
        <v>1.0496506149676881</v>
      </c>
    </row>
    <row r="55" spans="1:12" x14ac:dyDescent="0.2">
      <c r="A55" s="296"/>
      <c r="B55" s="280" t="s">
        <v>227</v>
      </c>
      <c r="C55" s="459"/>
      <c r="D55" s="459"/>
      <c r="E55" s="459"/>
      <c r="F55" s="459"/>
      <c r="G55" s="459"/>
      <c r="H55" s="459"/>
      <c r="I55" s="459"/>
      <c r="J55" s="459"/>
      <c r="K55" s="459"/>
      <c r="L55" s="460"/>
    </row>
    <row r="56" spans="1:12" x14ac:dyDescent="0.2">
      <c r="A56" s="297">
        <v>1</v>
      </c>
      <c r="B56" s="305" t="s">
        <v>77</v>
      </c>
      <c r="C56" s="470">
        <v>2.7</v>
      </c>
      <c r="D56" s="470">
        <v>2.8803999999999998</v>
      </c>
      <c r="E56" s="458">
        <f>D56/C56</f>
        <v>1.0668148148148147</v>
      </c>
      <c r="F56" s="464">
        <v>2.7</v>
      </c>
      <c r="G56" s="465">
        <v>2.8102999999999998</v>
      </c>
      <c r="H56" s="458">
        <f>G56/F56</f>
        <v>1.0408518518518517</v>
      </c>
      <c r="I56" s="465">
        <v>2.7</v>
      </c>
      <c r="J56" s="465">
        <v>2.8611</v>
      </c>
      <c r="K56" s="458">
        <f>J56/I56</f>
        <v>1.0596666666666665</v>
      </c>
      <c r="L56" s="465">
        <f>(E56+H56+K56)/3</f>
        <v>1.0557777777777775</v>
      </c>
    </row>
    <row r="57" spans="1:12" x14ac:dyDescent="0.2">
      <c r="A57" s="297">
        <v>2</v>
      </c>
      <c r="B57" s="305" t="s">
        <v>89</v>
      </c>
      <c r="C57" s="470">
        <v>3.6</v>
      </c>
      <c r="D57" s="470">
        <v>3.5621</v>
      </c>
      <c r="E57" s="458">
        <f>D57/C57</f>
        <v>0.9894722222222222</v>
      </c>
      <c r="F57" s="464">
        <v>3.6</v>
      </c>
      <c r="G57" s="465">
        <v>3.5571000000000002</v>
      </c>
      <c r="H57" s="458">
        <f>G57/F57</f>
        <v>0.98808333333333331</v>
      </c>
      <c r="I57" s="465">
        <v>3.6</v>
      </c>
      <c r="J57" s="465">
        <v>3.5526</v>
      </c>
      <c r="K57" s="458">
        <f>J57/I57</f>
        <v>0.98683333333333334</v>
      </c>
      <c r="L57" s="465">
        <f>(E57+H57+K57)/3</f>
        <v>0.98812962962962958</v>
      </c>
    </row>
    <row r="58" spans="1:12" x14ac:dyDescent="0.2">
      <c r="A58" s="296"/>
      <c r="B58" s="280" t="s">
        <v>90</v>
      </c>
      <c r="C58" s="459"/>
      <c r="D58" s="459"/>
      <c r="E58" s="459"/>
      <c r="F58" s="459"/>
      <c r="G58" s="459"/>
      <c r="H58" s="459"/>
      <c r="I58" s="459"/>
      <c r="J58" s="459"/>
      <c r="K58" s="459"/>
      <c r="L58" s="460"/>
    </row>
    <row r="59" spans="1:12" x14ac:dyDescent="0.2">
      <c r="A59" s="296"/>
      <c r="B59" s="280" t="s">
        <v>228</v>
      </c>
      <c r="C59" s="459"/>
      <c r="D59" s="459"/>
      <c r="E59" s="459"/>
      <c r="F59" s="459"/>
      <c r="G59" s="459"/>
      <c r="H59" s="459"/>
      <c r="I59" s="459"/>
      <c r="J59" s="459"/>
      <c r="K59" s="459"/>
      <c r="L59" s="460"/>
    </row>
    <row r="60" spans="1:12" x14ac:dyDescent="0.2">
      <c r="A60" s="297">
        <v>1</v>
      </c>
      <c r="B60" s="305" t="s">
        <v>229</v>
      </c>
      <c r="C60" s="464">
        <v>2</v>
      </c>
      <c r="D60" s="464">
        <v>1.9523999999999999</v>
      </c>
      <c r="E60" s="458">
        <f>D60/C60</f>
        <v>0.97619999999999996</v>
      </c>
      <c r="F60" s="464">
        <v>1.9</v>
      </c>
      <c r="G60" s="465">
        <v>1.9631000000000001</v>
      </c>
      <c r="H60" s="458">
        <f>G60/F60</f>
        <v>1.0332105263157896</v>
      </c>
      <c r="I60" s="465">
        <v>1.9</v>
      </c>
      <c r="J60" s="465">
        <v>1.9268000000000001</v>
      </c>
      <c r="K60" s="458">
        <f>J60/I60</f>
        <v>1.0141052631578948</v>
      </c>
      <c r="L60" s="465">
        <f>(E60+H60+K60)/3</f>
        <v>1.0078385964912282</v>
      </c>
    </row>
    <row r="61" spans="1:12" x14ac:dyDescent="0.2">
      <c r="A61" s="297">
        <v>2</v>
      </c>
      <c r="B61" s="305" t="s">
        <v>230</v>
      </c>
      <c r="C61" s="464">
        <v>2</v>
      </c>
      <c r="D61" s="464">
        <v>1.9523999999999999</v>
      </c>
      <c r="E61" s="458">
        <f>D61/C61</f>
        <v>0.97619999999999996</v>
      </c>
      <c r="F61" s="464">
        <v>2</v>
      </c>
      <c r="G61" s="465">
        <v>1.9523999999999999</v>
      </c>
      <c r="H61" s="458">
        <f>G61/F61</f>
        <v>0.97619999999999996</v>
      </c>
      <c r="I61" s="465">
        <v>2</v>
      </c>
      <c r="J61" s="465">
        <v>1.9523999999999999</v>
      </c>
      <c r="K61" s="458">
        <f>J61/I61</f>
        <v>0.97619999999999996</v>
      </c>
      <c r="L61" s="465">
        <f>(E61+H61+K61)/3</f>
        <v>0.97619999999999996</v>
      </c>
    </row>
    <row r="62" spans="1:12" x14ac:dyDescent="0.2">
      <c r="A62" s="296"/>
      <c r="B62" s="280" t="s">
        <v>91</v>
      </c>
      <c r="C62" s="459"/>
      <c r="D62" s="459"/>
      <c r="E62" s="459"/>
      <c r="F62" s="459"/>
      <c r="G62" s="459"/>
      <c r="H62" s="459"/>
      <c r="I62" s="459"/>
      <c r="J62" s="459"/>
      <c r="K62" s="459"/>
      <c r="L62" s="460"/>
    </row>
    <row r="63" spans="1:12" x14ac:dyDescent="0.2">
      <c r="A63" s="296"/>
      <c r="B63" s="280" t="s">
        <v>231</v>
      </c>
      <c r="C63" s="459"/>
      <c r="D63" s="459"/>
      <c r="E63" s="459"/>
      <c r="F63" s="459"/>
      <c r="G63" s="459"/>
      <c r="H63" s="459"/>
      <c r="I63" s="459"/>
      <c r="J63" s="459"/>
      <c r="K63" s="459"/>
      <c r="L63" s="460"/>
    </row>
    <row r="64" spans="1:12" ht="24" customHeight="1" x14ac:dyDescent="0.2">
      <c r="A64" s="297">
        <v>1</v>
      </c>
      <c r="B64" s="305" t="s">
        <v>232</v>
      </c>
      <c r="C64" s="464">
        <v>1.5713999999999999</v>
      </c>
      <c r="D64" s="464">
        <v>1.5485</v>
      </c>
      <c r="E64" s="458">
        <f>D64/C64</f>
        <v>0.98542700776377756</v>
      </c>
      <c r="F64" s="458">
        <v>1.5713999999999999</v>
      </c>
      <c r="G64" s="458">
        <v>1.5251999999999999</v>
      </c>
      <c r="H64" s="458">
        <f>G64/F64</f>
        <v>0.97059946544482623</v>
      </c>
      <c r="I64" s="465">
        <v>1.5713999999999999</v>
      </c>
      <c r="J64" s="465">
        <v>1.4911000000000001</v>
      </c>
      <c r="K64" s="458">
        <f>J64/I64</f>
        <v>0.94889907089219816</v>
      </c>
      <c r="L64" s="465">
        <f>(E64+H64+K64)/3</f>
        <v>0.96830851470026735</v>
      </c>
    </row>
    <row r="65" spans="1:12" ht="24" customHeight="1" x14ac:dyDescent="0.2">
      <c r="A65" s="297">
        <v>2</v>
      </c>
      <c r="B65" s="305" t="s">
        <v>233</v>
      </c>
      <c r="C65" s="464">
        <v>1</v>
      </c>
      <c r="D65" s="464">
        <v>1</v>
      </c>
      <c r="E65" s="458">
        <f>D65/C65</f>
        <v>1</v>
      </c>
      <c r="F65" s="458">
        <v>1</v>
      </c>
      <c r="G65" s="458">
        <v>1</v>
      </c>
      <c r="H65" s="458">
        <f>G65/F65</f>
        <v>1</v>
      </c>
      <c r="I65" s="465">
        <v>2</v>
      </c>
      <c r="J65" s="465">
        <v>2</v>
      </c>
      <c r="K65" s="458">
        <f>J65/I65</f>
        <v>1</v>
      </c>
      <c r="L65" s="465">
        <f>(E65+H65+K65)/3</f>
        <v>1</v>
      </c>
    </row>
    <row r="66" spans="1:12" x14ac:dyDescent="0.2">
      <c r="A66" s="297">
        <v>3</v>
      </c>
      <c r="B66" s="305" t="s">
        <v>234</v>
      </c>
      <c r="C66" s="464">
        <v>1.9</v>
      </c>
      <c r="D66" s="465">
        <v>1.9340999999999999</v>
      </c>
      <c r="E66" s="458">
        <f>D66/C66</f>
        <v>1.0179473684210527</v>
      </c>
      <c r="F66" s="458">
        <v>1.9</v>
      </c>
      <c r="G66" s="458">
        <v>1.8871</v>
      </c>
      <c r="H66" s="458">
        <f>G66/F66</f>
        <v>0.99321052631578954</v>
      </c>
      <c r="I66" s="465">
        <v>2</v>
      </c>
      <c r="J66" s="465">
        <v>2</v>
      </c>
      <c r="K66" s="458">
        <f>J66/I66</f>
        <v>1</v>
      </c>
      <c r="L66" s="465">
        <f>(E66+H66+K66)/3</f>
        <v>1.003719298245614</v>
      </c>
    </row>
    <row r="67" spans="1:12" x14ac:dyDescent="0.2">
      <c r="A67" s="297">
        <v>4</v>
      </c>
      <c r="B67" s="305" t="s">
        <v>235</v>
      </c>
      <c r="C67" s="470">
        <v>1.84</v>
      </c>
      <c r="D67" s="470">
        <v>2</v>
      </c>
      <c r="E67" s="458">
        <f>D67/C67</f>
        <v>1.0869565217391304</v>
      </c>
      <c r="F67" s="458">
        <v>1.84</v>
      </c>
      <c r="G67" s="458">
        <v>2</v>
      </c>
      <c r="H67" s="458">
        <f>G67/F67</f>
        <v>1.0869565217391304</v>
      </c>
      <c r="I67" s="465">
        <v>1.92</v>
      </c>
      <c r="J67" s="465">
        <v>2</v>
      </c>
      <c r="K67" s="458">
        <f>J67/I67</f>
        <v>1.0416666666666667</v>
      </c>
      <c r="L67" s="465">
        <f>(E67+H67+K67)/3</f>
        <v>1.0718599033816425</v>
      </c>
    </row>
    <row r="68" spans="1:12" ht="22.5" x14ac:dyDescent="0.2">
      <c r="A68" s="297">
        <v>5</v>
      </c>
      <c r="B68" s="305" t="s">
        <v>236</v>
      </c>
      <c r="C68" s="464">
        <v>1.85</v>
      </c>
      <c r="D68" s="464">
        <v>1.92</v>
      </c>
      <c r="E68" s="458">
        <f>D68/C68</f>
        <v>1.0378378378378377</v>
      </c>
      <c r="F68" s="464">
        <v>1.85</v>
      </c>
      <c r="G68" s="465">
        <v>1.9544999999999999</v>
      </c>
      <c r="H68" s="458">
        <f>G68/F68</f>
        <v>1.0564864864864865</v>
      </c>
      <c r="I68" s="465">
        <v>1.85</v>
      </c>
      <c r="J68" s="465">
        <v>1.9286000000000001</v>
      </c>
      <c r="K68" s="458">
        <f>J68/I68</f>
        <v>1.0424864864864865</v>
      </c>
      <c r="L68" s="465">
        <f>(E68+H68+K68)/3</f>
        <v>1.0456036036036036</v>
      </c>
    </row>
    <row r="69" spans="1:12" x14ac:dyDescent="0.2">
      <c r="A69" s="297"/>
      <c r="B69" s="305"/>
      <c r="C69" s="464"/>
      <c r="D69" s="464"/>
      <c r="E69" s="458"/>
      <c r="F69" s="473"/>
      <c r="G69" s="473"/>
      <c r="H69" s="458"/>
      <c r="I69" s="465"/>
      <c r="J69" s="465"/>
      <c r="K69" s="458"/>
      <c r="L69" s="474"/>
    </row>
    <row r="70" spans="1:12" ht="22.5" x14ac:dyDescent="0.2">
      <c r="A70" s="296"/>
      <c r="B70" s="283" t="s">
        <v>93</v>
      </c>
      <c r="C70" s="459"/>
      <c r="D70" s="459"/>
      <c r="E70" s="459"/>
      <c r="F70" s="459"/>
      <c r="G70" s="459"/>
      <c r="H70" s="459"/>
      <c r="I70" s="459"/>
      <c r="J70" s="459"/>
      <c r="K70" s="460"/>
      <c r="L70" s="460"/>
    </row>
    <row r="71" spans="1:12" ht="22.5" x14ac:dyDescent="0.2">
      <c r="A71" s="297">
        <v>1</v>
      </c>
      <c r="B71" s="305" t="s">
        <v>237</v>
      </c>
      <c r="C71" s="470">
        <v>3</v>
      </c>
      <c r="D71" s="470">
        <v>3</v>
      </c>
      <c r="E71" s="458">
        <f>D71/C71</f>
        <v>1</v>
      </c>
      <c r="F71" s="464">
        <v>3</v>
      </c>
      <c r="G71" s="465">
        <v>3</v>
      </c>
      <c r="H71" s="458">
        <f>G71/F71</f>
        <v>1</v>
      </c>
      <c r="I71" s="465">
        <v>3</v>
      </c>
      <c r="J71" s="465">
        <v>3</v>
      </c>
      <c r="K71" s="458">
        <f>J71/I71</f>
        <v>1</v>
      </c>
      <c r="L71" s="465">
        <f>(E71+H71+K71)/3</f>
        <v>1</v>
      </c>
    </row>
    <row r="72" spans="1:12" x14ac:dyDescent="0.2">
      <c r="A72" s="297">
        <v>2</v>
      </c>
      <c r="B72" s="305" t="s">
        <v>238</v>
      </c>
      <c r="C72" s="470">
        <v>0.88</v>
      </c>
      <c r="D72" s="470">
        <v>0.88890000000000002</v>
      </c>
      <c r="E72" s="458">
        <f>D72/C72</f>
        <v>1.0101136363636365</v>
      </c>
      <c r="F72" s="464">
        <v>0.8</v>
      </c>
      <c r="G72" s="465">
        <v>0.92859999999999998</v>
      </c>
      <c r="H72" s="458">
        <f>G72/F72</f>
        <v>1.1607499999999999</v>
      </c>
      <c r="I72" s="465">
        <v>0.8</v>
      </c>
      <c r="J72" s="465">
        <v>0.875</v>
      </c>
      <c r="K72" s="458">
        <f>J72/I72</f>
        <v>1.09375</v>
      </c>
      <c r="L72" s="465">
        <f>(E72+H72+K72)/3</f>
        <v>1.0882045454545455</v>
      </c>
    </row>
    <row r="73" spans="1:12" ht="22.5" x14ac:dyDescent="0.2">
      <c r="A73" s="296"/>
      <c r="B73" s="280" t="s">
        <v>239</v>
      </c>
      <c r="C73" s="459"/>
      <c r="D73" s="459"/>
      <c r="E73" s="459"/>
      <c r="F73" s="459"/>
      <c r="G73" s="459"/>
      <c r="H73" s="459"/>
      <c r="I73" s="459"/>
      <c r="J73" s="459"/>
      <c r="K73" s="460"/>
      <c r="L73" s="460"/>
    </row>
    <row r="74" spans="1:12" ht="22.5" x14ac:dyDescent="0.2">
      <c r="A74" s="297">
        <v>1</v>
      </c>
      <c r="B74" s="305" t="s">
        <v>240</v>
      </c>
      <c r="C74" s="464">
        <v>2.52</v>
      </c>
      <c r="D74" s="464">
        <v>3.9883999999999999</v>
      </c>
      <c r="E74" s="458">
        <f>D74/C74</f>
        <v>1.5826984126984127</v>
      </c>
      <c r="F74" s="464">
        <v>2.52</v>
      </c>
      <c r="G74" s="465">
        <v>3</v>
      </c>
      <c r="H74" s="458">
        <f>G74/F74</f>
        <v>1.1904761904761905</v>
      </c>
      <c r="I74" s="465">
        <v>3.42</v>
      </c>
      <c r="J74" s="465">
        <v>4</v>
      </c>
      <c r="K74" s="458">
        <f>J74/I74</f>
        <v>1.1695906432748537</v>
      </c>
      <c r="L74" s="465">
        <f>(E74+H74+K74)/3</f>
        <v>1.3142550821498189</v>
      </c>
    </row>
    <row r="75" spans="1:12" x14ac:dyDescent="0.2">
      <c r="A75" s="297">
        <v>2</v>
      </c>
      <c r="B75" s="284" t="s">
        <v>241</v>
      </c>
      <c r="C75" s="465">
        <v>1.55</v>
      </c>
      <c r="D75" s="465">
        <v>1.8170999999999999</v>
      </c>
      <c r="E75" s="458">
        <f>D75/C75</f>
        <v>1.1723225806451611</v>
      </c>
      <c r="F75" s="464">
        <v>1.55</v>
      </c>
      <c r="G75" s="465">
        <v>1.7602</v>
      </c>
      <c r="H75" s="458">
        <f>G75/F75</f>
        <v>1.1356129032258064</v>
      </c>
      <c r="I75" s="465">
        <v>1.55</v>
      </c>
      <c r="J75" s="465">
        <v>1.6144000000000001</v>
      </c>
      <c r="K75" s="458">
        <f>J75/I75</f>
        <v>1.0415483870967741</v>
      </c>
      <c r="L75" s="465">
        <f>(E75+H75+K75)/3</f>
        <v>1.1164946236559139</v>
      </c>
    </row>
    <row r="76" spans="1:12" ht="22.5" x14ac:dyDescent="0.2">
      <c r="A76" s="296"/>
      <c r="B76" s="280" t="s">
        <v>92</v>
      </c>
      <c r="C76" s="459"/>
      <c r="D76" s="459"/>
      <c r="E76" s="459"/>
      <c r="F76" s="459"/>
      <c r="G76" s="459"/>
      <c r="H76" s="459"/>
      <c r="I76" s="459"/>
      <c r="J76" s="459"/>
      <c r="K76" s="460"/>
      <c r="L76" s="460"/>
    </row>
    <row r="77" spans="1:12" ht="24.75" customHeight="1" x14ac:dyDescent="0.2">
      <c r="A77" s="297">
        <v>1</v>
      </c>
      <c r="B77" s="305" t="s">
        <v>242</v>
      </c>
      <c r="C77" s="470">
        <v>1.9</v>
      </c>
      <c r="D77" s="470">
        <v>1.875</v>
      </c>
      <c r="E77" s="458">
        <f>D77/C77</f>
        <v>0.98684210526315796</v>
      </c>
      <c r="F77" s="464">
        <v>1.9</v>
      </c>
      <c r="G77" s="465">
        <v>1.875</v>
      </c>
      <c r="H77" s="458">
        <f>G77/F77</f>
        <v>0.98684210526315796</v>
      </c>
      <c r="I77" s="465">
        <v>1.9</v>
      </c>
      <c r="J77" s="465">
        <v>2</v>
      </c>
      <c r="K77" s="458">
        <f>J77/I77</f>
        <v>1.0526315789473684</v>
      </c>
      <c r="L77" s="465">
        <f>(E77+H77+K77)/3</f>
        <v>1.0087719298245614</v>
      </c>
    </row>
    <row r="78" spans="1:12" x14ac:dyDescent="0.2">
      <c r="A78" s="296"/>
      <c r="B78" s="280" t="s">
        <v>243</v>
      </c>
      <c r="C78" s="459"/>
      <c r="D78" s="459"/>
      <c r="E78" s="459"/>
      <c r="F78" s="459"/>
      <c r="G78" s="459"/>
      <c r="H78" s="459"/>
      <c r="I78" s="459"/>
      <c r="J78" s="459"/>
      <c r="K78" s="460"/>
      <c r="L78" s="460"/>
    </row>
    <row r="79" spans="1:12" x14ac:dyDescent="0.2">
      <c r="A79" s="297">
        <v>2</v>
      </c>
      <c r="B79" s="305" t="s">
        <v>244</v>
      </c>
      <c r="C79" s="464">
        <v>1</v>
      </c>
      <c r="D79" s="464">
        <v>1</v>
      </c>
      <c r="E79" s="458">
        <f>D79/C79</f>
        <v>1</v>
      </c>
      <c r="F79" s="464">
        <v>1</v>
      </c>
      <c r="G79" s="465">
        <v>1</v>
      </c>
      <c r="H79" s="458">
        <f>G79/F79</f>
        <v>1</v>
      </c>
      <c r="I79" s="465">
        <v>2</v>
      </c>
      <c r="J79" s="465">
        <v>2</v>
      </c>
      <c r="K79" s="458">
        <f>J79/I79</f>
        <v>1</v>
      </c>
      <c r="L79" s="465">
        <f>(E79+H79+K79)/3</f>
        <v>1</v>
      </c>
    </row>
    <row r="80" spans="1:12" ht="22.5" x14ac:dyDescent="0.2">
      <c r="A80" s="297">
        <v>3</v>
      </c>
      <c r="B80" s="305" t="s">
        <v>245</v>
      </c>
      <c r="C80" s="464">
        <v>1</v>
      </c>
      <c r="D80" s="464">
        <v>0.94230000000000003</v>
      </c>
      <c r="E80" s="458">
        <f>D80/C80</f>
        <v>0.94230000000000003</v>
      </c>
      <c r="F80" s="464">
        <v>1</v>
      </c>
      <c r="G80" s="465">
        <v>1</v>
      </c>
      <c r="H80" s="458">
        <v>0.97</v>
      </c>
      <c r="I80" s="465">
        <v>1</v>
      </c>
      <c r="J80" s="465">
        <v>1</v>
      </c>
      <c r="K80" s="458">
        <f>J80/I80</f>
        <v>1</v>
      </c>
      <c r="L80" s="465">
        <f>(E80+H80+K80)/3</f>
        <v>0.97076666666666667</v>
      </c>
    </row>
    <row r="81" spans="1:12" ht="24" customHeight="1" x14ac:dyDescent="0.2">
      <c r="A81" s="297">
        <v>3</v>
      </c>
      <c r="B81" s="305" t="s">
        <v>246</v>
      </c>
      <c r="C81" s="470">
        <v>0.8</v>
      </c>
      <c r="D81" s="470">
        <v>0.83819999999999995</v>
      </c>
      <c r="E81" s="458">
        <f>D81/C81</f>
        <v>1.04775</v>
      </c>
      <c r="F81" s="464">
        <v>2.1</v>
      </c>
      <c r="G81" s="465">
        <v>2.2616999999999998</v>
      </c>
      <c r="H81" s="458">
        <f>G81/F81</f>
        <v>1.077</v>
      </c>
      <c r="I81" s="465">
        <v>0.8</v>
      </c>
      <c r="J81" s="465">
        <v>0.89059999999999995</v>
      </c>
      <c r="K81" s="458">
        <f>J81/I81</f>
        <v>1.1132499999999999</v>
      </c>
      <c r="L81" s="465">
        <f>(E81+H81+K81)/3</f>
        <v>1.0793333333333333</v>
      </c>
    </row>
    <row r="82" spans="1:12" ht="22.5" x14ac:dyDescent="0.2">
      <c r="A82" s="297">
        <v>4</v>
      </c>
      <c r="B82" s="305" t="s">
        <v>247</v>
      </c>
      <c r="C82" s="470">
        <v>2</v>
      </c>
      <c r="D82" s="470">
        <v>2</v>
      </c>
      <c r="E82" s="458">
        <f>D82/C82</f>
        <v>1</v>
      </c>
      <c r="F82" s="464">
        <v>1</v>
      </c>
      <c r="G82" s="465">
        <v>1</v>
      </c>
      <c r="H82" s="458">
        <f>G82/F82</f>
        <v>1</v>
      </c>
      <c r="I82" s="465">
        <v>2</v>
      </c>
      <c r="J82" s="465">
        <v>2</v>
      </c>
      <c r="K82" s="458">
        <f>J82/I82</f>
        <v>1</v>
      </c>
      <c r="L82" s="465">
        <f>(E82+H82+K82)/3</f>
        <v>1</v>
      </c>
    </row>
    <row r="83" spans="1:12" ht="22.5" x14ac:dyDescent="0.2">
      <c r="A83" s="296"/>
      <c r="B83" s="280" t="s">
        <v>210</v>
      </c>
      <c r="C83" s="459"/>
      <c r="D83" s="459"/>
      <c r="E83" s="459"/>
      <c r="F83" s="459"/>
      <c r="G83" s="459"/>
      <c r="H83" s="459"/>
      <c r="I83" s="459"/>
      <c r="J83" s="459"/>
      <c r="K83" s="459"/>
      <c r="L83" s="460"/>
    </row>
    <row r="84" spans="1:12" x14ac:dyDescent="0.2">
      <c r="A84" s="297">
        <v>1</v>
      </c>
      <c r="B84" s="305" t="s">
        <v>211</v>
      </c>
      <c r="C84" s="470">
        <v>1.65</v>
      </c>
      <c r="D84" s="470">
        <v>2</v>
      </c>
      <c r="E84" s="458">
        <f>D84/C84</f>
        <v>1.2121212121212122</v>
      </c>
      <c r="F84" s="464">
        <v>2.1</v>
      </c>
      <c r="G84" s="465">
        <v>2.2616999999999998</v>
      </c>
      <c r="H84" s="458">
        <f>G84/F84</f>
        <v>1.077</v>
      </c>
      <c r="I84" s="465">
        <v>1.65</v>
      </c>
      <c r="J84" s="465">
        <v>2</v>
      </c>
      <c r="K84" s="458">
        <f>J84/I84</f>
        <v>1.2121212121212122</v>
      </c>
      <c r="L84" s="465">
        <f>(E84+H84+K84)/3</f>
        <v>1.1670808080808079</v>
      </c>
    </row>
    <row r="85" spans="1:12" ht="22.5" x14ac:dyDescent="0.2">
      <c r="A85" s="296"/>
      <c r="B85" s="280" t="s">
        <v>248</v>
      </c>
      <c r="C85" s="475"/>
      <c r="D85" s="475"/>
      <c r="E85" s="475"/>
      <c r="F85" s="459"/>
      <c r="G85" s="459"/>
      <c r="H85" s="459"/>
      <c r="I85" s="459"/>
      <c r="J85" s="459"/>
      <c r="K85" s="459"/>
      <c r="L85" s="460"/>
    </row>
    <row r="86" spans="1:12" x14ac:dyDescent="0.2">
      <c r="A86" s="298">
        <v>1</v>
      </c>
      <c r="B86" s="282" t="s">
        <v>94</v>
      </c>
      <c r="C86" s="472">
        <v>6</v>
      </c>
      <c r="D86" s="472">
        <v>6</v>
      </c>
      <c r="E86" s="458">
        <f>D86/C86</f>
        <v>1</v>
      </c>
      <c r="F86" s="464">
        <v>6</v>
      </c>
      <c r="G86" s="465">
        <v>6</v>
      </c>
      <c r="H86" s="458">
        <f>G86/F86</f>
        <v>1</v>
      </c>
      <c r="I86" s="465">
        <v>6</v>
      </c>
      <c r="J86" s="465">
        <v>6</v>
      </c>
      <c r="K86" s="458">
        <f>J86/I86</f>
        <v>1</v>
      </c>
      <c r="L86" s="465">
        <f>(E86+H86+K86)/3</f>
        <v>1</v>
      </c>
    </row>
    <row r="87" spans="1:12" x14ac:dyDescent="0.2">
      <c r="A87" s="298">
        <v>2</v>
      </c>
      <c r="B87" s="282" t="s">
        <v>249</v>
      </c>
      <c r="C87" s="472">
        <v>3.37</v>
      </c>
      <c r="D87" s="472">
        <v>3.7222</v>
      </c>
      <c r="E87" s="458">
        <f>D87/C87</f>
        <v>1.1045103857566765</v>
      </c>
      <c r="F87" s="464">
        <v>3.37</v>
      </c>
      <c r="G87" s="465">
        <v>3.6331000000000002</v>
      </c>
      <c r="H87" s="458">
        <f>G87/F87</f>
        <v>1.0780712166172106</v>
      </c>
      <c r="I87" s="465">
        <v>3.17</v>
      </c>
      <c r="J87" s="465">
        <v>3.4765000000000001</v>
      </c>
      <c r="K87" s="458">
        <f>J87/I87</f>
        <v>1.0966876971608834</v>
      </c>
      <c r="L87" s="465">
        <f>(E87+H87+K87)/3</f>
        <v>1.0930897665115902</v>
      </c>
    </row>
    <row r="88" spans="1:12" ht="22.5" x14ac:dyDescent="0.2">
      <c r="A88" s="299"/>
      <c r="B88" s="285" t="s">
        <v>250</v>
      </c>
      <c r="C88" s="459"/>
      <c r="D88" s="459"/>
      <c r="E88" s="459"/>
      <c r="F88" s="459"/>
      <c r="G88" s="459"/>
      <c r="H88" s="459"/>
      <c r="I88" s="459"/>
      <c r="J88" s="459"/>
      <c r="K88" s="459"/>
      <c r="L88" s="460"/>
    </row>
    <row r="89" spans="1:12" ht="22.5" x14ac:dyDescent="0.2">
      <c r="A89" s="299">
        <v>1</v>
      </c>
      <c r="B89" s="285" t="s">
        <v>251</v>
      </c>
      <c r="C89" s="459"/>
      <c r="D89" s="459"/>
      <c r="E89" s="459"/>
      <c r="F89" s="459"/>
      <c r="G89" s="459"/>
      <c r="H89" s="459"/>
      <c r="I89" s="459"/>
      <c r="J89" s="459"/>
      <c r="K89" s="459"/>
      <c r="L89" s="460"/>
    </row>
    <row r="90" spans="1:12" x14ac:dyDescent="0.2">
      <c r="A90" s="300">
        <v>2</v>
      </c>
      <c r="B90" s="281" t="s">
        <v>252</v>
      </c>
      <c r="C90" s="466">
        <v>1</v>
      </c>
      <c r="D90" s="466">
        <v>1</v>
      </c>
      <c r="E90" s="458">
        <f>D90/C90</f>
        <v>1</v>
      </c>
      <c r="F90" s="464">
        <v>1</v>
      </c>
      <c r="G90" s="465">
        <v>1</v>
      </c>
      <c r="H90" s="458">
        <f>G90/F90</f>
        <v>1</v>
      </c>
      <c r="I90" s="465">
        <v>0.5</v>
      </c>
      <c r="J90" s="465">
        <v>1</v>
      </c>
      <c r="K90" s="458">
        <f>J90/I90</f>
        <v>2</v>
      </c>
      <c r="L90" s="465">
        <f>(E90+H90+K90)/3</f>
        <v>1.3333333333333333</v>
      </c>
    </row>
    <row r="91" spans="1:12" ht="22.5" x14ac:dyDescent="0.2">
      <c r="A91" s="300">
        <v>3</v>
      </c>
      <c r="B91" s="286" t="s">
        <v>253</v>
      </c>
      <c r="C91" s="466">
        <v>4.3</v>
      </c>
      <c r="D91" s="466">
        <v>4.5155000000000003</v>
      </c>
      <c r="E91" s="458">
        <f>D91/C91</f>
        <v>1.0501162790697676</v>
      </c>
      <c r="F91" s="464">
        <v>4.3</v>
      </c>
      <c r="G91" s="465">
        <v>4.5928000000000004</v>
      </c>
      <c r="H91" s="458">
        <f>G91/F91</f>
        <v>1.0680930232558141</v>
      </c>
      <c r="I91" s="465">
        <v>4.3</v>
      </c>
      <c r="J91" s="465">
        <v>4.5998000000000001</v>
      </c>
      <c r="K91" s="458">
        <f>J91/I91</f>
        <v>1.0697209302325583</v>
      </c>
      <c r="L91" s="465">
        <f>(E91+H91+K91)/3</f>
        <v>1.0626434108527134</v>
      </c>
    </row>
    <row r="92" spans="1:12" x14ac:dyDescent="0.2">
      <c r="A92" s="300">
        <v>4</v>
      </c>
      <c r="B92" s="287" t="s">
        <v>230</v>
      </c>
      <c r="C92" s="466">
        <v>1</v>
      </c>
      <c r="D92" s="466">
        <v>1</v>
      </c>
      <c r="E92" s="458">
        <f>D92/C92</f>
        <v>1</v>
      </c>
      <c r="F92" s="464">
        <v>1</v>
      </c>
      <c r="G92" s="465">
        <v>1</v>
      </c>
      <c r="H92" s="458">
        <f>G92/F92</f>
        <v>1</v>
      </c>
      <c r="I92" s="465">
        <v>1</v>
      </c>
      <c r="J92" s="465">
        <v>1</v>
      </c>
      <c r="K92" s="458">
        <f>J92/I92</f>
        <v>1</v>
      </c>
      <c r="L92" s="465">
        <f>(E92+H92+K92)/3</f>
        <v>1</v>
      </c>
    </row>
    <row r="93" spans="1:12" x14ac:dyDescent="0.2">
      <c r="A93" s="301"/>
      <c r="B93" s="288"/>
      <c r="C93" s="289"/>
      <c r="D93" s="289"/>
      <c r="E93" s="290"/>
      <c r="F93" s="289"/>
      <c r="G93" s="289"/>
      <c r="H93" s="291"/>
      <c r="I93" s="289"/>
      <c r="J93" s="289"/>
      <c r="K93" s="289"/>
      <c r="L93" s="289"/>
    </row>
  </sheetData>
  <mergeCells count="11">
    <mergeCell ref="L8:L9"/>
    <mergeCell ref="B2:L2"/>
    <mergeCell ref="B3:L3"/>
    <mergeCell ref="B4:L4"/>
    <mergeCell ref="B5:L5"/>
    <mergeCell ref="B7:L7"/>
    <mergeCell ref="A8:A9"/>
    <mergeCell ref="B8:B9"/>
    <mergeCell ref="C8:E8"/>
    <mergeCell ref="F8:H8"/>
    <mergeCell ref="I8:K8"/>
  </mergeCells>
  <pageMargins left="0.11811023622047245" right="0" top="0" bottom="0.19685039370078741" header="0.31496062992125984" footer="0.31496062992125984"/>
  <pageSetup paperSize="9" scale="90" orientation="landscape" r:id="rId1"/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10611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2025-02-18T15:34:08Z</cp:lastPrinted>
  <dcterms:created xsi:type="dcterms:W3CDTF">2005-11-28T14:59:09Z</dcterms:created>
  <dcterms:modified xsi:type="dcterms:W3CDTF">2025-02-18T19:20:29Z</dcterms:modified>
</cp:coreProperties>
</file>