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3" l="1"/>
  <c r="M18" i="3"/>
  <c r="M16" i="3"/>
  <c r="M15" i="3"/>
  <c r="M14" i="3"/>
  <c r="M12" i="3"/>
  <c r="M11" i="3"/>
  <c r="M10" i="3"/>
  <c r="M9" i="3"/>
  <c r="M8" i="3"/>
  <c r="J19" i="3"/>
  <c r="J18" i="3"/>
  <c r="J7" i="3"/>
  <c r="J8" i="3"/>
  <c r="J9" i="3"/>
  <c r="J10" i="3"/>
  <c r="J11" i="3"/>
  <c r="J12" i="3"/>
  <c r="J13" i="3"/>
  <c r="J14" i="3"/>
  <c r="J15" i="3"/>
  <c r="J16" i="3"/>
  <c r="J6" i="3"/>
  <c r="M7" i="3" l="1"/>
  <c r="N7" i="3" s="1"/>
  <c r="N8" i="3"/>
  <c r="N9" i="3"/>
  <c r="N10" i="3"/>
  <c r="N11" i="3"/>
  <c r="N12" i="3"/>
  <c r="M13" i="3"/>
  <c r="N13" i="3" s="1"/>
  <c r="N14" i="3"/>
  <c r="N15" i="3"/>
  <c r="M6" i="3"/>
  <c r="N6" i="3" s="1"/>
  <c r="N19" i="3"/>
  <c r="N16" i="3"/>
  <c r="N18" i="3"/>
  <c r="M17" i="3"/>
  <c r="N17" i="3" s="1"/>
  <c r="K17" i="3"/>
  <c r="K18" i="3"/>
  <c r="K19" i="3"/>
  <c r="L17" i="3" l="1"/>
  <c r="C26" i="3"/>
  <c r="K8" i="3" l="1"/>
  <c r="K7" i="3" l="1"/>
  <c r="K9" i="3"/>
  <c r="K10" i="3"/>
  <c r="K11" i="3"/>
  <c r="K12" i="3"/>
  <c r="K13" i="3"/>
  <c r="K14" i="3"/>
  <c r="K15" i="3"/>
  <c r="K16" i="3"/>
  <c r="K6" i="3"/>
  <c r="P6" i="3" l="1"/>
  <c r="P7" i="3"/>
  <c r="P12" i="3"/>
  <c r="P13" i="3"/>
  <c r="P14" i="3"/>
  <c r="P17" i="3"/>
  <c r="P16" i="3" l="1"/>
  <c r="P15" i="3"/>
  <c r="P19" i="3"/>
  <c r="P18" i="3"/>
  <c r="P8" i="3"/>
  <c r="P11" i="3"/>
  <c r="P9" i="3"/>
  <c r="P10" i="3"/>
</calcChain>
</file>

<file path=xl/sharedStrings.xml><?xml version="1.0" encoding="utf-8"?>
<sst xmlns="http://schemas.openxmlformats.org/spreadsheetml/2006/main" count="114" uniqueCount="85">
  <si>
    <t>GRUPO 1</t>
  </si>
  <si>
    <t>PRECIO ADJUDICADO</t>
  </si>
  <si>
    <t>Grupo</t>
  </si>
  <si>
    <t>Categoría</t>
  </si>
  <si>
    <t>Artículo</t>
  </si>
  <si>
    <t>Descripción</t>
  </si>
  <si>
    <t>Presentación</t>
  </si>
  <si>
    <t>Marca</t>
  </si>
  <si>
    <t>Precio Unitario</t>
  </si>
  <si>
    <t>UNIDAD</t>
  </si>
  <si>
    <t>ART. DE REF.</t>
  </si>
  <si>
    <t xml:space="preserve"> </t>
  </si>
  <si>
    <t xml:space="preserve">Base </t>
  </si>
  <si>
    <t xml:space="preserve">610020092.9 </t>
  </si>
  <si>
    <t xml:space="preserve">610020092.10 </t>
  </si>
  <si>
    <t xml:space="preserve">610020092.17 </t>
  </si>
  <si>
    <t xml:space="preserve">55 </t>
  </si>
  <si>
    <t xml:space="preserve">610020092.18 </t>
  </si>
  <si>
    <t xml:space="preserve">56 </t>
  </si>
  <si>
    <t xml:space="preserve">57 </t>
  </si>
  <si>
    <t xml:space="preserve">58 </t>
  </si>
  <si>
    <t xml:space="preserve">59 </t>
  </si>
  <si>
    <t xml:space="preserve">60 </t>
  </si>
  <si>
    <t xml:space="preserve">61 </t>
  </si>
  <si>
    <t xml:space="preserve">62 </t>
  </si>
  <si>
    <t xml:space="preserve">63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</si>
  <si>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</si>
  <si>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</si>
  <si>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</si>
  <si>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</si>
  <si>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</si>
  <si>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>BATERIAS</t>
  </si>
  <si>
    <t>PRECIO SOLICITADO</t>
  </si>
  <si>
    <t>PRECIO DE REFERENCIA</t>
  </si>
  <si>
    <t>PORCENTAJE SOLICITADO</t>
  </si>
  <si>
    <t>VARIACION Px REFERENCIA/ Px ADJUDICADO</t>
  </si>
  <si>
    <t>PORCENTAJE DE AUMENTO SUGERIDO</t>
  </si>
  <si>
    <t>RENGLON</t>
  </si>
  <si>
    <t>BATERIA DE 12V 160 AMP</t>
  </si>
  <si>
    <t>BATERIA DE 12 V 180 AMP</t>
  </si>
  <si>
    <t>610020092.15</t>
  </si>
  <si>
    <t>BATERÍA 12V 60 AMP</t>
  </si>
  <si>
    <t>610020092.16</t>
  </si>
  <si>
    <t>BATERIA 12V 65 AMP</t>
  </si>
  <si>
    <t>BATERIA 12V 70 AMP</t>
  </si>
  <si>
    <t>BATERIA 12V 80 AMP.</t>
  </si>
  <si>
    <t>610020092.19</t>
  </si>
  <si>
    <t>BATERIA 12V 90 AMP</t>
  </si>
  <si>
    <t>610020092.20</t>
  </si>
  <si>
    <t>BATERIA 12V 100 AMP.</t>
  </si>
  <si>
    <t>610020092.21</t>
  </si>
  <si>
    <t>BATERIA 12V 120 AMP</t>
  </si>
  <si>
    <t>610020092.22</t>
  </si>
  <si>
    <t>BATERIA 12V 110 AMP</t>
  </si>
  <si>
    <t>610020092.47</t>
  </si>
  <si>
    <t>BATERIA 12V 85A</t>
  </si>
  <si>
    <t>610020092.59</t>
  </si>
  <si>
    <t>BATERIA 12V 75AMP, 13 PLACAS POR ELEMENTO</t>
  </si>
  <si>
    <t>610020092.62</t>
  </si>
  <si>
    <t>BATERIA 12 V 88 AMP</t>
  </si>
  <si>
    <t>610020092.26</t>
  </si>
  <si>
    <t>BATERIA 12 V 200 AMP</t>
  </si>
  <si>
    <t>SERMAT 12/75B</t>
  </si>
  <si>
    <t>PRECIO</t>
  </si>
  <si>
    <t>FUENTE</t>
  </si>
  <si>
    <t>MERCADO LIBRE</t>
  </si>
  <si>
    <t>PRECIO PROMEDIO</t>
  </si>
  <si>
    <t>SERMAT S1250C23</t>
  </si>
  <si>
    <t>SERMAT S1300C25</t>
  </si>
  <si>
    <t>SERMAT VOLTA 50</t>
  </si>
  <si>
    <t>SERMAT 12/65</t>
  </si>
  <si>
    <t>SERMAT 12/70</t>
  </si>
  <si>
    <t>SERMAT 12/80B</t>
  </si>
  <si>
    <t>SERMAT 12/90A</t>
  </si>
  <si>
    <t>SERMAT 12/110A</t>
  </si>
  <si>
    <t>SERMAT 12/125</t>
  </si>
  <si>
    <t>SERMAT 12/110C</t>
  </si>
  <si>
    <t>SERMAT 12/85A</t>
  </si>
  <si>
    <t>SERMAT 12/110B</t>
  </si>
  <si>
    <t>SERMAT S1700C31</t>
  </si>
  <si>
    <t>https://articulo.mercadolibre.com.ar/MLA-835256102-bateria-12x75-sermat-12-volt-75-amper-diesel-nafta-reforzada-_JM#position=3&amp;search_layout=stack&amp;type=item&amp;tracking_id=026d53b0-00c4-42d8-9e2f-22039f6c3e0d</t>
  </si>
  <si>
    <t>https://www.herbomendoza.com.ar/pagina-del-producto/herbo-premium-max-12v-75ah</t>
  </si>
  <si>
    <t>HERBO MENDOZA</t>
  </si>
  <si>
    <t>PRECIOS DE REFERENCIA ABRIL 2022</t>
  </si>
  <si>
    <t>PRECIO ACTUAL CONVENIO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</si>
</sst>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9"/>
      <color rgb="FF000000"/>
      <name val="Calibri"/>
      <family val="2"/>
      <scheme val="minor"/>
    </font>
    <font>
      <b/>
      <sz val="18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 applyBorder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4" fontId="2" fillId="2" borderId="0" xfId="0" applyNumberFormat="1" applyFont="1" applyFill="1" applyBorder="1" applyAlignment="1" applyProtection="1">
      <alignment horizontal="center"/>
    </xf>
    <xf numFmtId="9" fontId="2" fillId="2" borderId="0" xfId="0" applyNumberFormat="1" applyFont="1" applyFill="1" applyBorder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44" fontId="1" fillId="0" borderId="1" xfId="2" applyFont="1" applyFill="1" applyBorder="1" applyAlignment="1" applyProtection="1">
      <alignment horizontal="center"/>
    </xf>
    <xf numFmtId="44" fontId="9" fillId="0" borderId="1" xfId="2" applyFon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9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wrapText="1"/>
    </xf>
    <xf numFmtId="4" fontId="9" fillId="2" borderId="0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9" fontId="9" fillId="2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>
      <alignment horizontal="center" wrapText="1"/>
    </xf>
    <xf numFmtId="2" fontId="13" fillId="0" borderId="5" xfId="0" applyNumberFormat="1" applyFont="1" applyFill="1" applyBorder="1" applyAlignment="1" applyProtection="1">
      <alignment horizontal="center" wrapText="1"/>
    </xf>
    <xf numFmtId="0" fontId="13" fillId="0" borderId="5" xfId="0" applyNumberFormat="1" applyFont="1" applyFill="1" applyBorder="1" applyAlignment="1" applyProtection="1">
      <alignment horizontal="center"/>
    </xf>
    <xf numFmtId="0" fontId="13" fillId="0" borderId="5" xfId="0" applyNumberFormat="1" applyFont="1" applyFill="1" applyBorder="1" applyAlignment="1" applyProtection="1"/>
    <xf numFmtId="2" fontId="13" fillId="0" borderId="5" xfId="0" applyNumberFormat="1" applyFont="1" applyFill="1" applyBorder="1" applyAlignment="1" applyProtection="1">
      <alignment horizont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5" xfId="1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center"/>
    </xf>
    <xf numFmtId="164" fontId="1" fillId="0" borderId="5" xfId="3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0" fillId="0" borderId="5" xfId="0" applyFont="1" applyBorder="1"/>
    <xf numFmtId="2" fontId="1" fillId="2" borderId="5" xfId="0" applyNumberFormat="1" applyFont="1" applyFill="1" applyBorder="1" applyAlignment="1" applyProtection="1">
      <alignment horizontal="center"/>
    </xf>
    <xf numFmtId="44" fontId="16" fillId="3" borderId="5" xfId="2" applyFont="1" applyFill="1" applyBorder="1" applyAlignment="1">
      <alignment horizontal="right" wrapText="1"/>
    </xf>
    <xf numFmtId="0" fontId="11" fillId="2" borderId="6" xfId="1" applyNumberFormat="1" applyFont="1" applyFill="1" applyBorder="1" applyAlignment="1" applyProtection="1">
      <alignment horizontal="center" wrapText="1"/>
    </xf>
    <xf numFmtId="0" fontId="11" fillId="0" borderId="6" xfId="1" applyNumberFormat="1" applyFont="1" applyFill="1" applyBorder="1" applyAlignment="1" applyProtection="1">
      <alignment horizontal="center" wrapText="1"/>
    </xf>
    <xf numFmtId="44" fontId="14" fillId="3" borderId="7" xfId="2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/>
    </xf>
    <xf numFmtId="44" fontId="10" fillId="3" borderId="5" xfId="2" applyFont="1" applyFill="1" applyBorder="1" applyAlignment="1">
      <alignment horizontal="right" wrapText="1"/>
    </xf>
    <xf numFmtId="164" fontId="9" fillId="0" borderId="5" xfId="3" applyNumberFormat="1" applyFont="1" applyFill="1" applyBorder="1" applyAlignment="1" applyProtection="1">
      <alignment horizontal="center"/>
    </xf>
    <xf numFmtId="0" fontId="11" fillId="2" borderId="5" xfId="1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/>
    <xf numFmtId="0" fontId="11" fillId="5" borderId="5" xfId="1" applyNumberFormat="1" applyFont="1" applyFill="1" applyBorder="1" applyAlignment="1" applyProtection="1">
      <alignment horizontal="center"/>
    </xf>
    <xf numFmtId="0" fontId="10" fillId="5" borderId="5" xfId="0" applyFont="1" applyFill="1" applyBorder="1"/>
    <xf numFmtId="0" fontId="10" fillId="5" borderId="5" xfId="0" applyFont="1" applyFill="1" applyBorder="1" applyAlignment="1">
      <alignment wrapText="1"/>
    </xf>
    <xf numFmtId="0" fontId="1" fillId="5" borderId="5" xfId="0" applyNumberFormat="1" applyFont="1" applyFill="1" applyBorder="1" applyAlignment="1" applyProtection="1">
      <alignment horizontal="center"/>
    </xf>
    <xf numFmtId="0" fontId="11" fillId="5" borderId="6" xfId="1" applyNumberFormat="1" applyFont="1" applyFill="1" applyBorder="1" applyAlignment="1" applyProtection="1">
      <alignment horizontal="center" wrapText="1"/>
    </xf>
    <xf numFmtId="44" fontId="10" fillId="5" borderId="5" xfId="2" applyFont="1" applyFill="1" applyBorder="1" applyAlignment="1">
      <alignment horizontal="right" wrapText="1"/>
    </xf>
    <xf numFmtId="44" fontId="14" fillId="5" borderId="7" xfId="2" applyFont="1" applyFill="1" applyBorder="1" applyAlignment="1" applyProtection="1">
      <alignment horizontal="right" wrapText="1"/>
    </xf>
    <xf numFmtId="164" fontId="1" fillId="5" borderId="5" xfId="3" applyNumberFormat="1" applyFont="1" applyFill="1" applyBorder="1" applyAlignment="1" applyProtection="1">
      <alignment horizontal="center"/>
    </xf>
    <xf numFmtId="9" fontId="1" fillId="5" borderId="5" xfId="3" applyFont="1" applyFill="1" applyBorder="1" applyAlignment="1" applyProtection="1">
      <alignment horizontal="center"/>
    </xf>
    <xf numFmtId="44" fontId="16" fillId="5" borderId="5" xfId="2" applyFont="1" applyFill="1" applyBorder="1" applyAlignment="1">
      <alignment horizontal="right" wrapText="1"/>
    </xf>
    <xf numFmtId="164" fontId="9" fillId="5" borderId="5" xfId="3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12" fillId="4" borderId="2" xfId="0" applyNumberFormat="1" applyFont="1" applyFill="1" applyBorder="1" applyAlignment="1" applyProtection="1">
      <alignment horizontal="center"/>
    </xf>
    <xf numFmtId="0" fontId="12" fillId="4" borderId="3" xfId="0" applyNumberFormat="1" applyFont="1" applyFill="1" applyBorder="1" applyAlignment="1" applyProtection="1">
      <alignment horizontal="center"/>
    </xf>
    <xf numFmtId="0" fontId="12" fillId="4" borderId="4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8" fillId="0" borderId="1" xfId="4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13" fillId="0" borderId="5" xfId="0" applyNumberFormat="1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wrapText="1"/>
    </xf>
  </cellXfs>
  <cellStyles count="5">
    <cellStyle name="Hipervínculo" xfId="4" builtinId="8"/>
    <cellStyle name="Moneda" xfId="2" builtinId="4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rticulo.mercadolibre.com.ar/MLA-835256102-bateria-12x75-sermat-12-volt-75-amper-diesel-nafta-reforzada-_JM" TargetMode="External"/><Relationship Id="rId1" Type="http://schemas.openxmlformats.org/officeDocument/2006/relationships/hyperlink" Target="https://www.herbomendoza.com.ar/pagina-del-producto/herbo-premium-max-12v-75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7.28515625" style="3" customWidth="1"/>
    <col min="2" max="2" width="5.7109375" style="3" customWidth="1"/>
    <col min="3" max="3" width="12.42578125" style="3" bestFit="1" customWidth="1"/>
    <col min="4" max="4" width="15" style="3" customWidth="1"/>
    <col min="5" max="5" width="31.140625" style="1" customWidth="1"/>
    <col min="6" max="6" width="11.42578125" style="3"/>
    <col min="7" max="7" width="11.42578125" style="14"/>
    <col min="8" max="8" width="15" style="3" customWidth="1"/>
    <col min="9" max="9" width="13.85546875" style="3" hidden="1" customWidth="1"/>
    <col min="10" max="10" width="14.28515625" style="3" customWidth="1"/>
    <col min="11" max="12" width="14.28515625" style="3" hidden="1" customWidth="1"/>
    <col min="13" max="13" width="14.28515625" style="3" customWidth="1"/>
    <col min="14" max="14" width="15.7109375" style="3" hidden="1" customWidth="1"/>
    <col min="15" max="15" width="11.42578125" style="1"/>
    <col min="16" max="16" width="11.42578125" style="1" hidden="1" customWidth="1"/>
    <col min="17" max="16384" width="11.42578125" style="1"/>
  </cols>
  <sheetData>
    <row r="1" spans="1:16" ht="32.25" customHeight="1" x14ac:dyDescent="0.35">
      <c r="A1" s="56" t="s">
        <v>83</v>
      </c>
      <c r="B1" s="56"/>
      <c r="C1" s="56"/>
      <c r="D1" s="56"/>
      <c r="E1" s="56"/>
      <c r="F1" s="56"/>
      <c r="G1" s="56"/>
      <c r="H1" s="56"/>
    </row>
    <row r="2" spans="1:16" s="5" customFormat="1" ht="15" customHeight="1" x14ac:dyDescent="0.25">
      <c r="A2" s="72" t="s">
        <v>31</v>
      </c>
      <c r="B2" s="72"/>
      <c r="C2" s="72"/>
      <c r="D2" s="72"/>
      <c r="F2" s="4"/>
      <c r="G2" s="13"/>
      <c r="H2" s="6"/>
      <c r="I2" s="6"/>
      <c r="J2" s="8"/>
      <c r="K2" s="7"/>
      <c r="L2" s="7"/>
      <c r="M2" s="7"/>
      <c r="N2" s="7" t="s">
        <v>11</v>
      </c>
    </row>
    <row r="3" spans="1:16" s="16" customFormat="1" ht="15" customHeight="1" thickBot="1" x14ac:dyDescent="0.3">
      <c r="A3" s="72"/>
      <c r="B3" s="72"/>
      <c r="C3" s="72"/>
      <c r="D3" s="72"/>
      <c r="F3" s="15"/>
      <c r="G3" s="17"/>
      <c r="H3" s="18"/>
      <c r="I3" s="18"/>
      <c r="J3" s="19"/>
      <c r="K3" s="20"/>
      <c r="L3" s="20"/>
      <c r="M3" s="20"/>
      <c r="N3" s="20"/>
    </row>
    <row r="4" spans="1:16" s="21" customFormat="1" ht="35.25" customHeight="1" thickBot="1" x14ac:dyDescent="0.35">
      <c r="A4" s="73" t="s">
        <v>0</v>
      </c>
      <c r="B4" s="73"/>
      <c r="C4" s="73"/>
      <c r="D4" s="73"/>
      <c r="E4" s="73"/>
      <c r="F4" s="73"/>
      <c r="G4" s="73"/>
      <c r="H4" s="23" t="s">
        <v>1</v>
      </c>
      <c r="I4" s="23" t="s">
        <v>32</v>
      </c>
      <c r="J4" s="24" t="s">
        <v>33</v>
      </c>
      <c r="K4" s="71" t="s">
        <v>34</v>
      </c>
      <c r="L4" s="71" t="s">
        <v>35</v>
      </c>
      <c r="M4" s="71" t="s">
        <v>84</v>
      </c>
      <c r="N4" s="71" t="s">
        <v>36</v>
      </c>
    </row>
    <row r="5" spans="1:16" s="21" customFormat="1" ht="12" thickBot="1" x14ac:dyDescent="0.25">
      <c r="A5" s="25" t="s">
        <v>37</v>
      </c>
      <c r="B5" s="25" t="s">
        <v>2</v>
      </c>
      <c r="C5" s="25" t="s">
        <v>3</v>
      </c>
      <c r="D5" s="25" t="s">
        <v>4</v>
      </c>
      <c r="E5" s="26" t="s">
        <v>5</v>
      </c>
      <c r="F5" s="25" t="s">
        <v>6</v>
      </c>
      <c r="G5" s="23" t="s">
        <v>7</v>
      </c>
      <c r="H5" s="39" t="s">
        <v>8</v>
      </c>
      <c r="I5" s="39" t="s">
        <v>8</v>
      </c>
      <c r="J5" s="27" t="s">
        <v>8</v>
      </c>
      <c r="K5" s="71"/>
      <c r="L5" s="71"/>
      <c r="M5" s="71"/>
      <c r="N5" s="71"/>
    </row>
    <row r="6" spans="1:16" s="2" customFormat="1" ht="30" customHeight="1" thickBot="1" x14ac:dyDescent="0.25">
      <c r="A6" s="28" t="s">
        <v>16</v>
      </c>
      <c r="B6" s="28">
        <v>1</v>
      </c>
      <c r="C6" s="28" t="s">
        <v>12</v>
      </c>
      <c r="D6" s="29" t="s">
        <v>13</v>
      </c>
      <c r="E6" s="29" t="s">
        <v>38</v>
      </c>
      <c r="F6" s="30" t="s">
        <v>9</v>
      </c>
      <c r="G6" s="36" t="s">
        <v>67</v>
      </c>
      <c r="H6" s="40">
        <v>36102</v>
      </c>
      <c r="I6" s="40">
        <v>39950</v>
      </c>
      <c r="J6" s="38">
        <f>+H6*(1+$L$17)</f>
        <v>40063.305072697898</v>
      </c>
      <c r="K6" s="31">
        <f>(I6-H6)/H6</f>
        <v>0.10658689269292559</v>
      </c>
      <c r="L6" s="32"/>
      <c r="M6" s="35">
        <f>+I6</f>
        <v>39950</v>
      </c>
      <c r="N6" s="41">
        <f>+(M6-H6)/H6</f>
        <v>0.10658689269292559</v>
      </c>
      <c r="O6" s="22"/>
      <c r="P6" s="2">
        <f>L6/J6</f>
        <v>0</v>
      </c>
    </row>
    <row r="7" spans="1:16" s="2" customFormat="1" ht="30" customHeight="1" thickBot="1" x14ac:dyDescent="0.25">
      <c r="A7" s="28" t="s">
        <v>18</v>
      </c>
      <c r="B7" s="28">
        <v>1</v>
      </c>
      <c r="C7" s="28" t="s">
        <v>12</v>
      </c>
      <c r="D7" s="33" t="s">
        <v>14</v>
      </c>
      <c r="E7" s="29" t="s">
        <v>39</v>
      </c>
      <c r="F7" s="30" t="s">
        <v>9</v>
      </c>
      <c r="G7" s="36" t="s">
        <v>68</v>
      </c>
      <c r="H7" s="40">
        <v>38798</v>
      </c>
      <c r="I7" s="40">
        <v>41555</v>
      </c>
      <c r="J7" s="38">
        <f t="shared" ref="J7:J19" si="0">+H7*(1+$L$17)</f>
        <v>43055.124652665589</v>
      </c>
      <c r="K7" s="31">
        <f t="shared" ref="K7:K19" si="1">(I7-H7)/H7</f>
        <v>7.106036393628537E-2</v>
      </c>
      <c r="L7" s="32"/>
      <c r="M7" s="35">
        <f t="shared" ref="M7:M13" si="2">+I7</f>
        <v>41555</v>
      </c>
      <c r="N7" s="41">
        <f t="shared" ref="N7:N19" si="3">+(M7-H7)/H7</f>
        <v>7.106036393628537E-2</v>
      </c>
      <c r="O7" s="22"/>
      <c r="P7" s="2">
        <f>L7/J7</f>
        <v>0</v>
      </c>
    </row>
    <row r="8" spans="1:16" s="2" customFormat="1" ht="30" customHeight="1" thickBot="1" x14ac:dyDescent="0.25">
      <c r="A8" s="28" t="s">
        <v>19</v>
      </c>
      <c r="B8" s="28">
        <v>1</v>
      </c>
      <c r="C8" s="28" t="s">
        <v>12</v>
      </c>
      <c r="D8" s="33" t="s">
        <v>40</v>
      </c>
      <c r="E8" s="29" t="s">
        <v>41</v>
      </c>
      <c r="F8" s="30" t="s">
        <v>9</v>
      </c>
      <c r="G8" s="36" t="s">
        <v>69</v>
      </c>
      <c r="H8" s="40">
        <v>11060</v>
      </c>
      <c r="I8" s="40">
        <v>13500</v>
      </c>
      <c r="J8" s="38">
        <f t="shared" si="0"/>
        <v>12273.562520193862</v>
      </c>
      <c r="K8" s="31">
        <f t="shared" si="1"/>
        <v>0.22061482820976491</v>
      </c>
      <c r="L8" s="32"/>
      <c r="M8" s="35">
        <f>+J8</f>
        <v>12273.562520193862</v>
      </c>
      <c r="N8" s="41">
        <f t="shared" si="3"/>
        <v>0.10972536348949927</v>
      </c>
      <c r="O8" s="22"/>
      <c r="P8" s="2">
        <f>L8/I8</f>
        <v>0</v>
      </c>
    </row>
    <row r="9" spans="1:16" s="2" customFormat="1" ht="30" customHeight="1" thickBot="1" x14ac:dyDescent="0.25">
      <c r="A9" s="28" t="s">
        <v>20</v>
      </c>
      <c r="B9" s="28">
        <v>1</v>
      </c>
      <c r="C9" s="28" t="s">
        <v>12</v>
      </c>
      <c r="D9" s="33" t="s">
        <v>42</v>
      </c>
      <c r="E9" s="29" t="s">
        <v>43</v>
      </c>
      <c r="F9" s="30" t="s">
        <v>9</v>
      </c>
      <c r="G9" s="36" t="s">
        <v>70</v>
      </c>
      <c r="H9" s="40">
        <v>12855</v>
      </c>
      <c r="I9" s="40">
        <v>14613</v>
      </c>
      <c r="J9" s="38">
        <f t="shared" si="0"/>
        <v>14265.519547657514</v>
      </c>
      <c r="K9" s="31">
        <f t="shared" si="1"/>
        <v>0.13675612602100351</v>
      </c>
      <c r="L9" s="32"/>
      <c r="M9" s="35">
        <f>+J9</f>
        <v>14265.519547657514</v>
      </c>
      <c r="N9" s="41">
        <f t="shared" si="3"/>
        <v>0.10972536348949931</v>
      </c>
      <c r="O9" s="22"/>
      <c r="P9" s="2">
        <f t="shared" ref="P9:P15" si="4">L9/J9</f>
        <v>0</v>
      </c>
    </row>
    <row r="10" spans="1:16" s="2" customFormat="1" ht="30" customHeight="1" thickBot="1" x14ac:dyDescent="0.25">
      <c r="A10" s="28" t="s">
        <v>21</v>
      </c>
      <c r="B10" s="28">
        <v>1</v>
      </c>
      <c r="C10" s="28" t="s">
        <v>12</v>
      </c>
      <c r="D10" s="29" t="s">
        <v>15</v>
      </c>
      <c r="E10" s="29" t="s">
        <v>44</v>
      </c>
      <c r="F10" s="30" t="s">
        <v>9</v>
      </c>
      <c r="G10" s="36" t="s">
        <v>71</v>
      </c>
      <c r="H10" s="40">
        <v>14747</v>
      </c>
      <c r="I10" s="40">
        <v>16955</v>
      </c>
      <c r="J10" s="38">
        <f t="shared" si="0"/>
        <v>16365.119935379646</v>
      </c>
      <c r="K10" s="31">
        <f t="shared" si="1"/>
        <v>0.14972536787143148</v>
      </c>
      <c r="L10" s="32"/>
      <c r="M10" s="35">
        <f>+J10</f>
        <v>16365.119935379646</v>
      </c>
      <c r="N10" s="41">
        <f t="shared" si="3"/>
        <v>0.10972536348949925</v>
      </c>
      <c r="O10" s="22"/>
      <c r="P10" s="2" t="e">
        <f>L10/#REF!</f>
        <v>#REF!</v>
      </c>
    </row>
    <row r="11" spans="1:16" s="2" customFormat="1" ht="30" customHeight="1" thickBot="1" x14ac:dyDescent="0.25">
      <c r="A11" s="28" t="s">
        <v>22</v>
      </c>
      <c r="B11" s="28">
        <v>1</v>
      </c>
      <c r="C11" s="28" t="s">
        <v>12</v>
      </c>
      <c r="D11" s="29" t="s">
        <v>17</v>
      </c>
      <c r="E11" s="29" t="s">
        <v>45</v>
      </c>
      <c r="F11" s="30" t="s">
        <v>9</v>
      </c>
      <c r="G11" s="36" t="s">
        <v>72</v>
      </c>
      <c r="H11" s="40">
        <v>16626</v>
      </c>
      <c r="I11" s="40">
        <v>20400</v>
      </c>
      <c r="J11" s="38">
        <f t="shared" si="0"/>
        <v>18450.293893376413</v>
      </c>
      <c r="K11" s="31">
        <f t="shared" si="1"/>
        <v>0.22699386503067484</v>
      </c>
      <c r="L11" s="32"/>
      <c r="M11" s="35">
        <f>+J11</f>
        <v>18450.293893376413</v>
      </c>
      <c r="N11" s="41">
        <f t="shared" si="3"/>
        <v>0.10972536348949913</v>
      </c>
      <c r="O11" s="22"/>
      <c r="P11" s="2">
        <f t="shared" si="4"/>
        <v>0</v>
      </c>
    </row>
    <row r="12" spans="1:16" s="2" customFormat="1" ht="30" customHeight="1" thickBot="1" x14ac:dyDescent="0.25">
      <c r="A12" s="28" t="s">
        <v>23</v>
      </c>
      <c r="B12" s="28">
        <v>1</v>
      </c>
      <c r="C12" s="28" t="s">
        <v>12</v>
      </c>
      <c r="D12" s="29" t="s">
        <v>46</v>
      </c>
      <c r="E12" s="29" t="s">
        <v>47</v>
      </c>
      <c r="F12" s="30" t="s">
        <v>9</v>
      </c>
      <c r="G12" s="37" t="s">
        <v>73</v>
      </c>
      <c r="H12" s="40">
        <v>21130</v>
      </c>
      <c r="I12" s="40">
        <v>24150</v>
      </c>
      <c r="J12" s="38">
        <f t="shared" si="0"/>
        <v>23448.496930533118</v>
      </c>
      <c r="K12" s="31">
        <f t="shared" si="1"/>
        <v>0.1429247515380975</v>
      </c>
      <c r="L12" s="32"/>
      <c r="M12" s="35">
        <f>+J12</f>
        <v>23448.496930533118</v>
      </c>
      <c r="N12" s="41">
        <f t="shared" si="3"/>
        <v>0.10972536348949918</v>
      </c>
      <c r="O12" s="22"/>
      <c r="P12" s="2">
        <f t="shared" si="4"/>
        <v>0</v>
      </c>
    </row>
    <row r="13" spans="1:16" s="2" customFormat="1" ht="30" customHeight="1" thickBot="1" x14ac:dyDescent="0.25">
      <c r="A13" s="28" t="s">
        <v>24</v>
      </c>
      <c r="B13" s="28">
        <v>1</v>
      </c>
      <c r="C13" s="28" t="s">
        <v>12</v>
      </c>
      <c r="D13" s="33" t="s">
        <v>48</v>
      </c>
      <c r="E13" s="33" t="s">
        <v>49</v>
      </c>
      <c r="F13" s="30" t="s">
        <v>9</v>
      </c>
      <c r="G13" s="36" t="s">
        <v>74</v>
      </c>
      <c r="H13" s="40">
        <v>23399</v>
      </c>
      <c r="I13" s="40">
        <v>25900</v>
      </c>
      <c r="J13" s="38">
        <f t="shared" si="0"/>
        <v>25966.463780290793</v>
      </c>
      <c r="K13" s="31">
        <f t="shared" si="1"/>
        <v>0.10688490961152186</v>
      </c>
      <c r="L13" s="32"/>
      <c r="M13" s="35">
        <f t="shared" si="2"/>
        <v>25900</v>
      </c>
      <c r="N13" s="41">
        <f t="shared" si="3"/>
        <v>0.10688490961152186</v>
      </c>
      <c r="O13" s="22"/>
      <c r="P13" s="2">
        <f t="shared" si="4"/>
        <v>0</v>
      </c>
    </row>
    <row r="14" spans="1:16" s="2" customFormat="1" ht="30" customHeight="1" thickBot="1" x14ac:dyDescent="0.25">
      <c r="A14" s="28" t="s">
        <v>25</v>
      </c>
      <c r="B14" s="28">
        <v>1</v>
      </c>
      <c r="C14" s="28" t="s">
        <v>12</v>
      </c>
      <c r="D14" s="33" t="s">
        <v>50</v>
      </c>
      <c r="E14" s="33" t="s">
        <v>51</v>
      </c>
      <c r="F14" s="30" t="s">
        <v>9</v>
      </c>
      <c r="G14" s="36" t="s">
        <v>75</v>
      </c>
      <c r="H14" s="40">
        <v>28620</v>
      </c>
      <c r="I14" s="40">
        <v>32822</v>
      </c>
      <c r="J14" s="38">
        <f t="shared" si="0"/>
        <v>31760.339903069467</v>
      </c>
      <c r="K14" s="31">
        <f t="shared" si="1"/>
        <v>0.14682040531097135</v>
      </c>
      <c r="L14" s="32"/>
      <c r="M14" s="35">
        <f t="shared" ref="M14:M19" si="5">+J14</f>
        <v>31760.339903069467</v>
      </c>
      <c r="N14" s="41">
        <f t="shared" si="3"/>
        <v>0.10972536348949921</v>
      </c>
      <c r="O14" s="22"/>
      <c r="P14" s="2">
        <f t="shared" si="4"/>
        <v>0</v>
      </c>
    </row>
    <row r="15" spans="1:16" s="2" customFormat="1" ht="30" customHeight="1" thickBot="1" x14ac:dyDescent="0.25">
      <c r="A15" s="28" t="s">
        <v>26</v>
      </c>
      <c r="B15" s="28">
        <v>1</v>
      </c>
      <c r="C15" s="28" t="s">
        <v>12</v>
      </c>
      <c r="D15" s="33" t="s">
        <v>52</v>
      </c>
      <c r="E15" s="33" t="s">
        <v>53</v>
      </c>
      <c r="F15" s="30" t="s">
        <v>9</v>
      </c>
      <c r="G15" s="37" t="s">
        <v>76</v>
      </c>
      <c r="H15" s="40">
        <v>23977</v>
      </c>
      <c r="I15" s="40">
        <v>27300</v>
      </c>
      <c r="J15" s="38">
        <f t="shared" si="0"/>
        <v>26607.885040387722</v>
      </c>
      <c r="K15" s="31">
        <f t="shared" si="1"/>
        <v>0.13859114985194143</v>
      </c>
      <c r="L15" s="32"/>
      <c r="M15" s="35">
        <f t="shared" si="5"/>
        <v>26607.885040387722</v>
      </c>
      <c r="N15" s="41">
        <f t="shared" si="3"/>
        <v>0.1097253634894992</v>
      </c>
      <c r="O15" s="22"/>
      <c r="P15" s="2">
        <f t="shared" si="4"/>
        <v>0</v>
      </c>
    </row>
    <row r="16" spans="1:16" s="2" customFormat="1" ht="30" customHeight="1" thickBot="1" x14ac:dyDescent="0.25">
      <c r="A16" s="28" t="s">
        <v>27</v>
      </c>
      <c r="B16" s="28">
        <v>1</v>
      </c>
      <c r="C16" s="28" t="s">
        <v>12</v>
      </c>
      <c r="D16" s="33" t="s">
        <v>54</v>
      </c>
      <c r="E16" s="33" t="s">
        <v>55</v>
      </c>
      <c r="F16" s="30" t="s">
        <v>9</v>
      </c>
      <c r="G16" s="36" t="s">
        <v>77</v>
      </c>
      <c r="H16" s="40">
        <v>21538</v>
      </c>
      <c r="I16" s="40">
        <v>25900</v>
      </c>
      <c r="J16" s="38">
        <f t="shared" si="0"/>
        <v>23901.264878836835</v>
      </c>
      <c r="K16" s="31">
        <f t="shared" si="1"/>
        <v>0.20252576840932307</v>
      </c>
      <c r="L16" s="34"/>
      <c r="M16" s="35">
        <f t="shared" si="5"/>
        <v>23901.264878836835</v>
      </c>
      <c r="N16" s="41">
        <f t="shared" si="3"/>
        <v>0.10972536348949927</v>
      </c>
      <c r="O16" s="22"/>
      <c r="P16" s="2">
        <f t="shared" ref="P16:P19" si="6">L16/J16</f>
        <v>0</v>
      </c>
    </row>
    <row r="17" spans="1:16" s="43" customFormat="1" ht="30" customHeight="1" thickBot="1" x14ac:dyDescent="0.25">
      <c r="A17" s="42" t="s">
        <v>28</v>
      </c>
      <c r="B17" s="44">
        <v>1</v>
      </c>
      <c r="C17" s="44" t="s">
        <v>12</v>
      </c>
      <c r="D17" s="45" t="s">
        <v>56</v>
      </c>
      <c r="E17" s="46" t="s">
        <v>57</v>
      </c>
      <c r="F17" s="47" t="s">
        <v>9</v>
      </c>
      <c r="G17" s="48" t="s">
        <v>62</v>
      </c>
      <c r="H17" s="49">
        <v>15475</v>
      </c>
      <c r="I17" s="49">
        <v>21900</v>
      </c>
      <c r="J17" s="50">
        <v>17173</v>
      </c>
      <c r="K17" s="51">
        <f t="shared" si="1"/>
        <v>0.41518578352180935</v>
      </c>
      <c r="L17" s="52">
        <f>+(J17-H17)/H17</f>
        <v>0.1097253634894992</v>
      </c>
      <c r="M17" s="53">
        <f t="shared" si="5"/>
        <v>17173</v>
      </c>
      <c r="N17" s="54">
        <f t="shared" si="3"/>
        <v>0.1097253634894992</v>
      </c>
      <c r="O17" s="55" t="s">
        <v>10</v>
      </c>
      <c r="P17" s="43">
        <f t="shared" si="6"/>
        <v>6.3894114883537645E-6</v>
      </c>
    </row>
    <row r="18" spans="1:16" s="2" customFormat="1" ht="30" customHeight="1" thickBot="1" x14ac:dyDescent="0.25">
      <c r="A18" s="28" t="s">
        <v>29</v>
      </c>
      <c r="B18" s="28">
        <v>1</v>
      </c>
      <c r="C18" s="28" t="s">
        <v>12</v>
      </c>
      <c r="D18" s="33" t="s">
        <v>58</v>
      </c>
      <c r="E18" s="33" t="s">
        <v>59</v>
      </c>
      <c r="F18" s="30" t="s">
        <v>9</v>
      </c>
      <c r="G18" s="36" t="s">
        <v>78</v>
      </c>
      <c r="H18" s="40">
        <v>24826</v>
      </c>
      <c r="I18" s="40">
        <v>29900</v>
      </c>
      <c r="J18" s="38">
        <f t="shared" si="0"/>
        <v>27550.041873990307</v>
      </c>
      <c r="K18" s="31">
        <f t="shared" si="1"/>
        <v>0.20438250221541931</v>
      </c>
      <c r="L18" s="34"/>
      <c r="M18" s="35">
        <f t="shared" si="5"/>
        <v>27550.041873990307</v>
      </c>
      <c r="N18" s="41">
        <f t="shared" si="3"/>
        <v>0.1097253634894992</v>
      </c>
      <c r="O18" s="22"/>
      <c r="P18" s="2">
        <f t="shared" si="6"/>
        <v>0</v>
      </c>
    </row>
    <row r="19" spans="1:16" s="2" customFormat="1" ht="30" customHeight="1" thickBot="1" x14ac:dyDescent="0.25">
      <c r="A19" s="28" t="s">
        <v>30</v>
      </c>
      <c r="B19" s="28">
        <v>1</v>
      </c>
      <c r="C19" s="28" t="s">
        <v>12</v>
      </c>
      <c r="D19" s="33" t="s">
        <v>60</v>
      </c>
      <c r="E19" s="33" t="s">
        <v>61</v>
      </c>
      <c r="F19" s="30" t="s">
        <v>9</v>
      </c>
      <c r="G19" s="36" t="s">
        <v>79</v>
      </c>
      <c r="H19" s="40">
        <v>48177</v>
      </c>
      <c r="I19" s="40">
        <v>55300</v>
      </c>
      <c r="J19" s="38">
        <f t="shared" si="0"/>
        <v>53463.238836833603</v>
      </c>
      <c r="K19" s="31">
        <f t="shared" si="1"/>
        <v>0.14785063412001578</v>
      </c>
      <c r="L19" s="34"/>
      <c r="M19" s="35">
        <f t="shared" si="5"/>
        <v>53463.238836833603</v>
      </c>
      <c r="N19" s="41">
        <f t="shared" si="3"/>
        <v>0.10972536348949921</v>
      </c>
      <c r="O19" s="22"/>
      <c r="P19" s="2">
        <f t="shared" si="6"/>
        <v>0</v>
      </c>
    </row>
    <row r="20" spans="1:16" x14ac:dyDescent="0.2">
      <c r="J20" s="9"/>
      <c r="M20" s="4"/>
      <c r="N20" s="4"/>
    </row>
    <row r="21" spans="1:16" x14ac:dyDescent="0.2">
      <c r="J21" s="9"/>
      <c r="M21" s="4"/>
      <c r="N21" s="4"/>
    </row>
    <row r="22" spans="1:16" ht="15.75" x14ac:dyDescent="0.25">
      <c r="A22" s="62" t="s">
        <v>33</v>
      </c>
      <c r="B22" s="63"/>
      <c r="C22" s="63"/>
      <c r="D22" s="63"/>
      <c r="E22" s="63"/>
      <c r="F22" s="64"/>
    </row>
    <row r="23" spans="1:16" x14ac:dyDescent="0.2">
      <c r="A23" s="67"/>
      <c r="B23" s="67"/>
      <c r="C23" s="10" t="s">
        <v>63</v>
      </c>
      <c r="D23" s="68" t="s">
        <v>64</v>
      </c>
      <c r="E23" s="69"/>
      <c r="F23" s="70"/>
    </row>
    <row r="24" spans="1:16" ht="60" customHeight="1" x14ac:dyDescent="0.2">
      <c r="A24" s="65" t="s">
        <v>65</v>
      </c>
      <c r="B24" s="65"/>
      <c r="C24" s="11">
        <v>16490</v>
      </c>
      <c r="D24" s="66" t="s">
        <v>80</v>
      </c>
      <c r="E24" s="66"/>
      <c r="F24" s="66"/>
    </row>
    <row r="25" spans="1:16" ht="60" customHeight="1" x14ac:dyDescent="0.2">
      <c r="A25" s="65" t="s">
        <v>82</v>
      </c>
      <c r="B25" s="65"/>
      <c r="C25" s="11">
        <v>17856</v>
      </c>
      <c r="D25" s="66" t="s">
        <v>81</v>
      </c>
      <c r="E25" s="66"/>
      <c r="F25" s="66"/>
    </row>
    <row r="26" spans="1:16" ht="30" customHeight="1" x14ac:dyDescent="0.2">
      <c r="A26" s="57" t="s">
        <v>66</v>
      </c>
      <c r="B26" s="58"/>
      <c r="C26" s="12">
        <f>(C24+C25)/2</f>
        <v>17173</v>
      </c>
      <c r="D26" s="59"/>
      <c r="E26" s="60"/>
      <c r="F26" s="61"/>
    </row>
  </sheetData>
  <mergeCells count="16">
    <mergeCell ref="K4:K5"/>
    <mergeCell ref="L4:L5"/>
    <mergeCell ref="M4:M5"/>
    <mergeCell ref="N4:N5"/>
    <mergeCell ref="A2:D3"/>
    <mergeCell ref="A4:G4"/>
    <mergeCell ref="A1:H1"/>
    <mergeCell ref="A26:B26"/>
    <mergeCell ref="D26:F26"/>
    <mergeCell ref="A22:F22"/>
    <mergeCell ref="A25:B25"/>
    <mergeCell ref="D24:F24"/>
    <mergeCell ref="D25:F25"/>
    <mergeCell ref="A23:B23"/>
    <mergeCell ref="A24:B24"/>
    <mergeCell ref="D23:F23"/>
  </mergeCells>
  <hyperlinks>
    <hyperlink ref="D25" r:id="rId1"/>
    <hyperlink ref="D24" r:id="rId2" location="position=3&amp;search_layout=stack&amp;type=item&amp;tracking_id=026d53b0-00c4-42d8-9e2f-22039f6c3e0d"/>
  </hyperlinks>
  <pageMargins left="0.7" right="0.7" top="0.75" bottom="0.75" header="0.3" footer="0.3"/>
  <pageSetup paperSize="9" scale="63" fitToHeight="0" orientation="landscape" r:id="rId3"/>
  <ignoredErrors>
    <ignoredError sqref="A6:A14 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Roberto Cabaña</cp:lastModifiedBy>
  <cp:lastPrinted>2022-04-20T16:37:27Z</cp:lastPrinted>
  <dcterms:created xsi:type="dcterms:W3CDTF">2020-04-25T13:37:49Z</dcterms:created>
  <dcterms:modified xsi:type="dcterms:W3CDTF">2022-05-04T16:31:39Z</dcterms:modified>
</cp:coreProperties>
</file>