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 activeTab="2"/>
  </bookViews>
  <sheets>
    <sheet name="MARZO" sheetId="4" r:id="rId1"/>
    <sheet name="MAYO" sheetId="5" r:id="rId2"/>
    <sheet name="PORCENTAJE AUMENTO MAR-MAY" sheetId="6" r:id="rId3"/>
  </sheets>
  <calcPr calcId="152511"/>
</workbook>
</file>

<file path=xl/calcChain.xml><?xml version="1.0" encoding="utf-8"?>
<calcChain xmlns="http://schemas.openxmlformats.org/spreadsheetml/2006/main">
  <c r="E78" i="5" l="1"/>
  <c r="F80" i="4"/>
  <c r="F152" i="6" l="1"/>
  <c r="F153" i="6"/>
  <c r="F154" i="6"/>
  <c r="F155" i="6"/>
  <c r="F151" i="6"/>
  <c r="F148" i="6"/>
  <c r="F146" i="6"/>
  <c r="F144" i="6"/>
  <c r="F143" i="6"/>
  <c r="F142" i="6"/>
  <c r="F139" i="6"/>
  <c r="F140" i="6"/>
  <c r="F137" i="6"/>
  <c r="F135" i="6"/>
  <c r="F134" i="6"/>
  <c r="F132" i="6"/>
  <c r="F130" i="6"/>
  <c r="F129" i="6"/>
  <c r="F126" i="6"/>
  <c r="F127" i="6"/>
  <c r="F125" i="6"/>
  <c r="F123" i="6"/>
  <c r="F121" i="6"/>
  <c r="F120" i="6"/>
  <c r="F118" i="6"/>
  <c r="F114" i="6"/>
  <c r="F115" i="6"/>
  <c r="F116" i="6"/>
  <c r="F113" i="6"/>
  <c r="F111" i="6"/>
  <c r="F102" i="6"/>
  <c r="F103" i="6"/>
  <c r="F104" i="6"/>
  <c r="F105" i="6"/>
  <c r="F106" i="6"/>
  <c r="F107" i="6"/>
  <c r="F108" i="6"/>
  <c r="F109" i="6"/>
  <c r="F101" i="6"/>
  <c r="F99" i="6"/>
  <c r="F94" i="6"/>
  <c r="F95" i="6"/>
  <c r="F96" i="6"/>
  <c r="F97" i="6"/>
  <c r="F93" i="6"/>
  <c r="F89" i="6"/>
  <c r="F87" i="6"/>
  <c r="F82" i="6"/>
  <c r="F83" i="6"/>
  <c r="F84" i="6"/>
  <c r="F81" i="6"/>
  <c r="F78" i="6"/>
  <c r="F79" i="6"/>
  <c r="F75" i="6"/>
  <c r="F72" i="6"/>
  <c r="F71" i="6"/>
  <c r="F69" i="6"/>
  <c r="F66" i="6"/>
  <c r="F63" i="6"/>
  <c r="F64" i="6"/>
  <c r="F62" i="6"/>
  <c r="F60" i="6"/>
  <c r="F58" i="6"/>
  <c r="F56" i="6"/>
  <c r="F54" i="6"/>
  <c r="F52" i="6"/>
  <c r="F50" i="6"/>
  <c r="F48" i="6"/>
  <c r="F46" i="6"/>
  <c r="F45" i="6"/>
  <c r="F43" i="6"/>
  <c r="F41" i="6"/>
  <c r="F39" i="6"/>
  <c r="F37" i="6"/>
  <c r="F35" i="6"/>
  <c r="F33" i="6"/>
  <c r="F29" i="6"/>
  <c r="F30" i="6"/>
  <c r="F28" i="6"/>
  <c r="F26" i="6"/>
  <c r="F25" i="6"/>
  <c r="F24" i="6"/>
  <c r="F22" i="6"/>
  <c r="F20" i="6"/>
  <c r="F19" i="6"/>
  <c r="F18" i="5"/>
  <c r="F16" i="6"/>
  <c r="F15" i="6"/>
  <c r="F14" i="6"/>
  <c r="F12" i="6"/>
  <c r="F11" i="6"/>
  <c r="F9" i="6"/>
  <c r="F8" i="6"/>
  <c r="F6" i="6"/>
  <c r="F5" i="6"/>
  <c r="F32" i="4" l="1"/>
  <c r="G32" i="4"/>
  <c r="E30" i="5"/>
  <c r="F30" i="5"/>
  <c r="F13" i="5"/>
  <c r="F126" i="4"/>
  <c r="F140" i="5"/>
  <c r="E34" i="5"/>
  <c r="E65" i="5"/>
  <c r="E83" i="5"/>
  <c r="E124" i="5"/>
  <c r="F143" i="5"/>
  <c r="F141" i="5"/>
  <c r="I131" i="5"/>
  <c r="F130" i="5"/>
  <c r="I126" i="5"/>
  <c r="F105" i="5"/>
  <c r="I90" i="5"/>
  <c r="F90" i="5"/>
  <c r="I83" i="5"/>
  <c r="I79" i="5"/>
  <c r="L76" i="5"/>
  <c r="F73" i="5"/>
  <c r="I65" i="5"/>
  <c r="F65" i="5"/>
  <c r="I64" i="5"/>
  <c r="I63" i="5"/>
  <c r="F53" i="5"/>
  <c r="I42" i="5"/>
  <c r="F42" i="5"/>
  <c r="F7" i="5"/>
  <c r="E7" i="5" s="1"/>
  <c r="I7" i="5"/>
  <c r="L7" i="5"/>
  <c r="F9" i="5"/>
  <c r="E9" i="5" s="1"/>
  <c r="I9" i="5"/>
  <c r="L9" i="5"/>
  <c r="I10" i="5"/>
  <c r="E10" i="5" s="1"/>
  <c r="E12" i="5"/>
  <c r="F12" i="5"/>
  <c r="I12" i="5"/>
  <c r="E13" i="5"/>
  <c r="E15" i="5"/>
  <c r="I16" i="5"/>
  <c r="L16" i="5"/>
  <c r="E16" i="5" s="1"/>
  <c r="E17" i="5"/>
  <c r="F17" i="5"/>
  <c r="I17" i="5"/>
  <c r="L17" i="5"/>
  <c r="E18" i="5"/>
  <c r="E20" i="5"/>
  <c r="E21" i="5"/>
  <c r="E23" i="5"/>
  <c r="F23" i="5"/>
  <c r="I23" i="5"/>
  <c r="F25" i="5"/>
  <c r="E25" i="5" s="1"/>
  <c r="E26" i="5"/>
  <c r="F26" i="5"/>
  <c r="F27" i="5"/>
  <c r="E27" i="5" s="1"/>
  <c r="I27" i="5"/>
  <c r="L27" i="5"/>
  <c r="F29" i="5"/>
  <c r="E29" i="5" s="1"/>
  <c r="L29" i="5"/>
  <c r="F31" i="5"/>
  <c r="E31" i="5" s="1"/>
  <c r="I31" i="5"/>
  <c r="F34" i="5"/>
  <c r="I34" i="5"/>
  <c r="E36" i="5"/>
  <c r="E38" i="5"/>
  <c r="F38" i="4"/>
  <c r="J36" i="4"/>
  <c r="G36" i="4"/>
  <c r="F36" i="4"/>
  <c r="G33" i="4"/>
  <c r="F33" i="4" s="1"/>
  <c r="M31" i="4"/>
  <c r="G31" i="4"/>
  <c r="F31" i="4" s="1"/>
  <c r="M29" i="4"/>
  <c r="J29" i="4"/>
  <c r="F29" i="4" s="1"/>
  <c r="G28" i="4"/>
  <c r="F28" i="4" s="1"/>
  <c r="G27" i="4"/>
  <c r="F27" i="4" s="1"/>
  <c r="J25" i="4"/>
  <c r="G25" i="4"/>
  <c r="F25" i="4"/>
  <c r="F23" i="4"/>
  <c r="F22" i="4"/>
  <c r="G20" i="4"/>
  <c r="F20" i="4"/>
  <c r="M19" i="4"/>
  <c r="J19" i="4"/>
  <c r="G19" i="4"/>
  <c r="F19" i="4"/>
  <c r="M18" i="4"/>
  <c r="J18" i="4"/>
  <c r="F18" i="4" s="1"/>
  <c r="J17" i="4"/>
  <c r="F17" i="4" s="1"/>
  <c r="J14" i="4"/>
  <c r="G14" i="4"/>
  <c r="F14" i="4"/>
  <c r="J12" i="4"/>
  <c r="F12" i="4" s="1"/>
  <c r="M11" i="4"/>
  <c r="J11" i="4"/>
  <c r="G11" i="4"/>
  <c r="F11" i="4" s="1"/>
  <c r="M9" i="4"/>
  <c r="J9" i="4"/>
  <c r="G9" i="4"/>
  <c r="F9" i="4" s="1"/>
  <c r="I6" i="5" l="1"/>
  <c r="E156" i="5"/>
  <c r="E155" i="5"/>
  <c r="E154" i="5"/>
  <c r="E153" i="5"/>
  <c r="E152" i="5"/>
  <c r="E147" i="5"/>
  <c r="E141" i="5"/>
  <c r="E140" i="5"/>
  <c r="E133" i="5"/>
  <c r="E131" i="5"/>
  <c r="L130" i="5"/>
  <c r="E130" i="5"/>
  <c r="E127" i="5"/>
  <c r="F126" i="5"/>
  <c r="E126" i="5" s="1"/>
  <c r="F122" i="5"/>
  <c r="E122" i="5" s="1"/>
  <c r="F121" i="5"/>
  <c r="E121" i="5"/>
  <c r="E119" i="5"/>
  <c r="E116" i="5"/>
  <c r="E115" i="5"/>
  <c r="E114" i="5"/>
  <c r="E110" i="5"/>
  <c r="E109" i="5"/>
  <c r="E108" i="5"/>
  <c r="E107" i="5"/>
  <c r="F106" i="5"/>
  <c r="E106" i="5" s="1"/>
  <c r="E105" i="5"/>
  <c r="E104" i="5"/>
  <c r="E103" i="5"/>
  <c r="E102" i="5"/>
  <c r="I100" i="5"/>
  <c r="E100" i="5"/>
  <c r="F98" i="5"/>
  <c r="E98" i="5" s="1"/>
  <c r="I97" i="5"/>
  <c r="F97" i="5"/>
  <c r="I96" i="5"/>
  <c r="F96" i="5"/>
  <c r="E96" i="5"/>
  <c r="F95" i="5"/>
  <c r="E95" i="5" s="1"/>
  <c r="F94" i="5"/>
  <c r="E94" i="5"/>
  <c r="E88" i="5"/>
  <c r="E85" i="5"/>
  <c r="F84" i="5"/>
  <c r="E84" i="5" s="1"/>
  <c r="E82" i="5"/>
  <c r="E80" i="5"/>
  <c r="F79" i="5"/>
  <c r="E79" i="5" s="1"/>
  <c r="E76" i="5"/>
  <c r="E73" i="5"/>
  <c r="E72" i="5"/>
  <c r="L64" i="5"/>
  <c r="F64" i="5"/>
  <c r="L63" i="5"/>
  <c r="F63" i="5"/>
  <c r="F59" i="5"/>
  <c r="E57" i="5"/>
  <c r="E55" i="5"/>
  <c r="E53" i="5"/>
  <c r="E51" i="5"/>
  <c r="E49" i="5"/>
  <c r="E47" i="5"/>
  <c r="E46" i="5"/>
  <c r="E44" i="5"/>
  <c r="E42" i="5"/>
  <c r="E6" i="5"/>
  <c r="E64" i="5" l="1"/>
  <c r="E63" i="5"/>
  <c r="E90" i="5"/>
  <c r="E97" i="5"/>
  <c r="J81" i="4"/>
  <c r="F78" i="4"/>
  <c r="M78" i="4"/>
  <c r="M67" i="4"/>
  <c r="M65" i="4"/>
  <c r="M66" i="4"/>
  <c r="S130" i="4" l="1"/>
  <c r="U81" i="4"/>
  <c r="F142" i="4"/>
  <c r="F143" i="4"/>
  <c r="F149" i="4"/>
  <c r="M132" i="4" l="1"/>
  <c r="J99" i="4"/>
  <c r="G99" i="4"/>
  <c r="F99" i="4" s="1"/>
  <c r="J98" i="4"/>
  <c r="F90" i="4"/>
  <c r="F84" i="4"/>
  <c r="S84" i="4" s="1"/>
  <c r="F46" i="4" l="1"/>
  <c r="F49" i="4"/>
  <c r="F51" i="4"/>
  <c r="F48" i="4"/>
  <c r="S14" i="4"/>
  <c r="J8" i="4"/>
  <c r="F8" i="4" s="1"/>
  <c r="S48" i="4" l="1"/>
  <c r="U137" i="4"/>
  <c r="S137" i="4"/>
  <c r="T114" i="4"/>
  <c r="U94" i="4"/>
  <c r="U20" i="4"/>
  <c r="F104" i="4"/>
  <c r="F105" i="4"/>
  <c r="F106" i="4"/>
  <c r="U157" i="4" l="1"/>
  <c r="T129" i="4"/>
  <c r="U124" i="4"/>
  <c r="U123" i="4"/>
  <c r="U109" i="4"/>
  <c r="U105" i="4"/>
  <c r="U102" i="4"/>
  <c r="U87" i="4"/>
  <c r="U86" i="4"/>
  <c r="U80" i="4"/>
  <c r="U78" i="4"/>
  <c r="T57" i="4"/>
  <c r="U55" i="4"/>
  <c r="U53" i="4"/>
  <c r="U38" i="4"/>
  <c r="T31" i="4"/>
  <c r="U27" i="4"/>
  <c r="U25" i="4"/>
  <c r="U19" i="4"/>
  <c r="U17" i="4"/>
  <c r="U12" i="4"/>
  <c r="U11" i="4"/>
  <c r="V155" i="4"/>
  <c r="V156" i="4"/>
  <c r="V158" i="4"/>
  <c r="V154" i="4"/>
  <c r="V151" i="4"/>
  <c r="V149" i="4"/>
  <c r="V147" i="4"/>
  <c r="V146" i="4"/>
  <c r="V145" i="4"/>
  <c r="V141" i="4"/>
  <c r="V142" i="4"/>
  <c r="V140" i="4"/>
  <c r="V138" i="4"/>
  <c r="V135" i="4"/>
  <c r="V133" i="4"/>
  <c r="V130" i="4"/>
  <c r="V128" i="4"/>
  <c r="V121" i="4"/>
  <c r="V119" i="4"/>
  <c r="V118" i="4"/>
  <c r="V117" i="4"/>
  <c r="V116" i="4"/>
  <c r="V107" i="4"/>
  <c r="V106" i="4"/>
  <c r="V99" i="4"/>
  <c r="V97" i="4"/>
  <c r="V98" i="4"/>
  <c r="V100" i="4"/>
  <c r="V96" i="4"/>
  <c r="V92" i="4"/>
  <c r="V85" i="4"/>
  <c r="V84" i="4"/>
  <c r="V76" i="4"/>
  <c r="V74" i="4"/>
  <c r="V67" i="4"/>
  <c r="V69" i="4"/>
  <c r="V66" i="4"/>
  <c r="V63" i="4"/>
  <c r="V61" i="4"/>
  <c r="V59" i="4"/>
  <c r="V51" i="4"/>
  <c r="V49" i="4"/>
  <c r="V48" i="4"/>
  <c r="V46" i="4"/>
  <c r="V44" i="4"/>
  <c r="V42" i="4"/>
  <c r="V34" i="4"/>
  <c r="V29" i="4"/>
  <c r="V28" i="4"/>
  <c r="V18" i="4"/>
  <c r="V15" i="4"/>
  <c r="V14" i="4"/>
  <c r="V9" i="4"/>
  <c r="V8" i="4"/>
  <c r="G61" i="4" l="1"/>
  <c r="G128" i="4" l="1"/>
  <c r="J128" i="4"/>
  <c r="G124" i="4"/>
  <c r="G123" i="4"/>
  <c r="G100" i="4"/>
  <c r="G98" i="4"/>
  <c r="F98" i="4" s="1"/>
  <c r="G97" i="4"/>
  <c r="F97" i="4" s="1"/>
  <c r="G96" i="4"/>
  <c r="F96" i="4" s="1"/>
  <c r="G92" i="4"/>
  <c r="J92" i="4"/>
  <c r="G81" i="4"/>
  <c r="F81" i="4" s="1"/>
  <c r="G75" i="4"/>
  <c r="F75" i="4" s="1"/>
  <c r="G67" i="4"/>
  <c r="F67" i="4" s="1"/>
  <c r="G66" i="4"/>
  <c r="G65" i="4"/>
  <c r="J67" i="4"/>
  <c r="J66" i="4"/>
  <c r="J65" i="4"/>
  <c r="G44" i="4"/>
  <c r="J44" i="4"/>
  <c r="S15" i="4"/>
  <c r="S20" i="4"/>
  <c r="S32" i="4"/>
  <c r="S34" i="4"/>
  <c r="S40" i="4"/>
  <c r="S61" i="4"/>
  <c r="S69" i="4"/>
  <c r="S72" i="4"/>
  <c r="S76" i="4"/>
  <c r="S80" i="4"/>
  <c r="S81" i="4"/>
  <c r="S94" i="4"/>
  <c r="S114" i="4"/>
  <c r="S119" i="4"/>
  <c r="S138" i="4"/>
  <c r="S140" i="4"/>
  <c r="S142" i="4"/>
  <c r="S143" i="4"/>
  <c r="S145" i="4"/>
  <c r="S146" i="4"/>
  <c r="S147" i="4"/>
  <c r="S149" i="4"/>
  <c r="S151" i="4"/>
  <c r="G145" i="4"/>
  <c r="F65" i="4" l="1"/>
  <c r="F66" i="4"/>
  <c r="F82" i="4"/>
  <c r="S82" i="4" s="1"/>
  <c r="S78" i="4"/>
  <c r="F118" i="4" l="1"/>
  <c r="S118" i="4" s="1"/>
  <c r="S75" i="4" l="1"/>
  <c r="F158" i="4" l="1"/>
  <c r="S158" i="4" s="1"/>
  <c r="F157" i="4"/>
  <c r="S157" i="4" s="1"/>
  <c r="F156" i="4"/>
  <c r="S156" i="4" s="1"/>
  <c r="F155" i="4"/>
  <c r="S155" i="4" s="1"/>
  <c r="F154" i="4"/>
  <c r="S154" i="4" s="1"/>
  <c r="F135" i="4"/>
  <c r="S135" i="4" s="1"/>
  <c r="J133" i="4"/>
  <c r="F133" i="4" s="1"/>
  <c r="S133" i="4" s="1"/>
  <c r="G132" i="4"/>
  <c r="F129" i="4"/>
  <c r="S129" i="4" s="1"/>
  <c r="F128" i="4"/>
  <c r="S128" i="4" s="1"/>
  <c r="S126" i="4"/>
  <c r="F124" i="4"/>
  <c r="S124" i="4" s="1"/>
  <c r="F123" i="4"/>
  <c r="S123" i="4" s="1"/>
  <c r="F121" i="4"/>
  <c r="S121" i="4" s="1"/>
  <c r="F117" i="4"/>
  <c r="S117" i="4" s="1"/>
  <c r="F116" i="4"/>
  <c r="S116" i="4" s="1"/>
  <c r="F112" i="4"/>
  <c r="S112" i="4" s="1"/>
  <c r="F111" i="4"/>
  <c r="S111" i="4" s="1"/>
  <c r="F110" i="4"/>
  <c r="S110" i="4" s="1"/>
  <c r="F109" i="4"/>
  <c r="S109" i="4" s="1"/>
  <c r="G108" i="4"/>
  <c r="F108" i="4" s="1"/>
  <c r="S108" i="4" s="1"/>
  <c r="G107" i="4"/>
  <c r="F107" i="4" s="1"/>
  <c r="S107" i="4" s="1"/>
  <c r="S106" i="4"/>
  <c r="S105" i="4"/>
  <c r="S104" i="4"/>
  <c r="J102" i="4"/>
  <c r="F102" i="4" s="1"/>
  <c r="S102" i="4" s="1"/>
  <c r="F100" i="4"/>
  <c r="S100" i="4" s="1"/>
  <c r="S99" i="4"/>
  <c r="S98" i="4"/>
  <c r="S97" i="4"/>
  <c r="S96" i="4"/>
  <c r="F92" i="4"/>
  <c r="S92" i="4" s="1"/>
  <c r="S90" i="4"/>
  <c r="F87" i="4"/>
  <c r="S87" i="4" s="1"/>
  <c r="G86" i="4"/>
  <c r="F86" i="4" s="1"/>
  <c r="S86" i="4" s="1"/>
  <c r="J85" i="4"/>
  <c r="F85" i="4" s="1"/>
  <c r="S85" i="4" s="1"/>
  <c r="F74" i="4"/>
  <c r="S74" i="4" s="1"/>
  <c r="S67" i="4"/>
  <c r="S66" i="4"/>
  <c r="S65" i="4"/>
  <c r="F59" i="4"/>
  <c r="S59" i="4" s="1"/>
  <c r="F57" i="4"/>
  <c r="S57" i="4" s="1"/>
  <c r="F55" i="4"/>
  <c r="S55" i="4" s="1"/>
  <c r="F53" i="4"/>
  <c r="S53" i="4" s="1"/>
  <c r="S51" i="4"/>
  <c r="S49" i="4"/>
  <c r="S46" i="4"/>
  <c r="F44" i="4"/>
  <c r="S44" i="4" s="1"/>
  <c r="S38" i="4"/>
  <c r="S28" i="4"/>
  <c r="S36" i="4"/>
  <c r="S33" i="4"/>
  <c r="S27" i="4"/>
  <c r="S25" i="4"/>
  <c r="S23" i="4"/>
  <c r="S22" i="4"/>
  <c r="S17" i="4"/>
  <c r="S12" i="4"/>
  <c r="S9" i="4"/>
  <c r="S8" i="4"/>
  <c r="F132" i="4" l="1"/>
  <c r="S132" i="4" s="1"/>
  <c r="S18" i="4"/>
  <c r="S31" i="4"/>
  <c r="S11" i="4"/>
  <c r="S19" i="4"/>
  <c r="S29" i="4"/>
  <c r="F77" i="6"/>
</calcChain>
</file>

<file path=xl/comments1.xml><?xml version="1.0" encoding="utf-8"?>
<comments xmlns="http://schemas.openxmlformats.org/spreadsheetml/2006/main">
  <authors>
    <author>Usuario de Windows</author>
  </authors>
  <commentList>
    <comment ref="E17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Otra marca 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Precio con fecha 30/4/2022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PRECIO 30/4/2022, insumo de otro proveedor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Precio 29/04/2022</t>
        </r>
      </text>
    </comment>
    <comment ref="E77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Otras marcas relevadas
</t>
        </r>
      </text>
    </comment>
  </commentList>
</comments>
</file>

<file path=xl/sharedStrings.xml><?xml version="1.0" encoding="utf-8"?>
<sst xmlns="http://schemas.openxmlformats.org/spreadsheetml/2006/main" count="1404" uniqueCount="446">
  <si>
    <t>DONCELLA</t>
  </si>
  <si>
    <t>NONISEC</t>
  </si>
  <si>
    <t>TELA ADHESIVA X 5 CM MICROPOROSA HIPOALERGENICA 9 M LARGO APROX.</t>
  </si>
  <si>
    <t>3M</t>
  </si>
  <si>
    <t>CITIZEN</t>
  </si>
  <si>
    <t>https://www.tiendasaludonline.com.ar/productos/jeringas-3-elementos-10cc-s-aguja-medeco-caja-x-100u/</t>
  </si>
  <si>
    <t>https://cirugiarex.com.ar/producto/macrogotero-venosil-s-aguja-tipo-v14/</t>
  </si>
  <si>
    <t>https://cirugiarex.com.ar/producto/barbijo-quirurgico-3-capas-con-tiras-3m-x50-unidades/</t>
  </si>
  <si>
    <t>NYLON Nº3/0 C/AGUJA 3/8 CIRC.25 MM APROX.PTA.REV.CORTANTE</t>
  </si>
  <si>
    <t>GASA TUBULAR 7 X 7 CM.ESTERIL DOBLADILLADA APROX.</t>
  </si>
  <si>
    <t>HOJA DE BISTURI Nº 24 ESTERIL</t>
  </si>
  <si>
    <t>https://www.tiendasaludonline.com.ar/productos/bajalengua-de-madera-adulto-novamed/</t>
  </si>
  <si>
    <t>BAJALENGUA DE MADERA ADULTO</t>
  </si>
  <si>
    <t>https://www.tiendasaludonline.com.ar/productos/especulo-vaginal-descartable-mediano-medisul/</t>
  </si>
  <si>
    <t>ESPECULO MEDIANO DESC.EST.</t>
  </si>
  <si>
    <t>https://www.tiendasaludonline.com.ar/productos/camisolin-descartabe-azul-hemorrepelente-puno-elastico-sms-30-gr-x-10unidades/</t>
  </si>
  <si>
    <t>BLUSON DE CIRUGIA DESC.C/PUÑO TEJIDO/ELASTIZADO, HEMORREPELENTE 40GR. MINIMO,  1.30 MTS DE LARGO, 1.50 MTS DE ANCHO APROX Y 60 CM MINIMO DE BRAZO.</t>
  </si>
  <si>
    <t>GORRO CIRUJANO TIPO COFIA HEMOREPELENTE NO PLASTICO PERMEABLE AL VAPOR DESC.</t>
  </si>
  <si>
    <t>https://www.tiendasaludonline.com.ar/productos/cofias-plizadas-hemoreplente-sms-pack-x-1000unidades/</t>
  </si>
  <si>
    <t>https://www.tiendasaludonline.com.ar/productos/guantes-examen-latex-talla-m-medium-caja-x-100u-nipro/</t>
  </si>
  <si>
    <t>GEL PARA ECOGRAFIA CON DOSIFICADOR</t>
  </si>
  <si>
    <t>https://www.lilis.com.ar/gel-neutro-1-2-kg-con-dispenser</t>
  </si>
  <si>
    <t>PAPEL P/ECG TERMOSENSIBLE 50 MM X 30 MT</t>
  </si>
  <si>
    <t>https://www.tiendasaludonline.com.ar/productos/papel-ecg-50-x-30mm-termosensible-caja-x-10-rollos-alpha-paper/</t>
  </si>
  <si>
    <t>https://www.lilis.com.ar/venda-yeso-rapida-15-4-gypsofix-25</t>
  </si>
  <si>
    <t>VENDA ENYESADA-FRAGUADO RAPIDO 15 CM ANCHO X 5 M DE LARGO APROX.</t>
  </si>
  <si>
    <t xml:space="preserve">PAÑOS BAÑO FACIL CON CLORHEXIDINA JABONOSA </t>
  </si>
  <si>
    <t>LLAVE 3 VIAS</t>
  </si>
  <si>
    <t>MASCARA PARA OXIGENOTERAPIA  CON RESERVORIO ADULTO</t>
  </si>
  <si>
    <t>https://cirugiarex.com.ar/producto/mascara-oxigeno-con-reservorio-adulto-y-pediatrico/</t>
  </si>
  <si>
    <t>INHALADOR DE OXIGENO P/CAVIDAD NASAL ADULTO C/2 TUBULADURAS DESC.EST.</t>
  </si>
  <si>
    <t>https://www.tiendasaludonline.com.ar/productos/sonda-nasal-p-oxigeno-adulto-k27-cajon-x-250u-novamed/</t>
  </si>
  <si>
    <t>https://www.tiendasaludonline.com.ar/productos/cepillo-p-citologia-endocervical-cj-x-100-unidades-esteril-c-envase-individual-importado/</t>
  </si>
  <si>
    <t>CEPILLO P/TOMA CITOLOGICA ENDOCERVICAL DESC.EST.</t>
  </si>
  <si>
    <t>https://cirugiarex.com.ar/producto/pinza-maier-un-solo-uso-25-cm-recta/</t>
  </si>
  <si>
    <t>PINZA MAIER RECTA DESC. ESTÉRIL</t>
  </si>
  <si>
    <t>BOLSA PLASTICA C/VALVULA DE DESAGOTE Y ANTIREFLUJO CAP. 2 L P/RECOLEC.ORINA EST. FONDO BLANCO</t>
  </si>
  <si>
    <t>CHATA PLASTICA ADULTO</t>
  </si>
  <si>
    <t>https://cirugiarex.com.ar/producto/chata-plastica-orinal-reforzada-kasse/</t>
  </si>
  <si>
    <t>NOVAMED</t>
  </si>
  <si>
    <t>MEDISUL</t>
  </si>
  <si>
    <t>PORTA</t>
  </si>
  <si>
    <t>ALCOHOL ETILICO PURO 96º</t>
  </si>
  <si>
    <t xml:space="preserve">LT           </t>
  </si>
  <si>
    <t>ALCOHOL ETILICO 70º</t>
  </si>
  <si>
    <t xml:space="preserve">X 1000 ML    </t>
  </si>
  <si>
    <t>BARBIJO DESC TRIPLE CAPA HEMOREP MIN 40 GR CON SUJETADOR DE NARIZ</t>
  </si>
  <si>
    <t xml:space="preserve">UNIDAD       </t>
  </si>
  <si>
    <t xml:space="preserve">BOTAS CAÑA LARGA HEMOREPELENTES NO PLASTICO PERMEABLE AL VAPOR DESC.DE 30 GR. MINIMO </t>
  </si>
  <si>
    <t xml:space="preserve">PAR          </t>
  </si>
  <si>
    <t xml:space="preserve">DESCARTADOR CAP.1 LT. P/PUNZANTES BOCA ANCHA                                                                                                                                                                                                                         </t>
  </si>
  <si>
    <t xml:space="preserve">CAJA X 100   </t>
  </si>
  <si>
    <t xml:space="preserve">X PAR        </t>
  </si>
  <si>
    <t>ALGODON HIDROFILO PLEGADO X 400/500 G</t>
  </si>
  <si>
    <t xml:space="preserve">PAQUETE      </t>
  </si>
  <si>
    <t>GASA SIMPLE-RECTILINEA 36 M LARGO X 1M ANCHO X 18 HILOS</t>
  </si>
  <si>
    <t xml:space="preserve">PIEZA        </t>
  </si>
  <si>
    <t>GASA HIDROFILA DOBLE TUBULAR CON HILADO NO MENOR A 24/1, PIEZA DE80 CM X 22 M Y PESO NO INFERIOR A 1.1OO GR.</t>
  </si>
  <si>
    <t xml:space="preserve">POUCH X 3    </t>
  </si>
  <si>
    <t>VENDA TIPO CAMBRIC  7 CM ANCHO ORILLADA MIN 2,5 MTS DE LARGO</t>
  </si>
  <si>
    <t xml:space="preserve">ROLLO        </t>
  </si>
  <si>
    <t>VENDA TIPO CAMBRIC 10 CM ANCHO ORILLADA MIN 2,5 MTS DE LARGO</t>
  </si>
  <si>
    <t>TELA ADHESIVA X   5 CM DE ANCHO Y 9 M DE LARGO APROX.</t>
  </si>
  <si>
    <t>TELA ADHESIVA X 5 CM TRANSP.HIPOALERGENICA 9 M DE LARGO APROX.</t>
  </si>
  <si>
    <t xml:space="preserve">APOSITO PROTECTOR P/VIA VENOSA CENTRAL TIPO VECA-C </t>
  </si>
  <si>
    <t>UNIDAD</t>
  </si>
  <si>
    <t>APOSITO DE 10X20CM Y 14G APROX.CONFECCIONADO C/ALGODON HIDROFILO Y GASA TUBULAR,ACONDICIONADO ESTERIL</t>
  </si>
  <si>
    <t>CABLE P/ELECTROBISTURI CON MANGO Y PUNTA P/CORTE DESCARTABLE</t>
  </si>
  <si>
    <t xml:space="preserve">X 500 GR     </t>
  </si>
  <si>
    <t>PAPEL P/ECOGRAFIA 110 MM X 20 MT</t>
  </si>
  <si>
    <t>ALGODON LAMINADO X 10 CM ANCHO Y 2.5 MTS LARGO APROX.</t>
  </si>
  <si>
    <t>ROLLO</t>
  </si>
  <si>
    <t>VENDA ENYESADA-FRAGUADO RAPIDO 10 CM ANCHO X 5 M DE LARGO APROX.</t>
  </si>
  <si>
    <t>VENDA ENYESADA-FRAGUADO RAPIDO 20 CM ANCHO X 5 M DE LARGO APROX.</t>
  </si>
  <si>
    <t>GUIA ESTERIL MICROGOTERO C/CAMARA GRAD.100 ML S/A</t>
  </si>
  <si>
    <t xml:space="preserve">GUIA ESTERIL MICROGOTERO S/FILTRO S/AGUJA </t>
  </si>
  <si>
    <t>GUIA ESTERIL MICROGOTERO FOTOSENSIBLE OPACA S/AGUJA</t>
  </si>
  <si>
    <t>GUIA ESTERIL MACROGOTERO S/FILTRO Y S/AGUJA</t>
  </si>
  <si>
    <t xml:space="preserve">GUIA ESTERIL MACROGOTERO C/FILTRO P/INFUSION DE SANGRE-PLASMA </t>
  </si>
  <si>
    <t>JERINGA 2.5 /3 CC.S/AGUJA DESC.EST.</t>
  </si>
  <si>
    <t>JERINGA   5 CC.S/AGUJA DESC.EST.</t>
  </si>
  <si>
    <t>JERINGA  10 CC.S/AGUJA DESC.EST.</t>
  </si>
  <si>
    <t>JERINGA  20 CC.S/AGUJA DESC.EST.</t>
  </si>
  <si>
    <t xml:space="preserve">JERINGA  60 CC.S/AGUJA DESC.EST.                                                                                                                                                                                                                              </t>
  </si>
  <si>
    <t>EQUIPO DE CONTROL DE FLUJO TIPO UNIFLOW</t>
  </si>
  <si>
    <t>NYLON N°4/0 C/AGUJA 1/2 CIRC.15 MM APROX.PTA.REV.CORTANTE</t>
  </si>
  <si>
    <t>NYLON N°5/0 C/AGUJA 1/2 CIRC.15 MM APROX.PTA.REV.CORTANTE</t>
  </si>
  <si>
    <t xml:space="preserve">ENVASE X 100 </t>
  </si>
  <si>
    <t xml:space="preserve">PINZA UMBILICAL DESCARTABLE-ESTERIL </t>
  </si>
  <si>
    <t>TERMOMETRO CLINICO DIGITAL (S/MERCURIO)</t>
  </si>
  <si>
    <t>ORINAL DE PLASTICO P/VARON CAP.800 ML.</t>
  </si>
  <si>
    <t>PAÑAL DESCARTABLE ADULTO GRANDE C/ADHESIVO Y GEL</t>
  </si>
  <si>
    <t>PAÑAL DESCARTABLE ADULTO EXTRAGRANDE CON ADHESIVO Y GEL</t>
  </si>
  <si>
    <t xml:space="preserve">AEROCAMARA INHALATORIA C/VALVULA C/MASCARA NEONATAL </t>
  </si>
  <si>
    <t xml:space="preserve">AEROCAMARA INHALATORIA C/VALVULA C/MASCARA PEDIATRICA </t>
  </si>
  <si>
    <t xml:space="preserve">AEROCAMARA INHALATORIA C/VALVULA C/MASCARA ADULTO </t>
  </si>
  <si>
    <t>APOSITO ADHESIVO 10 X 12 CM (tipo Tegaderm)</t>
  </si>
  <si>
    <t xml:space="preserve">APOSITO HIDROCOLOIDE 10X 10 </t>
  </si>
  <si>
    <t>PROLONGADOR DOBLE VIA PARA VIA CENTRAL 18CM LONG APROX. CON CONECTOR DE BIOSEGURIDAD</t>
  </si>
  <si>
    <t>PROLONGADOR TRIPLE VIA PARA VIA CENTRAL 18CM LONG APROX CON CONECTOR DE BIOSEGURIDAD</t>
  </si>
  <si>
    <t xml:space="preserve">AGUJA DE PUNCION RAQUIDEA Nº25 G PUNTA LAPIZ DESC.EST. </t>
  </si>
  <si>
    <t>INHALADOR DE OXIGENO P/CAVIDAD NASAL PEDIATRICO C/2 TUBULADURAS DESC.EST.</t>
  </si>
  <si>
    <t>MASCARA P/OXIGENOTERAPIA ADULTO C/5 VALVULAS P/ GRADUACION</t>
  </si>
  <si>
    <t xml:space="preserve"> SET         </t>
  </si>
  <si>
    <t>MASCARA P/OXIGENOTERAPIA PEDIATRICA C/5 VALVULAS P/GRADUACION</t>
  </si>
  <si>
    <t>MASCARA P/OXIGENA C/RESERVORIO PEDIATRICA</t>
  </si>
  <si>
    <t>SONDA P/INH O SUCCION MUCUS (TIPO K 29) LONG.45 CM X 4.0 MM DIAM.EXT.DESC.EST.</t>
  </si>
  <si>
    <t>TUBO ENDOTRAQUEAL  8 MM DIAM.INT.(Nº32) CON BALON DESC.EST.</t>
  </si>
  <si>
    <t>FILTRO HUMIDIF P/RESP ANTIBACT/VIRAL ADULTO</t>
  </si>
  <si>
    <t xml:space="preserve">FILTRO P/TUBO ENDOTRAQUEAL ANTIBACTERIANO/VIRAL ESTERIL </t>
  </si>
  <si>
    <t>FRASCO HUMIDIFICADOR DE OXIGENO x 300 ML</t>
  </si>
  <si>
    <t>CIRCUITO CERRADO DE EXTRACCION DE MUCUS 16 F TIPO TRANCHCARE 2.600</t>
  </si>
  <si>
    <t>BOQUILLA DE CARTON P/ESPIROMETRIA</t>
  </si>
  <si>
    <t>BOLSA DE COLOSTOMIA AUTOADHESIVA C/FILTRO Y DIAM.RECORTABLE OPACA</t>
  </si>
  <si>
    <t>BOLSA DE PAPEL QUIRURGICO C/INDIC.QUIMICO P/VAPOR 140 X 330 C/FUELLE 50 MM APROXIMADAMENTE TERMOSELLABLE</t>
  </si>
  <si>
    <t>CINTA AUTOADHESIVA C/INDICADOR QUIMICO P/CALOR SECO 18 MM-50 MT.APROX.</t>
  </si>
  <si>
    <t>CINTA AUTOADHESIVA C/INDICADOR QUIMICO P/VAPOR 18 MM 50 MT.APROX. ROLLO</t>
  </si>
  <si>
    <t>DETERGENTE TRIENZIMATICO (PROTEASA-AMILASA-LIPASA)BAJA ESPUMA</t>
  </si>
  <si>
    <t xml:space="preserve">X LITRO      </t>
  </si>
  <si>
    <t>CONTROL BIOLOGICO P/VAPOR.CALOR SECO Y OXIDO ETILEN.S/MEDIO CULT.INCORPORADO UNIDAD</t>
  </si>
  <si>
    <t xml:space="preserve">X KG         </t>
  </si>
  <si>
    <t>ESPECULO CHICO DESC.EST.</t>
  </si>
  <si>
    <t>ESPECULO GRANDE DESC.EST.</t>
  </si>
  <si>
    <t>HISTEROMETRO DESCARTABLE</t>
  </si>
  <si>
    <t>SONDA URETRAL RECTA N° 12 (TIPO K 93)</t>
  </si>
  <si>
    <t>BROCAL CON TAPA</t>
  </si>
  <si>
    <t>Codigo Item</t>
  </si>
  <si>
    <t>Descripcion</t>
  </si>
  <si>
    <t>Precio promedio</t>
  </si>
  <si>
    <t>Precio ref. 1</t>
  </si>
  <si>
    <t>Marca px 1</t>
  </si>
  <si>
    <t>Link px 1</t>
  </si>
  <si>
    <t xml:space="preserve">Precio ref. 2 </t>
  </si>
  <si>
    <t>Marca px 2</t>
  </si>
  <si>
    <t>Link px 2</t>
  </si>
  <si>
    <t>https://www.tiendasaludonline.com.ar/productos/alcohol-etilico-96-x-1-lt-porta/</t>
  </si>
  <si>
    <t>https://cirugiarex.com.ar/producto/alcohol-etilico-al-96-1000ml-x12u/</t>
  </si>
  <si>
    <t>https://www.tiendasaludonline.com.ar/productos/alcohol-etilico-70-bidon-x-5lts-porta/</t>
  </si>
  <si>
    <t>OBSERVACIONES</t>
  </si>
  <si>
    <t>https://cirugiarex.com.ar/producto/alcohol-etilico-bialcohol-70-5lt/</t>
  </si>
  <si>
    <t>Cantidades</t>
  </si>
  <si>
    <t>https://www.tiendasaludonline.com.ar/productos/barbijo-triple-capa-con-4-tiras-caja-x-100u-hab-anmat-novamed-importado/</t>
  </si>
  <si>
    <t>X 50 UNIDADES, PX 2 X100U</t>
  </si>
  <si>
    <t>https://www.lilis.com.ar/camisolin-esteril</t>
  </si>
  <si>
    <t>SMS</t>
  </si>
  <si>
    <t>NIPRO</t>
  </si>
  <si>
    <t>CORONET</t>
  </si>
  <si>
    <t>X 100U</t>
  </si>
  <si>
    <t>TRUX</t>
  </si>
  <si>
    <t>https://cirugiarex.com.ar/producto/guantes-de-latex-m-trux/</t>
  </si>
  <si>
    <t>https://www.tiendasaludonline.com.ar/productos/guantes-de-cirugia-esteriles-n-8-0-caja-x-50-pares-kelmer/</t>
  </si>
  <si>
    <t>KELMER</t>
  </si>
  <si>
    <t>PX 1 X 50 pares en la pagina</t>
  </si>
  <si>
    <t>https://www.tiendasaludonline.com.ar/productos/algodon-hidrofilo-x-500grs-doncella-x-10u/</t>
  </si>
  <si>
    <t>https://www.tiendasaludonline.com.ar/productos/algodon-hidrofilo-x-500grs-x-10-paq-insumos-xxi/</t>
  </si>
  <si>
    <t>INSUMOS XXI</t>
  </si>
  <si>
    <t>https://www.tiendasaludonline.com.ar/productos/gasa-hidrof-tubular-doble-hilado-24-1-pieza-x-1-kilo-insumos-xxi/</t>
  </si>
  <si>
    <t>Pieza x 1k</t>
  </si>
  <si>
    <t>https://cirugiarex.com.ar/producto/pieza-de-gasa-1-kg/</t>
  </si>
  <si>
    <t>CAVANNA</t>
  </si>
  <si>
    <t>https://www.tiendasaludonline.com.ar/productos/gasa-doblada-esteril-7x7cm-x-2u-x-1000sobres-insumos-xxi/</t>
  </si>
  <si>
    <t>https://cirugiarex.com.ar/producto/venda-cambric-7-cm-x3mm-antar/</t>
  </si>
  <si>
    <t>ANTAR</t>
  </si>
  <si>
    <t>https://cirugiarex.com.ar/producto/venda-cambric-10-cm-x3mm-antar/</t>
  </si>
  <si>
    <t>https://www.lilis.com.ar/venda-cambric-orillada-7-3-plus</t>
  </si>
  <si>
    <t>https://www.lilis.com.ar/venda-cambric-orillada-10-3-plus</t>
  </si>
  <si>
    <t>https://www.lilis.com.ar/tela-adhesiva-tipo-transpore-2-5-coronet</t>
  </si>
  <si>
    <t>Solo x2,5 cm</t>
  </si>
  <si>
    <t>https://www.lilis.com.ar/tela-adhesiva-hipoalergic-pore-5-00-riasa</t>
  </si>
  <si>
    <t>RIASA</t>
  </si>
  <si>
    <t>https://cirugiarex.com.ar/producto/tela-adhesiva-insumos-xxi-x9-mts/</t>
  </si>
  <si>
    <t>Caja x 6u.</t>
  </si>
  <si>
    <t>https://cirugiarex.com.ar/producto/tegaderm-1626-10x12cm-3m/</t>
  </si>
  <si>
    <t>https://www.tiendasaludonline.com.ar/productos/apositos-a-granel-10x20cm-x-200u-insumos-xxi/</t>
  </si>
  <si>
    <t>https://www.lilis.com.ar/aposito-10-20-10-unidades-esteril</t>
  </si>
  <si>
    <t>MEDICA</t>
  </si>
  <si>
    <t xml:space="preserve"> PX 1x 200 u Y px 2 x 10u en la pagina</t>
  </si>
  <si>
    <t>RIBBEL</t>
  </si>
  <si>
    <t>https://www.lilis.com.ar/hojas-de-bisturi-paramount-100-todos-los-tama-os</t>
  </si>
  <si>
    <t>PARAMOUNT</t>
  </si>
  <si>
    <t>https://www.lilis.com.ar/hojas-de-bisturi-ribbel-todos-los-tama-os</t>
  </si>
  <si>
    <t>X 100 U</t>
  </si>
  <si>
    <t>BACTER ALL</t>
  </si>
  <si>
    <t>https://cirugiarex.com.ar/producto/gel-neutro-1000-ml-delva/</t>
  </si>
  <si>
    <t>DELVA</t>
  </si>
  <si>
    <t>PX 2 X1Lto</t>
  </si>
  <si>
    <t>https://cirugiarex.com.ar/producto/papel-videprinter-ecografico-upp-110s-sony/</t>
  </si>
  <si>
    <t xml:space="preserve">SONY </t>
  </si>
  <si>
    <t>SONY</t>
  </si>
  <si>
    <t>https://www.lilis.com.ar/papel-para-video-printer-sony-negro-hd-ha</t>
  </si>
  <si>
    <t>ALPHA PAPER</t>
  </si>
  <si>
    <t>https://www.lilis.com.ar/papel-45-30-electrocardiografo-sensithe-x-10-un</t>
  </si>
  <si>
    <t>https://www.lilis.com.ar/venda-yeso-rapida-20-4-fave-gypsofix-25</t>
  </si>
  <si>
    <t>FAVE</t>
  </si>
  <si>
    <t>https://cirugiarex.com.ar/producto/venda-enseyada-fraguada-rapido-20cm-x-4m/</t>
  </si>
  <si>
    <t>https://cirugiarex.com.ar/producto/venda-enseyada-fraguada-rapido-10cm-x-4m/</t>
  </si>
  <si>
    <t>https://www.lilis.com.ar/venda-yeso-rapida-10-4-gypsofix-25</t>
  </si>
  <si>
    <t>https://cirugiarex.com.ar/producto/venda-enseyada-fraguada-rapido-15cm-x-4m/</t>
  </si>
  <si>
    <t>Tamaño 10x4</t>
  </si>
  <si>
    <t>Tamaño 15x4</t>
  </si>
  <si>
    <t>Tamaño 20x4</t>
  </si>
  <si>
    <t>x 10 rollos</t>
  </si>
  <si>
    <t>VENOSIL</t>
  </si>
  <si>
    <t>https://www.tiendasaludonline.com.ar/productos/macrogotero-sin-aguja-v14-caja-x-25ps-a-ruedita-novamed/</t>
  </si>
  <si>
    <t>PX 2. precio por 25ps</t>
  </si>
  <si>
    <t>https://cirugiarex.com.ar/producto/equipo-para-terapia-parental-con-microgotero-sin-aguja-tipo-v17/</t>
  </si>
  <si>
    <t>https://www.tiendasaludonline.com.ar/productos/venoclisis-fotosensible-macro-sin-aguja-c-filtro-caja-x-100u-rymco/</t>
  </si>
  <si>
    <t>RYMCO</t>
  </si>
  <si>
    <t>MEDECO</t>
  </si>
  <si>
    <t>X100U</t>
  </si>
  <si>
    <t>https://www.tiendasaludonline.com.ar/productos/jeringas-3cc-sin-aguja-novamed-caja-x-100u/</t>
  </si>
  <si>
    <t>https://www.tiendasaludonline.com.ar/productos/jeringas-5cc-sin-aguja-caja-x-100-novamed/</t>
  </si>
  <si>
    <t>https://www.tiendasaludonline.com.ar/productos/jeringas-3-elementos-sin-aguja-20cc-medeco-caja-x-50u/</t>
  </si>
  <si>
    <t>X50U</t>
  </si>
  <si>
    <t>https://www.lilis.com.ar/sutura-de-nylon-supralon-todos-los-tama-os</t>
  </si>
  <si>
    <t>https://www.tiendasaludonline.com.ar/productos/bajalengua-de-madera-pediatrico-gw-novamed/</t>
  </si>
  <si>
    <t>https://www.lilis.com.ar/bajalenguas-adulto-100</t>
  </si>
  <si>
    <t>CLERICOT</t>
  </si>
  <si>
    <t>https://www.lilis.com.ar/bajalenguas-pediatricos-100</t>
  </si>
  <si>
    <t>BAJALENGUA DE MADERA NIÑO</t>
  </si>
  <si>
    <t>PLASTIMED</t>
  </si>
  <si>
    <t>https://cirugiarex.com.ar/producto/clamp-umbilical/</t>
  </si>
  <si>
    <t>https://www.lilis.com.ar/pinza-umbilical-descartable-100-25453</t>
  </si>
  <si>
    <t>https://www.lilis.com.ar/termometro-digital-citizen</t>
  </si>
  <si>
    <t>https://www.tiendasaludonline.com.ar/productos/termometro-digital-exatherm-dt-k11b/</t>
  </si>
  <si>
    <t>EXATHERM</t>
  </si>
  <si>
    <t>KASSE</t>
  </si>
  <si>
    <t>https://www.lilis.com.ar/chata-plastica</t>
  </si>
  <si>
    <t>https://www.lilis.com.ar/papagayo-plastico-masculino</t>
  </si>
  <si>
    <t>https://www.tiendasaludonline.com.ar/productos/nonisec-panales-adultos-recto-con-gel-extragrande-x-10pads-x-8-paq/</t>
  </si>
  <si>
    <t>https://www.tiendasaludonline.com.ar/productos/panales-adultos-recto-con-gel-grande-x-50-pads-x-2-paq/</t>
  </si>
  <si>
    <t>px 1(2 Paq. De 16 pañales)</t>
  </si>
  <si>
    <t>px 1 (8 paq. De 10 pañales)</t>
  </si>
  <si>
    <t>https://www.tiendasaludonline.com.ar/productos/aerocamara-adulto-aero-100/</t>
  </si>
  <si>
    <t>AERO</t>
  </si>
  <si>
    <t>https://www.tiendasaludonline.com.ar/productos/aerocamara-pediatrica-aero-100/</t>
  </si>
  <si>
    <t>https://www.tiendasaludonline.com.ar/productos/aerocamara-neonatal-aero-100/</t>
  </si>
  <si>
    <t>https://cirugiarex.com.ar/producto/aposito-hidrocoloide-10x10cm-33110/</t>
  </si>
  <si>
    <t>https://www.tiendasaludonline.com.ar/productos/apositos-hidrocoloide-hollister-restore-doble-dorso-espuma-10-x-10cm-9930/</t>
  </si>
  <si>
    <t>HOLLISTER</t>
  </si>
  <si>
    <t>https://www.lilis.com.ar/llave-de-3-vias</t>
  </si>
  <si>
    <t>https://www.tiendasaludonline.com.ar/productos/llaves-de-3-vias-esteril-luer-lock-gst-360x-50u/</t>
  </si>
  <si>
    <t>GST</t>
  </si>
  <si>
    <t>https://www.tiendasaludonline.com.ar/productos/aguja-puncion-lumbar-25g-importada-aurinco/</t>
  </si>
  <si>
    <t>https://www.tiendasaludonline.com.ar/productos/sonda-inhalacion-oxigeno-pediatrica-k27-bigotera-x-100ps-novamed/</t>
  </si>
  <si>
    <t>https://www.tiendasaludonline.com.ar/productos/tubo-endotraqueal-con-balon-reforzado-8-0-kangyuan/</t>
  </si>
  <si>
    <t>https://www.lilis.com.ar/boquillas-espirometro-30mm-caja-200-roc</t>
  </si>
  <si>
    <t>https://www.tiendasaludonline.com.ar/productos/bolsas-colostomia-cerrada-con-filtro-38mm-402522-convatec/</t>
  </si>
  <si>
    <t>CONVATEC</t>
  </si>
  <si>
    <t>https://www.lilis.com.ar/bolsa-convatec-cerrada-colostomia-opaca-38mm</t>
  </si>
  <si>
    <t>https://www.tiendasaludonline.com.ar/productos/detergente-tri-enzimatico-o3-x-1-lt-surgizime/</t>
  </si>
  <si>
    <t>SURGIZIME</t>
  </si>
  <si>
    <t>IMPORTADO</t>
  </si>
  <si>
    <t>https://www.tiendasaludonline.com.ar/productos/especulo-vaginal-descartable-grande-packing-x-100u-greyton/</t>
  </si>
  <si>
    <t>GREYTON</t>
  </si>
  <si>
    <t>BIONPRO</t>
  </si>
  <si>
    <t>https://www.tiendasaludonline.com.ar/productos/especulo-vaginal-descartable-grande-packing-x-100u-bionpro/</t>
  </si>
  <si>
    <t>https://www.tiendasaludonline.com.ar/productos/especulo-vaginal-descartable-chico-greyton/</t>
  </si>
  <si>
    <t>https://www.tiendasaludonline.com.ar/productos/especulo-vaginal-descartable-chico-packing-x-100u-bionpro/</t>
  </si>
  <si>
    <t>https://www.tiendasaludonline.com.ar/productos/especulo-vaginal-descartable-mediano-packing-x-100u-bionpro/</t>
  </si>
  <si>
    <t>https://cirugiarex.com.ar/producto/histerometro-maleable-sims-32-cm/</t>
  </si>
  <si>
    <t>https://www.lilis.com.ar/pinza-maier-medisul-descartable-10-uni</t>
  </si>
  <si>
    <t>https://www.tiendasaludonline.com.ar/productos/collar-tipo-filadelfia-s-m-l-body-care/</t>
  </si>
  <si>
    <t>https://www.lilis.com.ar/collar-de-filadelfia-coltex-mediano</t>
  </si>
  <si>
    <t>COLTEX</t>
  </si>
  <si>
    <t>https://cirugiarex.com.ar/producto/sonda-foley-n18-silicona-2-vias-kangyuan/</t>
  </si>
  <si>
    <t>KANGYUAN</t>
  </si>
  <si>
    <t>https://www.lilis.com.ar/sonda-foley-16-3-vias-well-lead</t>
  </si>
  <si>
    <t>WELL LEAD</t>
  </si>
  <si>
    <t>https://www.tiendasaludonline.com.ar/productos/sonda-nelaton-uretral-pvc-k93-n12-caja-x-50-ps-novamed/</t>
  </si>
  <si>
    <t>https://cirugiarex.com.ar/producto/sonda-nelaton-k93-dc/</t>
  </si>
  <si>
    <t>https://www.tiendasaludonline.com.ar/productos/frasco-brocal-desc-c-tapa-no-esteril-x-2500cc/</t>
  </si>
  <si>
    <t>AGUJAS</t>
  </si>
  <si>
    <t>ALCOHOL ETILICO</t>
  </si>
  <si>
    <t>ALGODÓN</t>
  </si>
  <si>
    <t>BAJALENGUAS</t>
  </si>
  <si>
    <t>GUIA ESTERIL</t>
  </si>
  <si>
    <t>MICRONEBULIZADOR</t>
  </si>
  <si>
    <t>SONDAS</t>
  </si>
  <si>
    <t>VENDAS</t>
  </si>
  <si>
    <t>SUTURAS</t>
  </si>
  <si>
    <t>HOJAS DE BISTURI</t>
  </si>
  <si>
    <t>GASAS</t>
  </si>
  <si>
    <t>ESPECULOS</t>
  </si>
  <si>
    <t xml:space="preserve">X 100u </t>
  </si>
  <si>
    <t>https://cirugiarex.com.ar/producto/cepillo-colector-citologico/</t>
  </si>
  <si>
    <t>https://cirugiarex.com.ar/producto/bano-facil-con-clorhexidina/</t>
  </si>
  <si>
    <t>https://cirugiarex.com.ar/producto/mascara-oxigeno-100/</t>
  </si>
  <si>
    <t>GALEMED</t>
  </si>
  <si>
    <t>px 1 x 50u</t>
  </si>
  <si>
    <t>AGUJA HIPODERMICA DESC.EST. DISTINTOS TAMAÑOS</t>
  </si>
  <si>
    <t>CATETER I.V. DE POLIURETANO G RADIOPACO DISTINTOS Nº</t>
  </si>
  <si>
    <t>GUANTE LATEX   DESCARTABLE</t>
  </si>
  <si>
    <t>GUANTE LATEX  PUÑO LARGO DESC. ESTERIL</t>
  </si>
  <si>
    <t>GUANTE LIBRE DE LATEX  DESCARTABLE</t>
  </si>
  <si>
    <t>POUCH CON INDIC P/VAPOR /O.E  PAPEL QUIRURGICO LISO/LAMINAD.PLAST.TRANSPAREN</t>
  </si>
  <si>
    <t>POLIGLACTINA C/AGUJA .PTA.CILÍNDRICA</t>
  </si>
  <si>
    <t xml:space="preserve">SONDA (TIPO K ) P/INTUBACION GASTRICA  DIAM.EXT.APROX.EST. </t>
  </si>
  <si>
    <t>APOSITO</t>
  </si>
  <si>
    <t>BARBIJOS</t>
  </si>
  <si>
    <t>ESPIROMETRIA</t>
  </si>
  <si>
    <t>CINTAS</t>
  </si>
  <si>
    <t>COLLARES CERVICALES</t>
  </si>
  <si>
    <t>ELECTRODOS</t>
  </si>
  <si>
    <t>GUANTES</t>
  </si>
  <si>
    <t>JERINGAS DESCARTABLES</t>
  </si>
  <si>
    <t>MICRONEBULIZADOR C/MASCARA Y TUBULADURA</t>
  </si>
  <si>
    <t>PAÑALES</t>
  </si>
  <si>
    <t>Caja x 100u</t>
  </si>
  <si>
    <t>Px 2 precio por 12u en la pagina</t>
  </si>
  <si>
    <t>X 10U.</t>
  </si>
  <si>
    <t>PX  x 2u de 1000 sobres c/u</t>
  </si>
  <si>
    <t xml:space="preserve">COLLAR CERVICAL TIPO PHILADELPHIA </t>
  </si>
  <si>
    <t>ELECTRODO P/MONITOREO  DESC.</t>
  </si>
  <si>
    <t>ADQUISICION DE PRODUCTOS MEDICOS. Nº DE PROCESO: 10606-0001-LPU22</t>
  </si>
  <si>
    <t>https://i-mek.com/producto/bolsa-termosellable-qds/?attribute_pa_medida-bolsa=300mm-x-75mm-x-530mm&amp;gclid=Cj0KCQiAmeKQBhDvARIsAHJ7mF4io64zdh48OzIguUWwrEBco1nmf_rBvkIvrM1CtJCXzN26KxkJNyYaAhHQEALw_wcB</t>
  </si>
  <si>
    <t>X 200U</t>
  </si>
  <si>
    <t>https://btinsumosonline.ar/producto/mango-para-electrobisturi-covidien/</t>
  </si>
  <si>
    <t>https://www.tiendahospimed.com.ar/MLA-925074778-frasco-humidificador-de-oxigeno-a-burbuja-_JM?utm_source=google&amp;utm_medium=cpc&amp;utm_campaign=darwin_ss</t>
  </si>
  <si>
    <t>PAPEL QUIRURGICO BLANCO PURO  (TIPO KRAFT)</t>
  </si>
  <si>
    <t>TUBO P/CANALIZ VENOSA ANESTESIA PC 75</t>
  </si>
  <si>
    <t>https://www.tiendahospimed.com.ar/MLA-677207028-venda-cambric-10cm-x-3mt-de-algodon-x-25-u-_JM?utm_source=google&amp;utm_medium=cpc&amp;utm_campaign=darwin_ss</t>
  </si>
  <si>
    <t>SM</t>
  </si>
  <si>
    <t>X 25U (10CM X 3M)</t>
  </si>
  <si>
    <t>https://www.lilis.com.ar/sutura-poliglyd-todos-los-tama-os</t>
  </si>
  <si>
    <t>PROLONGADOR DE CATETER</t>
  </si>
  <si>
    <t>ROPA DESCARTABLE</t>
  </si>
  <si>
    <t>INSUMOS PARA OXIGENOTERAPIA</t>
  </si>
  <si>
    <t>LUBRICANTE SILICONADA EN AEROSOL X 440 CM (para colocacion a autoclave)</t>
  </si>
  <si>
    <t>HOJAS POLIPROP.PEROX.HIDROG. (para esterilizacion)</t>
  </si>
  <si>
    <t>Hospital Central</t>
  </si>
  <si>
    <t>Hospital Lagomaggiore</t>
  </si>
  <si>
    <t xml:space="preserve">Hospital Saporitti </t>
  </si>
  <si>
    <t xml:space="preserve">SONDA DE FOLEY DOBLE VIA BALON 5/15 EST. </t>
  </si>
  <si>
    <t>Hospital Notti</t>
  </si>
  <si>
    <t>Hospital Schestakow</t>
  </si>
  <si>
    <t>Promedio Mercado</t>
  </si>
  <si>
    <t>Hospital de Malargue</t>
  </si>
  <si>
    <t>Hospital Gral. Alvear</t>
  </si>
  <si>
    <t>https://www.lilis.com.ar/descartador-agujas-1-litros-e-1</t>
  </si>
  <si>
    <t>https://cirugiarex.com.ar/producto/electrodos-descartables/</t>
  </si>
  <si>
    <t>https://www.lilis.com.ar/sonda-k-32-nasogastrica-s-33</t>
  </si>
  <si>
    <t>NO SE ENCUENTRA EN EL MERCADO, TAMPOCO SE HA COMPRADO A TRAVES DE COMPRAR</t>
  </si>
  <si>
    <t>Subsecretaria de salud</t>
  </si>
  <si>
    <t>https://www.tiendasaludonline.com.ar/productos/indicador-biologico-bt91-vh2o2-x-100u-terragene/</t>
  </si>
  <si>
    <t>https://btinsumosonline.ar/producto/aerocamara-espaciadora-doble-valvula/</t>
  </si>
  <si>
    <t>FUENTES CONSULTADAS</t>
  </si>
  <si>
    <t>https://cirugiarex.com.ar</t>
  </si>
  <si>
    <t>https://www.lilis.com.ar</t>
  </si>
  <si>
    <t>https://www.tiendasaludonline.com.ar</t>
  </si>
  <si>
    <t>https://btinsumosonline.ar</t>
  </si>
  <si>
    <t>https://i-mek.com</t>
  </si>
  <si>
    <t>https://i-mek.com/producto/cinta-testigo-autoadhesiva-vapor-visto-bueno/</t>
  </si>
  <si>
    <t>VISTO BUENO</t>
  </si>
  <si>
    <t>https://i-mek.com/producto/cinta-testigo-autoadhesiva-calor-seco-visto-bueno/</t>
  </si>
  <si>
    <t>https://www.tiendasaludonline.com.ar/productos/bobina-pouch-para-esterilizacion-sin-fuelle-300mm-x-200mts-caja-x-1-rollo-3m/</t>
  </si>
  <si>
    <t>Precios en COMPR.AR</t>
  </si>
  <si>
    <t>PRECIOS DE COMPRA (COMPR.AR)</t>
  </si>
  <si>
    <t>PX 1 X10U</t>
  </si>
  <si>
    <t>BAÑO FACIL</t>
  </si>
  <si>
    <t>https://www.tiendasaludonline.com.ar/productos/aposito-iht-opercat-16-x-5-cm-impermeable-p-cateteres-caja-x-25-unidades/</t>
  </si>
  <si>
    <t>Precio ref. 3</t>
  </si>
  <si>
    <t>Marca px3</t>
  </si>
  <si>
    <t>Link px 3</t>
  </si>
  <si>
    <t>https://i-mek.com/producto/agujas-espinales-x-20/</t>
  </si>
  <si>
    <t>TERUMO</t>
  </si>
  <si>
    <t>https://i-mek.com/producto/aguja-hipodermica-x-100-terumo/</t>
  </si>
  <si>
    <t>PX 1, 2 y 3 En la pagina cotiza por 5lt</t>
  </si>
  <si>
    <t>https://i-mek.com/producto/alcohol-etilico-70-30/</t>
  </si>
  <si>
    <t>https://www.lilis.com.ar/algodon-1-2-k-doncella-igalte</t>
  </si>
  <si>
    <t>https://www.tiendahospimed.com.ar</t>
  </si>
  <si>
    <t>https://www.tiendahospimed.com.ar/MLA-607569932-aposito-impermeable-tegaderm-3m-10x12-10-unidades-_JM#position=1&amp;search_layout=stack&amp;type=item&amp;tracking_id=5aa2351b-d0ee-4e1b-af50-92b53d2c6d2d</t>
  </si>
  <si>
    <t>GENERIC</t>
  </si>
  <si>
    <t>https://www.tiendahospimed.com.ar/MLA-1120422069-aposito-esteril-gasa-algodon-kraft-10x20-20-unidades-_JM#position=4&amp;search_layout=stack&amp;type=item&amp;tracking_id=77054436-6e98-4191-b4ee-f45c3346c70f</t>
  </si>
  <si>
    <t>https://cirugiarex.com.ar/producto/baja-lengua-de-madera-pediatricos-x100-unidades/</t>
  </si>
  <si>
    <t>https://cirugiarex.com.ar/producto/baja-lengua-de-madera-adultos-x100-unidades/</t>
  </si>
  <si>
    <t>50 PARES</t>
  </si>
  <si>
    <t>https://i-mek.com/producto/cofia/</t>
  </si>
  <si>
    <t>PX X 100</t>
  </si>
  <si>
    <t>COLOPLAST</t>
  </si>
  <si>
    <t>https://www.tiendahospimed.com.ar/MLA-643229833-bolsa-de-colostomia-cerrada-2-piezas-coloplast-10184-x30-uni-_JM#position=23&amp;search_layout=stack&amp;type=item&amp;tracking_id=bcf55261-9a5b-4a18-86a6-4b12314ccceb</t>
  </si>
  <si>
    <t>https://www.tiendahospimed.com.ar/MLA-738015672-boquilla-para-espirometria-31-mm-20-unidades-_JM#position=1&amp;search_layout=stack&amp;type=item&amp;tracking_id=221e3683-c93b-4582-b29e-6e45c6851180</t>
  </si>
  <si>
    <t>CAJA X200U (px1) 20u (px2)</t>
  </si>
  <si>
    <t>https://www.tiendahospimed.com.ar/MLA-872162244-frasco-brocal-24hs-muestra-de-orina-completa-2-lts-_JM#position=1&amp;search_layout=stack&amp;type=item&amp;tracking_id=c3b53cc0-b0de-416b-bcc3-d2db57cf3b27</t>
  </si>
  <si>
    <t>px 2 2ltros</t>
  </si>
  <si>
    <t>COMARSA</t>
  </si>
  <si>
    <t>https://cirugiarex.com.ar/producto/cinta-testigo-vapor/</t>
  </si>
  <si>
    <t>https://www.tiendasaludonline.com.ar/productos/cateter-de-succion-cerrado-p-asp-traqueal-16-fr-adulto-aurinco-libre-de-latex-x-34-cm/</t>
  </si>
  <si>
    <t>AURINCO</t>
  </si>
  <si>
    <t>X100U (PX 1 Y 2)</t>
  </si>
  <si>
    <t>X 100U (PX 1 Y 2)</t>
  </si>
  <si>
    <t>https://cirugiarex.com.ar/producto/equipo-de-infusion-intravenosa-tipo-v-13-c-aguja/</t>
  </si>
  <si>
    <t>https://www.tiendahospimed.com.ar/MLA-756022976-histerometro-sims-32-cm-instrumental-quirurgico-_JM#position=2&amp;search_layout=stack&amp;type=item&amp;tracking_id=b079918a-0923-4ef0-a7bc-cd168f966715</t>
  </si>
  <si>
    <t>BELMED</t>
  </si>
  <si>
    <t>https://cirugiarex.com.ar/producto/jeringa-hipodermica-descartable-5ml-darling/</t>
  </si>
  <si>
    <t>DARLING</t>
  </si>
  <si>
    <t>https://www.tiendahospimed.com.ar/MLA-839003046-jeringa-descartable-5-ml-sin-aguja-100-unidades-_JM?searchVariation=50638209526#searchVariation=50638209526&amp;position=10&amp;search_layout=stack&amp;type=item&amp;tracking_id=6daac8f4-dc44-4bd5-ab5b-995b83254133</t>
  </si>
  <si>
    <t>https://www.tiendahospimed.com.ar/MLA-839003144-jeringa-descartable-10-ml-sin-aguja-100-unidades-_JM?searchVariation=50638348833#searchVariation=50638348833&amp;position=3&amp;search_layout=stack&amp;type=item&amp;tracking_id=23682066-0608-4318-9631-44fce24e804f</t>
  </si>
  <si>
    <t>https://www.tiendahospimed.com.ar/MLA-839005963-jeringa-descartable-20-ml-sin-aguja-50-unidades-_JM?searchVariation=50639296659#searchVariation=50639296659&amp;position=27&amp;search_layout=stack&amp;type=item&amp;tracking_id=b581924e-6b78-4e94-bc7d-192e82dd69ec</t>
  </si>
  <si>
    <t>https://www.tiendahospimed.com.ar/MLA-839003483-jeringa-descartable-60-ml-pico-fino-luer-25-unidades-_JM?searchVariation=50638737508#searchVariation=50638737508&amp;position=25&amp;search_layout=stack&amp;type=item&amp;tracking_id=b581924e-6b78-4e94-bc7d-192e82dd69ec</t>
  </si>
  <si>
    <t>https://cirugiarex.com.ar/producto/jeringa-sin-aguja-desechables-np/</t>
  </si>
  <si>
    <t>NP</t>
  </si>
  <si>
    <t>https://www.tiendahospimed.com.ar/MLA-1103683562-papel-kraff-medicinal-bobina-60-cm-12-kg-_JM#position=14&amp;search_layout=stack&amp;type=item&amp;tracking_id=a3333a02-bdfe-4512-872d-35e5a6e63887</t>
  </si>
  <si>
    <t>60cm 12 km</t>
  </si>
  <si>
    <t>https://www.tiendahospimed.com.ar/MLA-817034684-pinza-maier-ginecologica-descartable-por-5-unidades-_JM#position=1&amp;search_layout=stack&amp;type=item&amp;tracking_id=d269d3a5-cf58-4423-8db1-4c39264c184d</t>
  </si>
  <si>
    <t>https://www.tiendahospimed.com.ar/MLA-854138982-termometro-digital-lectura-rapida-exatherm-_JM#position=3&amp;search_layout=stack&amp;type=item&amp;tracking_id=ae3e8879-4057-4a0e-88ad-f7c3d73658c0</t>
  </si>
  <si>
    <t>N° px ref.</t>
  </si>
  <si>
    <t xml:space="preserve">A continuacion se distingue con el color </t>
  </si>
  <si>
    <t>https://www.tiendasaludonline.com.ar/productos/agujas-25-8-terumo-cja-x-100u/</t>
  </si>
  <si>
    <t>https://cirugiarex.com.ar/producto/aguja-hipodermica-bd-13-3-25-8-40-8/</t>
  </si>
  <si>
    <t>BD</t>
  </si>
  <si>
    <t>https://www.tiendahospimed.com.ar/MLA-616305640-comfeel-aposito-parche-hidrocoloide-grueso-10x10-x-10-u-_JM#position=3&amp;search_layout=stack&amp;type=item&amp;tracking_id=122e6606-c91c-4169-9433-c2fafd512ba0</t>
  </si>
  <si>
    <t>IHT</t>
  </si>
  <si>
    <t>LYNCMED</t>
  </si>
  <si>
    <t>https://cirugiarex.com.ar/producto/cofia-descartable-x100-unidades-lyncmed/</t>
  </si>
  <si>
    <t>https://www.tiendasaludonline.com.ar/productos/botas-descartable-hemorepelente-con-tiras-blanca-30grs-p-cirugia-x-10-pares/</t>
  </si>
  <si>
    <t>DIMEX</t>
  </si>
  <si>
    <t>https://www.tiendasaludonline.com.ar/productos/bolsa-colectora-de-orina-x-2000-ml-p-cama-c-gancho-pack-x-10u-aurinco/</t>
  </si>
  <si>
    <t>https://www.tiendahospimed.com.ar/MLA-850688817-bolsa-colectora-de-orina-cama-2-lts-10-unidades-_JM#position=2&amp;search_layout=stack&amp;type=item&amp;tracking_id=09243106-1762-46cf-ab67-3ea2236bdc90</t>
  </si>
  <si>
    <t>LISFAR</t>
  </si>
  <si>
    <t>BODY CARE</t>
  </si>
  <si>
    <t>https://www.lilis.com.ar/especulo-medical-grande-100-rojo</t>
  </si>
  <si>
    <t>MEDICAL PLUS</t>
  </si>
  <si>
    <t>https://www.lilis.com.ar/especulo-medical-chico-100-rosa</t>
  </si>
  <si>
    <t>https://www.tiendahospimed.com.ar/MLA-808478889-gel-neutro-1-kg-x-2-unidades-_JM#position=4&amp;search_layout=stack&amp;type=item&amp;tracking_id=4e9e71f7-3bb5-4140-9504-a2190b3ce9db</t>
  </si>
  <si>
    <t>MOIST GEL</t>
  </si>
  <si>
    <t>https://www.tiendasaludonline.com.ar/productos/guantes-de-cirugia-esteriles-n-8-0-caja-x-50-pares-aurinco/</t>
  </si>
  <si>
    <t>https://cirugiarex.com.ar/producto/guantes-de-nitrilo-negro-x100-ud-dexal/</t>
  </si>
  <si>
    <t>DEXAL</t>
  </si>
  <si>
    <t>https://www.tiendahospimed.com.ar/MLA-866945877-guantes-de-nitrilo-negro-sin-polvo-x-100-unidades-_JM?searchVariation=59540783082#searchVariation=59540783082&amp;position=2&amp;search_layout=stack&amp;type=item&amp;tracking_id=13144c16-d71b-4ade-a9f4-c5dc0b72b11b</t>
  </si>
  <si>
    <t>HONGDA MEDICAL</t>
  </si>
  <si>
    <t>SURGIKAL</t>
  </si>
  <si>
    <t>VENDSUR</t>
  </si>
  <si>
    <t>https://www.tiendasaludonline.com.ar/productos/aposito-iht-oper-easy-5-x-72-cm-caja-x-100-unidades/</t>
  </si>
  <si>
    <t>https://cirugiarex.com.ar/producto/guantes-latex-coronet/</t>
  </si>
  <si>
    <t>BREMEN</t>
  </si>
  <si>
    <t>https://www.tiendasaludonline.com.ar/productos/guantes-examen-latex-talla-m-medium-caja-x-100u-bremen/</t>
  </si>
  <si>
    <t>https://cirugiarex.com.ar/producto/sonda-foley-n16-silicona-2-vias-rusch/</t>
  </si>
  <si>
    <t>https://www.tiendasaludonline.com.ar/productos/sonda-foley-silicona-100-2-vias-ch-16-caja-x-10u-aurinco/</t>
  </si>
  <si>
    <t>RUSCH</t>
  </si>
  <si>
    <t>PROMEDIO PX MARZO</t>
  </si>
  <si>
    <t>PROMEDIO PX MAYO</t>
  </si>
  <si>
    <t xml:space="preserve">PORCENTAJE AUMENTO </t>
  </si>
  <si>
    <t>X25u</t>
  </si>
  <si>
    <t>x100u</t>
  </si>
  <si>
    <t>Precio relevados de COMPR.AR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</si>
</sst>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\ * #,##0.00_-;\-&quot;$&quot;\ * #,##0.00_-;_-&quot;$&quot;\ 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 tint="0.14999847407452621"/>
      <name val="Arial"/>
      <family val="2"/>
    </font>
    <font>
      <b/>
      <i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4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44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4" applyNumberFormat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9" fontId="4" fillId="0" borderId="0" applyFont="0" applyFill="0" applyBorder="0" applyAlignment="0" applyProtection="0"/>
  </cellStyleXfs>
  <cellXfs count="8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4" fillId="2" borderId="1" xfId="10" applyFont="1" applyFill="1" applyBorder="1" applyAlignment="1">
      <alignment horizontal="left"/>
    </xf>
    <xf numFmtId="0" fontId="12" fillId="2" borderId="1" xfId="5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2" borderId="1" xfId="4" applyFont="1" applyFill="1" applyBorder="1" applyAlignment="1">
      <alignment horizontal="left"/>
    </xf>
    <xf numFmtId="0" fontId="12" fillId="2" borderId="1" xfId="10" applyFont="1" applyFill="1" applyBorder="1" applyAlignment="1">
      <alignment horizontal="left"/>
    </xf>
    <xf numFmtId="0" fontId="4" fillId="2" borderId="1" xfId="5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Border="1"/>
    <xf numFmtId="0" fontId="5" fillId="2" borderId="0" xfId="4" applyFill="1" applyBorder="1"/>
    <xf numFmtId="0" fontId="9" fillId="0" borderId="15" xfId="8" applyBorder="1" applyAlignment="1">
      <alignment horizontal="left" vertical="top"/>
    </xf>
    <xf numFmtId="0" fontId="9" fillId="0" borderId="16" xfId="8" applyBorder="1" applyAlignment="1">
      <alignment horizontal="left" vertical="top"/>
    </xf>
    <xf numFmtId="0" fontId="12" fillId="2" borderId="15" xfId="5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4" fillId="2" borderId="15" xfId="4" applyFont="1" applyFill="1" applyBorder="1" applyAlignment="1">
      <alignment horizontal="left"/>
    </xf>
    <xf numFmtId="0" fontId="12" fillId="2" borderId="15" xfId="10" applyFont="1" applyFill="1" applyBorder="1" applyAlignment="1">
      <alignment horizontal="left"/>
    </xf>
    <xf numFmtId="0" fontId="4" fillId="2" borderId="15" xfId="10" applyFont="1" applyFill="1" applyBorder="1" applyAlignment="1">
      <alignment horizontal="left"/>
    </xf>
    <xf numFmtId="0" fontId="4" fillId="2" borderId="18" xfId="1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3" borderId="16" xfId="4" applyBorder="1" applyAlignment="1">
      <alignment horizontal="left"/>
    </xf>
    <xf numFmtId="0" fontId="12" fillId="2" borderId="18" xfId="10" applyFont="1" applyFill="1" applyBorder="1" applyAlignment="1">
      <alignment horizontal="left"/>
    </xf>
    <xf numFmtId="0" fontId="12" fillId="2" borderId="16" xfId="5" applyFont="1" applyFill="1" applyBorder="1" applyAlignment="1">
      <alignment horizontal="left"/>
    </xf>
    <xf numFmtId="0" fontId="0" fillId="2" borderId="18" xfId="1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9" fillId="2" borderId="15" xfId="8" applyFill="1" applyBorder="1" applyAlignment="1">
      <alignment horizontal="left"/>
    </xf>
    <xf numFmtId="0" fontId="9" fillId="0" borderId="18" xfId="8" applyBorder="1" applyAlignment="1">
      <alignment horizontal="left"/>
    </xf>
    <xf numFmtId="0" fontId="9" fillId="0" borderId="15" xfId="8" applyBorder="1" applyAlignment="1">
      <alignment horizontal="left"/>
    </xf>
    <xf numFmtId="0" fontId="9" fillId="2" borderId="18" xfId="8" applyFill="1" applyBorder="1" applyAlignment="1">
      <alignment horizontal="left"/>
    </xf>
    <xf numFmtId="0" fontId="9" fillId="2" borderId="20" xfId="8" applyFill="1" applyBorder="1" applyAlignment="1">
      <alignment horizontal="left"/>
    </xf>
    <xf numFmtId="0" fontId="9" fillId="0" borderId="1" xfId="8" applyBorder="1" applyAlignment="1">
      <alignment horizontal="left"/>
    </xf>
    <xf numFmtId="0" fontId="9" fillId="0" borderId="16" xfId="8" applyBorder="1" applyAlignment="1">
      <alignment horizontal="left"/>
    </xf>
    <xf numFmtId="0" fontId="0" fillId="11" borderId="0" xfId="0" applyFill="1"/>
    <xf numFmtId="44" fontId="4" fillId="11" borderId="19" xfId="10" applyNumberFormat="1" applyFont="1" applyFill="1" applyBorder="1" applyAlignment="1">
      <alignment horizontal="left"/>
    </xf>
    <xf numFmtId="44" fontId="4" fillId="11" borderId="6" xfId="10" applyNumberFormat="1" applyFont="1" applyFill="1" applyBorder="1" applyAlignment="1">
      <alignment horizontal="left"/>
    </xf>
    <xf numFmtId="44" fontId="0" fillId="11" borderId="19" xfId="3" applyFont="1" applyFill="1" applyBorder="1" applyAlignment="1">
      <alignment horizontal="left"/>
    </xf>
    <xf numFmtId="44" fontId="0" fillId="11" borderId="6" xfId="3" applyFont="1" applyFill="1" applyBorder="1" applyAlignment="1">
      <alignment horizontal="left"/>
    </xf>
    <xf numFmtId="44" fontId="0" fillId="11" borderId="3" xfId="3" applyFont="1" applyFill="1" applyBorder="1" applyAlignment="1">
      <alignment horizontal="left"/>
    </xf>
    <xf numFmtId="44" fontId="0" fillId="11" borderId="21" xfId="3" applyFont="1" applyFill="1" applyBorder="1" applyAlignment="1">
      <alignment horizontal="left"/>
    </xf>
    <xf numFmtId="44" fontId="10" fillId="11" borderId="19" xfId="3" applyFont="1" applyFill="1" applyBorder="1" applyAlignment="1">
      <alignment horizontal="left" vertical="center"/>
    </xf>
    <xf numFmtId="44" fontId="4" fillId="11" borderId="21" xfId="10" applyNumberFormat="1" applyFont="1" applyFill="1" applyBorder="1" applyAlignment="1">
      <alignment horizontal="left"/>
    </xf>
    <xf numFmtId="44" fontId="4" fillId="11" borderId="3" xfId="10" applyNumberFormat="1" applyFont="1" applyFill="1" applyBorder="1" applyAlignment="1">
      <alignment horizontal="left"/>
    </xf>
    <xf numFmtId="44" fontId="0" fillId="11" borderId="21" xfId="3" applyNumberFormat="1" applyFont="1" applyFill="1" applyBorder="1" applyAlignment="1">
      <alignment horizontal="left"/>
    </xf>
    <xf numFmtId="44" fontId="10" fillId="11" borderId="21" xfId="3" applyFont="1" applyFill="1" applyBorder="1" applyAlignment="1">
      <alignment horizontal="left" vertical="center"/>
    </xf>
    <xf numFmtId="44" fontId="12" fillId="11" borderId="3" xfId="10" applyNumberFormat="1" applyFont="1" applyFill="1" applyBorder="1" applyAlignment="1">
      <alignment horizontal="left"/>
    </xf>
    <xf numFmtId="0" fontId="0" fillId="2" borderId="0" xfId="0" applyFill="1"/>
    <xf numFmtId="44" fontId="0" fillId="11" borderId="18" xfId="3" applyFont="1" applyFill="1" applyBorder="1" applyAlignment="1">
      <alignment horizontal="left"/>
    </xf>
    <xf numFmtId="44" fontId="0" fillId="11" borderId="15" xfId="3" applyFont="1" applyFill="1" applyBorder="1" applyAlignment="1">
      <alignment horizontal="left"/>
    </xf>
    <xf numFmtId="44" fontId="0" fillId="11" borderId="1" xfId="3" applyFont="1" applyFill="1" applyBorder="1" applyAlignment="1">
      <alignment horizontal="left"/>
    </xf>
    <xf numFmtId="44" fontId="0" fillId="11" borderId="16" xfId="3" applyFont="1" applyFill="1" applyBorder="1" applyAlignment="1">
      <alignment horizontal="left"/>
    </xf>
    <xf numFmtId="44" fontId="4" fillId="11" borderId="1" xfId="10" applyNumberFormat="1" applyFont="1" applyFill="1" applyBorder="1" applyAlignment="1">
      <alignment horizontal="left"/>
    </xf>
    <xf numFmtId="0" fontId="17" fillId="0" borderId="0" xfId="0" applyFont="1"/>
    <xf numFmtId="0" fontId="17" fillId="2" borderId="18" xfId="10" applyFont="1" applyFill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44" fontId="17" fillId="0" borderId="16" xfId="3" applyFont="1" applyBorder="1" applyAlignment="1">
      <alignment horizontal="left"/>
    </xf>
    <xf numFmtId="0" fontId="17" fillId="2" borderId="0" xfId="0" applyFont="1" applyFill="1"/>
    <xf numFmtId="0" fontId="0" fillId="13" borderId="0" xfId="0" applyFill="1"/>
    <xf numFmtId="0" fontId="16" fillId="2" borderId="0" xfId="0" applyFont="1" applyFill="1"/>
    <xf numFmtId="0" fontId="16" fillId="2" borderId="0" xfId="0" applyFont="1" applyFill="1" applyBorder="1"/>
    <xf numFmtId="0" fontId="12" fillId="2" borderId="1" xfId="4" applyFont="1" applyFill="1" applyBorder="1" applyAlignment="1">
      <alignment horizontal="left"/>
    </xf>
    <xf numFmtId="0" fontId="12" fillId="2" borderId="16" xfId="4" applyFont="1" applyFill="1" applyBorder="1" applyAlignment="1">
      <alignment horizontal="left"/>
    </xf>
    <xf numFmtId="0" fontId="12" fillId="2" borderId="18" xfId="4" applyFont="1" applyFill="1" applyBorder="1" applyAlignment="1">
      <alignment horizontal="left"/>
    </xf>
    <xf numFmtId="0" fontId="12" fillId="2" borderId="15" xfId="4" applyFont="1" applyFill="1" applyBorder="1" applyAlignment="1">
      <alignment horizontal="left"/>
    </xf>
    <xf numFmtId="0" fontId="0" fillId="0" borderId="0" xfId="0"/>
    <xf numFmtId="0" fontId="0" fillId="15" borderId="0" xfId="0" applyFill="1"/>
    <xf numFmtId="0" fontId="0" fillId="0" borderId="0" xfId="0" applyFill="1"/>
    <xf numFmtId="0" fontId="0" fillId="0" borderId="18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9" fillId="0" borderId="1" xfId="8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5" fillId="3" borderId="15" xfId="4" applyBorder="1" applyAlignment="1">
      <alignment horizontal="left"/>
    </xf>
    <xf numFmtId="0" fontId="5" fillId="3" borderId="18" xfId="4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4" fontId="0" fillId="2" borderId="1" xfId="3" applyFont="1" applyFill="1" applyBorder="1" applyAlignment="1">
      <alignment horizontal="right"/>
    </xf>
    <xf numFmtId="44" fontId="0" fillId="2" borderId="1" xfId="3" applyFont="1" applyFill="1" applyBorder="1" applyAlignment="1">
      <alignment horizontal="right" vertical="center"/>
    </xf>
    <xf numFmtId="44" fontId="0" fillId="16" borderId="1" xfId="3" applyFont="1" applyFill="1" applyBorder="1" applyAlignment="1">
      <alignment horizontal="right"/>
    </xf>
    <xf numFmtId="44" fontId="12" fillId="11" borderId="18" xfId="3" applyFont="1" applyFill="1" applyBorder="1" applyAlignment="1">
      <alignment horizontal="left"/>
    </xf>
    <xf numFmtId="44" fontId="0" fillId="2" borderId="1" xfId="3" applyFont="1" applyFill="1" applyBorder="1"/>
    <xf numFmtId="44" fontId="0" fillId="2" borderId="0" xfId="3" applyFont="1" applyFill="1"/>
    <xf numFmtId="44" fontId="0" fillId="0" borderId="0" xfId="3" applyFo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44" fontId="0" fillId="2" borderId="1" xfId="0" applyNumberFormat="1" applyFill="1" applyBorder="1" applyAlignment="1">
      <alignment horizontal="right"/>
    </xf>
    <xf numFmtId="0" fontId="0" fillId="0" borderId="0" xfId="0"/>
    <xf numFmtId="0" fontId="0" fillId="2" borderId="16" xfId="0" applyFill="1" applyBorder="1" applyAlignment="1">
      <alignment horizontal="left"/>
    </xf>
    <xf numFmtId="0" fontId="0" fillId="7" borderId="22" xfId="0" applyFill="1" applyBorder="1" applyAlignment="1">
      <alignment vertical="center"/>
    </xf>
    <xf numFmtId="44" fontId="0" fillId="11" borderId="0" xfId="3" applyFont="1" applyFill="1" applyBorder="1"/>
    <xf numFmtId="0" fontId="17" fillId="0" borderId="0" xfId="0" applyFont="1" applyBorder="1" applyAlignment="1">
      <alignment horizontal="left"/>
    </xf>
    <xf numFmtId="44" fontId="0" fillId="2" borderId="8" xfId="3" applyFont="1" applyFill="1" applyBorder="1" applyAlignment="1">
      <alignment horizontal="right"/>
    </xf>
    <xf numFmtId="0" fontId="0" fillId="0" borderId="0" xfId="0"/>
    <xf numFmtId="0" fontId="0" fillId="2" borderId="2" xfId="0" applyFill="1" applyBorder="1" applyAlignment="1">
      <alignment horizontal="right"/>
    </xf>
    <xf numFmtId="44" fontId="0" fillId="2" borderId="2" xfId="3" applyFont="1" applyFill="1" applyBorder="1" applyAlignment="1">
      <alignment horizontal="right"/>
    </xf>
    <xf numFmtId="44" fontId="0" fillId="2" borderId="2" xfId="0" applyNumberFormat="1" applyFill="1" applyBorder="1" applyAlignment="1">
      <alignment horizontal="right"/>
    </xf>
    <xf numFmtId="44" fontId="18" fillId="2" borderId="1" xfId="3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16" borderId="0" xfId="0" applyFont="1" applyFill="1" applyAlignment="1">
      <alignment horizontal="center"/>
    </xf>
    <xf numFmtId="0" fontId="0" fillId="16" borderId="0" xfId="0" applyFill="1"/>
    <xf numFmtId="44" fontId="0" fillId="16" borderId="1" xfId="3" applyFont="1" applyFill="1" applyBorder="1" applyAlignment="1">
      <alignment horizontal="center"/>
    </xf>
    <xf numFmtId="0" fontId="3" fillId="0" borderId="0" xfId="2"/>
    <xf numFmtId="0" fontId="0" fillId="0" borderId="0" xfId="0" applyBorder="1"/>
    <xf numFmtId="0" fontId="3" fillId="0" borderId="0" xfId="2" applyAlignment="1"/>
    <xf numFmtId="44" fontId="4" fillId="11" borderId="19" xfId="12" applyNumberFormat="1" applyFont="1" applyFill="1" applyBorder="1" applyAlignment="1">
      <alignment horizontal="left"/>
    </xf>
    <xf numFmtId="44" fontId="4" fillId="11" borderId="6" xfId="12" applyNumberFormat="1" applyFont="1" applyFill="1" applyBorder="1" applyAlignment="1">
      <alignment horizontal="left"/>
    </xf>
    <xf numFmtId="44" fontId="4" fillId="11" borderId="1" xfId="12" applyNumberFormat="1" applyFont="1" applyFill="1" applyBorder="1" applyAlignment="1">
      <alignment horizontal="left"/>
    </xf>
    <xf numFmtId="17" fontId="19" fillId="2" borderId="11" xfId="0" applyNumberFormat="1" applyFont="1" applyFill="1" applyBorder="1" applyAlignment="1">
      <alignment horizontal="center" vertical="center"/>
    </xf>
    <xf numFmtId="17" fontId="19" fillId="2" borderId="33" xfId="0" applyNumberFormat="1" applyFont="1" applyFill="1" applyBorder="1" applyAlignment="1">
      <alignment horizontal="center" vertical="center"/>
    </xf>
    <xf numFmtId="17" fontId="19" fillId="2" borderId="33" xfId="3" applyNumberFormat="1" applyFont="1" applyFill="1" applyBorder="1" applyAlignment="1">
      <alignment horizontal="center"/>
    </xf>
    <xf numFmtId="17" fontId="19" fillId="2" borderId="34" xfId="3" applyNumberFormat="1" applyFont="1" applyFill="1" applyBorder="1" applyAlignment="1">
      <alignment horizontal="center"/>
    </xf>
    <xf numFmtId="0" fontId="9" fillId="2" borderId="1" xfId="8" applyFill="1" applyBorder="1" applyAlignment="1">
      <alignment horizontal="left"/>
    </xf>
    <xf numFmtId="0" fontId="9" fillId="0" borderId="17" xfId="8" applyBorder="1" applyAlignment="1">
      <alignment horizontal="left"/>
    </xf>
    <xf numFmtId="0" fontId="9" fillId="0" borderId="30" xfId="8" applyBorder="1" applyAlignment="1">
      <alignment horizontal="left"/>
    </xf>
    <xf numFmtId="0" fontId="0" fillId="0" borderId="0" xfId="0"/>
    <xf numFmtId="44" fontId="0" fillId="2" borderId="2" xfId="3" applyFont="1" applyFill="1" applyBorder="1"/>
    <xf numFmtId="0" fontId="9" fillId="0" borderId="18" xfId="8" applyBorder="1" applyAlignment="1">
      <alignment horizontal="left" vertical="center"/>
    </xf>
    <xf numFmtId="17" fontId="19" fillId="2" borderId="33" xfId="0" applyNumberFormat="1" applyFont="1" applyFill="1" applyBorder="1" applyAlignment="1">
      <alignment horizontal="center"/>
    </xf>
    <xf numFmtId="17" fontId="19" fillId="2" borderId="34" xfId="0" applyNumberFormat="1" applyFont="1" applyFill="1" applyBorder="1" applyAlignment="1">
      <alignment horizontal="center"/>
    </xf>
    <xf numFmtId="0" fontId="5" fillId="3" borderId="1" xfId="4" applyBorder="1" applyAlignment="1">
      <alignment horizontal="right"/>
    </xf>
    <xf numFmtId="0" fontId="5" fillId="3" borderId="2" xfId="4" applyBorder="1" applyAlignment="1">
      <alignment horizontal="right"/>
    </xf>
    <xf numFmtId="0" fontId="9" fillId="0" borderId="2" xfId="8" applyBorder="1" applyAlignment="1"/>
    <xf numFmtId="0" fontId="9" fillId="0" borderId="7" xfId="8" applyBorder="1" applyAlignment="1"/>
    <xf numFmtId="0" fontId="9" fillId="0" borderId="0" xfId="8" applyBorder="1" applyAlignment="1">
      <alignment horizontal="left"/>
    </xf>
    <xf numFmtId="0" fontId="9" fillId="0" borderId="30" xfId="8" applyBorder="1" applyAlignment="1"/>
    <xf numFmtId="0" fontId="9" fillId="0" borderId="5" xfId="8" applyBorder="1" applyAlignment="1"/>
    <xf numFmtId="0" fontId="9" fillId="0" borderId="32" xfId="8" applyBorder="1" applyAlignment="1"/>
    <xf numFmtId="0" fontId="9" fillId="2" borderId="2" xfId="8" applyFill="1" applyBorder="1" applyAlignment="1"/>
    <xf numFmtId="0" fontId="9" fillId="2" borderId="1" xfId="8" applyFill="1" applyBorder="1" applyAlignment="1"/>
    <xf numFmtId="0" fontId="9" fillId="0" borderId="1" xfId="8" applyBorder="1" applyAlignment="1">
      <alignment horizontal="center"/>
    </xf>
    <xf numFmtId="0" fontId="9" fillId="0" borderId="1" xfId="8" applyBorder="1" applyAlignment="1"/>
    <xf numFmtId="0" fontId="9" fillId="0" borderId="1" xfId="8" applyBorder="1" applyAlignment="1">
      <alignment vertical="top"/>
    </xf>
    <xf numFmtId="0" fontId="4" fillId="2" borderId="1" xfId="12" applyFont="1" applyFill="1" applyBorder="1" applyAlignment="1"/>
    <xf numFmtId="0" fontId="9" fillId="0" borderId="1" xfId="8" applyFill="1" applyBorder="1" applyAlignment="1"/>
    <xf numFmtId="0" fontId="9" fillId="2" borderId="1" xfId="8" applyFill="1" applyBorder="1" applyAlignment="1">
      <alignment vertical="center"/>
    </xf>
    <xf numFmtId="0" fontId="9" fillId="2" borderId="1" xfId="8" applyFill="1" applyBorder="1" applyAlignment="1">
      <alignment horizontal="left" vertical="center"/>
    </xf>
    <xf numFmtId="0" fontId="12" fillId="11" borderId="1" xfId="8" applyFont="1" applyFill="1" applyBorder="1" applyAlignment="1"/>
    <xf numFmtId="0" fontId="12" fillId="2" borderId="1" xfId="8" applyFont="1" applyFill="1" applyBorder="1" applyAlignment="1"/>
    <xf numFmtId="44" fontId="12" fillId="11" borderId="1" xfId="3" applyFont="1" applyFill="1" applyBorder="1" applyAlignment="1">
      <alignment horizontal="left"/>
    </xf>
    <xf numFmtId="0" fontId="12" fillId="0" borderId="1" xfId="8" applyFont="1" applyBorder="1" applyAlignment="1">
      <alignment horizontal="left"/>
    </xf>
    <xf numFmtId="0" fontId="12" fillId="0" borderId="1" xfId="8" applyFont="1" applyBorder="1" applyAlignment="1"/>
    <xf numFmtId="44" fontId="12" fillId="11" borderId="1" xfId="3" applyFont="1" applyFill="1" applyBorder="1" applyAlignment="1"/>
    <xf numFmtId="0" fontId="12" fillId="0" borderId="0" xfId="0" applyFont="1"/>
    <xf numFmtId="0" fontId="12" fillId="2" borderId="1" xfId="8" applyFont="1" applyFill="1" applyBorder="1" applyAlignment="1">
      <alignment horizontal="left"/>
    </xf>
    <xf numFmtId="0" fontId="12" fillId="0" borderId="0" xfId="8" applyFont="1" applyBorder="1" applyAlignment="1">
      <alignment horizontal="left"/>
    </xf>
    <xf numFmtId="0" fontId="12" fillId="0" borderId="17" xfId="8" applyFont="1" applyBorder="1" applyAlignment="1">
      <alignment horizontal="left"/>
    </xf>
    <xf numFmtId="0" fontId="12" fillId="2" borderId="1" xfId="12" applyFont="1" applyFill="1" applyBorder="1" applyAlignment="1"/>
    <xf numFmtId="0" fontId="12" fillId="0" borderId="30" xfId="8" applyFont="1" applyBorder="1" applyAlignment="1">
      <alignment horizontal="left"/>
    </xf>
    <xf numFmtId="0" fontId="12" fillId="2" borderId="30" xfId="8" applyFont="1" applyFill="1" applyBorder="1" applyAlignment="1">
      <alignment horizontal="left"/>
    </xf>
    <xf numFmtId="0" fontId="12" fillId="0" borderId="1" xfId="8" applyFont="1" applyFill="1" applyBorder="1" applyAlignment="1">
      <alignment horizontal="left"/>
    </xf>
    <xf numFmtId="0" fontId="12" fillId="2" borderId="1" xfId="8" applyFont="1" applyFill="1" applyBorder="1" applyAlignment="1">
      <alignment horizontal="left" vertical="center"/>
    </xf>
    <xf numFmtId="44" fontId="12" fillId="11" borderId="1" xfId="3" applyFont="1" applyFill="1" applyBorder="1" applyAlignment="1">
      <alignment vertical="top"/>
    </xf>
    <xf numFmtId="44" fontId="0" fillId="2" borderId="1" xfId="3" applyFont="1" applyFill="1" applyBorder="1" applyAlignment="1">
      <alignment horizontal="left"/>
    </xf>
    <xf numFmtId="44" fontId="4" fillId="11" borderId="1" xfId="3" applyFont="1" applyFill="1" applyBorder="1" applyAlignment="1"/>
    <xf numFmtId="0" fontId="9" fillId="0" borderId="18" xfId="8" applyBorder="1" applyAlignment="1">
      <alignment vertical="center"/>
    </xf>
    <xf numFmtId="44" fontId="0" fillId="11" borderId="10" xfId="3" applyFont="1" applyFill="1" applyBorder="1" applyAlignment="1">
      <alignment vertical="center"/>
    </xf>
    <xf numFmtId="0" fontId="9" fillId="0" borderId="16" xfId="8" applyBorder="1" applyAlignment="1">
      <alignment vertical="center"/>
    </xf>
    <xf numFmtId="44" fontId="0" fillId="11" borderId="16" xfId="3" applyFont="1" applyFill="1" applyBorder="1" applyAlignment="1">
      <alignment vertical="center"/>
    </xf>
    <xf numFmtId="0" fontId="12" fillId="0" borderId="18" xfId="8" applyFont="1" applyBorder="1" applyAlignment="1">
      <alignment horizontal="left" vertical="center"/>
    </xf>
    <xf numFmtId="44" fontId="12" fillId="11" borderId="30" xfId="3" applyFont="1" applyFill="1" applyBorder="1" applyAlignment="1">
      <alignment horizontal="left"/>
    </xf>
    <xf numFmtId="0" fontId="9" fillId="0" borderId="15" xfId="8" applyBorder="1" applyAlignment="1"/>
    <xf numFmtId="0" fontId="12" fillId="0" borderId="15" xfId="8" applyFont="1" applyBorder="1" applyAlignment="1"/>
    <xf numFmtId="44" fontId="4" fillId="11" borderId="0" xfId="3" applyFont="1" applyFill="1" applyBorder="1" applyAlignment="1"/>
    <xf numFmtId="0" fontId="1" fillId="2" borderId="0" xfId="8" applyFont="1" applyFill="1" applyBorder="1" applyAlignment="1"/>
    <xf numFmtId="0" fontId="9" fillId="2" borderId="30" xfId="8" applyFill="1" applyBorder="1" applyAlignment="1"/>
    <xf numFmtId="44" fontId="12" fillId="11" borderId="21" xfId="3" applyFont="1" applyFill="1" applyBorder="1" applyAlignment="1">
      <alignment horizontal="left"/>
    </xf>
    <xf numFmtId="0" fontId="9" fillId="2" borderId="16" xfId="8" applyFill="1" applyBorder="1" applyAlignment="1">
      <alignment horizontal="left"/>
    </xf>
    <xf numFmtId="44" fontId="12" fillId="11" borderId="16" xfId="3" applyFont="1" applyFill="1" applyBorder="1" applyAlignment="1">
      <alignment horizontal="left"/>
    </xf>
    <xf numFmtId="44" fontId="12" fillId="11" borderId="21" xfId="10" applyNumberFormat="1" applyFont="1" applyFill="1" applyBorder="1" applyAlignment="1">
      <alignment horizontal="left"/>
    </xf>
    <xf numFmtId="44" fontId="12" fillId="11" borderId="16" xfId="10" applyNumberFormat="1" applyFont="1" applyFill="1" applyBorder="1" applyAlignment="1">
      <alignment horizontal="left"/>
    </xf>
    <xf numFmtId="44" fontId="12" fillId="2" borderId="0" xfId="3" applyFont="1" applyFill="1" applyBorder="1" applyAlignment="1">
      <alignment horizontal="left"/>
    </xf>
    <xf numFmtId="0" fontId="17" fillId="0" borderId="0" xfId="0" applyFont="1" applyBorder="1"/>
    <xf numFmtId="44" fontId="4" fillId="11" borderId="15" xfId="10" applyNumberFormat="1" applyFont="1" applyFill="1" applyBorder="1" applyAlignment="1">
      <alignment horizontal="left"/>
    </xf>
    <xf numFmtId="0" fontId="9" fillId="2" borderId="15" xfId="8" applyFill="1" applyBorder="1" applyAlignment="1">
      <alignment horizontal="center"/>
    </xf>
    <xf numFmtId="44" fontId="12" fillId="11" borderId="15" xfId="3" applyFont="1" applyFill="1" applyBorder="1" applyAlignment="1">
      <alignment horizontal="left"/>
    </xf>
    <xf numFmtId="0" fontId="12" fillId="0" borderId="15" xfId="8" applyFont="1" applyBorder="1" applyAlignment="1">
      <alignment horizontal="left"/>
    </xf>
    <xf numFmtId="0" fontId="9" fillId="2" borderId="5" xfId="8" applyFill="1" applyBorder="1" applyAlignment="1"/>
    <xf numFmtId="0" fontId="9" fillId="2" borderId="15" xfId="8" applyFill="1" applyBorder="1" applyAlignment="1"/>
    <xf numFmtId="0" fontId="12" fillId="2" borderId="15" xfId="8" applyFont="1" applyFill="1" applyBorder="1" applyAlignment="1">
      <alignment horizontal="left"/>
    </xf>
    <xf numFmtId="44" fontId="0" fillId="11" borderId="6" xfId="3" applyFont="1" applyFill="1" applyBorder="1" applyAlignment="1"/>
    <xf numFmtId="44" fontId="0" fillId="2" borderId="15" xfId="3" applyFont="1" applyFill="1" applyBorder="1" applyAlignment="1"/>
    <xf numFmtId="44" fontId="12" fillId="2" borderId="15" xfId="3" applyFont="1" applyFill="1" applyBorder="1" applyAlignment="1"/>
    <xf numFmtId="44" fontId="12" fillId="11" borderId="15" xfId="3" applyFont="1" applyFill="1" applyBorder="1" applyAlignment="1"/>
    <xf numFmtId="44" fontId="4" fillId="11" borderId="15" xfId="3" applyFont="1" applyFill="1" applyBorder="1" applyAlignment="1"/>
    <xf numFmtId="0" fontId="1" fillId="2" borderId="15" xfId="12" applyFont="1" applyFill="1" applyBorder="1" applyAlignment="1"/>
    <xf numFmtId="0" fontId="4" fillId="2" borderId="15" xfId="12" applyFont="1" applyFill="1" applyBorder="1" applyAlignment="1"/>
    <xf numFmtId="0" fontId="12" fillId="2" borderId="15" xfId="12" applyFont="1" applyFill="1" applyBorder="1" applyAlignment="1"/>
    <xf numFmtId="0" fontId="12" fillId="0" borderId="15" xfId="8" applyFont="1" applyBorder="1" applyAlignment="1">
      <alignment horizontal="left" vertical="center"/>
    </xf>
    <xf numFmtId="0" fontId="9" fillId="0" borderId="15" xfId="8" applyBorder="1" applyAlignment="1">
      <alignment horizontal="left" vertical="center"/>
    </xf>
    <xf numFmtId="0" fontId="4" fillId="2" borderId="0" xfId="8" applyFont="1" applyFill="1" applyBorder="1" applyAlignment="1"/>
    <xf numFmtId="44" fontId="0" fillId="11" borderId="6" xfId="3" applyFont="1" applyFill="1" applyBorder="1"/>
    <xf numFmtId="44" fontId="4" fillId="2" borderId="15" xfId="3" applyFont="1" applyFill="1" applyBorder="1" applyAlignment="1"/>
    <xf numFmtId="0" fontId="12" fillId="0" borderId="18" xfId="8" applyFont="1" applyBorder="1" applyAlignment="1">
      <alignment horizontal="left"/>
    </xf>
    <xf numFmtId="44" fontId="0" fillId="11" borderId="18" xfId="10" applyNumberFormat="1" applyFont="1" applyFill="1" applyBorder="1" applyAlignment="1">
      <alignment horizontal="left"/>
    </xf>
    <xf numFmtId="0" fontId="20" fillId="2" borderId="18" xfId="8" applyFont="1" applyFill="1" applyBorder="1" applyAlignment="1">
      <alignment horizontal="left"/>
    </xf>
    <xf numFmtId="0" fontId="9" fillId="0" borderId="18" xfId="8" applyBorder="1" applyAlignment="1"/>
    <xf numFmtId="44" fontId="12" fillId="11" borderId="18" xfId="3" applyFont="1" applyFill="1" applyBorder="1" applyAlignment="1"/>
    <xf numFmtId="44" fontId="9" fillId="0" borderId="18" xfId="8" applyNumberFormat="1" applyBorder="1" applyAlignment="1">
      <alignment horizontal="left"/>
    </xf>
    <xf numFmtId="0" fontId="12" fillId="2" borderId="18" xfId="8" applyFont="1" applyFill="1" applyBorder="1" applyAlignment="1">
      <alignment horizontal="left"/>
    </xf>
    <xf numFmtId="0" fontId="12" fillId="0" borderId="18" xfId="8" applyFont="1" applyBorder="1" applyAlignment="1"/>
    <xf numFmtId="0" fontId="9" fillId="0" borderId="27" xfId="8" applyBorder="1" applyAlignment="1"/>
    <xf numFmtId="0" fontId="4" fillId="2" borderId="18" xfId="12" applyFont="1" applyFill="1" applyBorder="1" applyAlignment="1"/>
    <xf numFmtId="0" fontId="12" fillId="2" borderId="18" xfId="12" applyFont="1" applyFill="1" applyBorder="1" applyAlignment="1"/>
    <xf numFmtId="0" fontId="9" fillId="0" borderId="16" xfId="8" applyBorder="1" applyAlignment="1"/>
    <xf numFmtId="0" fontId="12" fillId="0" borderId="16" xfId="8" applyFont="1" applyBorder="1" applyAlignment="1">
      <alignment horizontal="left"/>
    </xf>
    <xf numFmtId="44" fontId="4" fillId="11" borderId="16" xfId="10" applyNumberFormat="1" applyFont="1" applyFill="1" applyBorder="1" applyAlignment="1">
      <alignment horizontal="left"/>
    </xf>
    <xf numFmtId="0" fontId="9" fillId="2" borderId="16" xfId="8" applyFill="1" applyBorder="1" applyAlignment="1"/>
    <xf numFmtId="0" fontId="12" fillId="2" borderId="16" xfId="8" applyFont="1" applyFill="1" applyBorder="1" applyAlignment="1"/>
    <xf numFmtId="0" fontId="12" fillId="0" borderId="16" xfId="8" applyFont="1" applyBorder="1" applyAlignment="1">
      <alignment horizontal="center"/>
    </xf>
    <xf numFmtId="0" fontId="9" fillId="0" borderId="16" xfId="8" applyBorder="1" applyAlignment="1">
      <alignment horizontal="center"/>
    </xf>
    <xf numFmtId="0" fontId="9" fillId="0" borderId="17" xfId="8" applyBorder="1" applyAlignment="1"/>
    <xf numFmtId="0" fontId="9" fillId="11" borderId="0" xfId="8" applyFill="1" applyBorder="1" applyAlignment="1"/>
    <xf numFmtId="0" fontId="9" fillId="0" borderId="0" xfId="8" applyBorder="1" applyAlignment="1"/>
    <xf numFmtId="0" fontId="9" fillId="0" borderId="21" xfId="8" applyBorder="1" applyAlignment="1"/>
    <xf numFmtId="0" fontId="0" fillId="2" borderId="18" xfId="0" applyFill="1" applyBorder="1"/>
    <xf numFmtId="0" fontId="12" fillId="2" borderId="18" xfId="8" applyFont="1" applyFill="1" applyBorder="1" applyAlignment="1">
      <alignment horizontal="left" vertical="center"/>
    </xf>
    <xf numFmtId="0" fontId="9" fillId="2" borderId="18" xfId="8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/>
    </xf>
    <xf numFmtId="44" fontId="4" fillId="11" borderId="16" xfId="3" applyFont="1" applyFill="1" applyBorder="1" applyAlignment="1"/>
    <xf numFmtId="0" fontId="9" fillId="2" borderId="18" xfId="8" applyFill="1" applyBorder="1" applyAlignment="1"/>
    <xf numFmtId="44" fontId="4" fillId="11" borderId="18" xfId="3" applyFont="1" applyFill="1" applyBorder="1" applyAlignment="1"/>
    <xf numFmtId="0" fontId="12" fillId="0" borderId="16" xfId="8" applyFont="1" applyBorder="1" applyAlignment="1"/>
    <xf numFmtId="0" fontId="9" fillId="0" borderId="18" xfId="8" applyFill="1" applyBorder="1" applyAlignment="1">
      <alignment horizontal="left"/>
    </xf>
    <xf numFmtId="44" fontId="4" fillId="11" borderId="18" xfId="12" applyNumberFormat="1" applyFont="1" applyFill="1" applyBorder="1" applyAlignment="1">
      <alignment horizontal="left"/>
    </xf>
    <xf numFmtId="0" fontId="9" fillId="0" borderId="18" xfId="8" applyBorder="1" applyAlignment="1">
      <alignment horizontal="center"/>
    </xf>
    <xf numFmtId="0" fontId="9" fillId="2" borderId="17" xfId="8" applyFill="1" applyBorder="1" applyAlignment="1"/>
    <xf numFmtId="0" fontId="9" fillId="2" borderId="0" xfId="8" applyFill="1" applyBorder="1" applyAlignment="1"/>
    <xf numFmtId="0" fontId="9" fillId="2" borderId="18" xfId="8" applyFill="1" applyBorder="1" applyAlignment="1">
      <alignment vertical="center"/>
    </xf>
    <xf numFmtId="44" fontId="12" fillId="11" borderId="16" xfId="3" applyFont="1" applyFill="1" applyBorder="1" applyAlignment="1"/>
    <xf numFmtId="0" fontId="9" fillId="0" borderId="2" xfId="8" applyBorder="1" applyAlignment="1">
      <alignment horizontal="left"/>
    </xf>
    <xf numFmtId="0" fontId="9" fillId="0" borderId="20" xfId="8" applyBorder="1" applyAlignment="1">
      <alignment horizontal="left"/>
    </xf>
    <xf numFmtId="0" fontId="9" fillId="0" borderId="5" xfId="8" applyBorder="1" applyAlignment="1">
      <alignment horizontal="left"/>
    </xf>
    <xf numFmtId="44" fontId="4" fillId="2" borderId="5" xfId="3" applyFont="1" applyFill="1" applyBorder="1" applyAlignment="1"/>
    <xf numFmtId="0" fontId="9" fillId="2" borderId="0" xfId="8" applyFill="1" applyBorder="1" applyAlignment="1">
      <alignment horizontal="left"/>
    </xf>
    <xf numFmtId="0" fontId="9" fillId="2" borderId="2" xfId="8" applyFill="1" applyBorder="1" applyAlignment="1">
      <alignment horizontal="left"/>
    </xf>
    <xf numFmtId="0" fontId="9" fillId="0" borderId="20" xfId="8" applyBorder="1" applyAlignment="1">
      <alignment horizontal="left" vertical="center"/>
    </xf>
    <xf numFmtId="0" fontId="9" fillId="2" borderId="5" xfId="8" applyFill="1" applyBorder="1" applyAlignment="1">
      <alignment horizontal="left"/>
    </xf>
    <xf numFmtId="0" fontId="9" fillId="0" borderId="20" xfId="8" applyBorder="1" applyAlignment="1"/>
    <xf numFmtId="0" fontId="4" fillId="2" borderId="0" xfId="12" applyFont="1" applyFill="1" applyBorder="1" applyAlignment="1"/>
    <xf numFmtId="0" fontId="4" fillId="2" borderId="21" xfId="12" applyFont="1" applyFill="1" applyBorder="1" applyAlignment="1"/>
    <xf numFmtId="0" fontId="4" fillId="2" borderId="0" xfId="12" applyFont="1" applyFill="1" applyBorder="1" applyAlignment="1">
      <alignment horizontal="left"/>
    </xf>
    <xf numFmtId="44" fontId="4" fillId="11" borderId="21" xfId="12" applyNumberFormat="1" applyFont="1" applyFill="1" applyBorder="1" applyAlignment="1">
      <alignment horizontal="left"/>
    </xf>
    <xf numFmtId="44" fontId="5" fillId="3" borderId="2" xfId="4" applyNumberFormat="1" applyBorder="1" applyAlignment="1">
      <alignment horizontal="right"/>
    </xf>
    <xf numFmtId="0" fontId="4" fillId="2" borderId="1" xfId="4" applyFont="1" applyFill="1" applyBorder="1" applyAlignment="1">
      <alignment horizontal="right"/>
    </xf>
    <xf numFmtId="0" fontId="4" fillId="2" borderId="2" xfId="4" applyFont="1" applyFill="1" applyBorder="1" applyAlignment="1">
      <alignment horizontal="right"/>
    </xf>
    <xf numFmtId="44" fontId="5" fillId="3" borderId="1" xfId="4" applyNumberFormat="1" applyBorder="1"/>
    <xf numFmtId="44" fontId="5" fillId="3" borderId="1" xfId="4" applyNumberFormat="1" applyBorder="1" applyAlignment="1">
      <alignment horizontal="right"/>
    </xf>
    <xf numFmtId="44" fontId="4" fillId="2" borderId="3" xfId="4" applyNumberFormat="1" applyFont="1" applyFill="1" applyBorder="1" applyAlignment="1">
      <alignment horizontal="right"/>
    </xf>
    <xf numFmtId="44" fontId="0" fillId="2" borderId="3" xfId="0" applyNumberFormat="1" applyFill="1" applyBorder="1" applyAlignment="1">
      <alignment horizontal="right"/>
    </xf>
    <xf numFmtId="44" fontId="5" fillId="3" borderId="3" xfId="4" applyNumberFormat="1" applyBorder="1" applyAlignment="1">
      <alignment horizontal="right"/>
    </xf>
    <xf numFmtId="44" fontId="5" fillId="3" borderId="3" xfId="4" applyNumberFormat="1" applyBorder="1"/>
    <xf numFmtId="44" fontId="0" fillId="0" borderId="3" xfId="3" applyFont="1" applyBorder="1"/>
    <xf numFmtId="0" fontId="0" fillId="0" borderId="0" xfId="0"/>
    <xf numFmtId="44" fontId="9" fillId="2" borderId="15" xfId="8" applyNumberFormat="1" applyFill="1" applyBorder="1" applyAlignment="1"/>
    <xf numFmtId="0" fontId="9" fillId="2" borderId="15" xfId="8" applyFill="1" applyBorder="1"/>
    <xf numFmtId="0" fontId="9" fillId="2" borderId="18" xfId="8" applyFill="1" applyBorder="1"/>
    <xf numFmtId="0" fontId="2" fillId="0" borderId="0" xfId="1"/>
    <xf numFmtId="0" fontId="20" fillId="20" borderId="1" xfId="8" applyFont="1" applyFill="1" applyBorder="1" applyAlignment="1"/>
    <xf numFmtId="0" fontId="0" fillId="0" borderId="0" xfId="0" applyAlignment="1">
      <alignment horizontal="left" vertical="center"/>
    </xf>
    <xf numFmtId="0" fontId="0" fillId="2" borderId="0" xfId="0" applyFill="1" applyAlignment="1">
      <alignment wrapText="1"/>
    </xf>
    <xf numFmtId="0" fontId="17" fillId="20" borderId="18" xfId="0" applyFont="1" applyFill="1" applyBorder="1" applyAlignment="1">
      <alignment horizontal="left"/>
    </xf>
    <xf numFmtId="0" fontId="17" fillId="20" borderId="15" xfId="0" applyFont="1" applyFill="1" applyBorder="1" applyAlignment="1">
      <alignment horizontal="left"/>
    </xf>
    <xf numFmtId="0" fontId="17" fillId="20" borderId="18" xfId="10" applyFont="1" applyFill="1" applyBorder="1" applyAlignment="1">
      <alignment horizontal="left"/>
    </xf>
    <xf numFmtId="0" fontId="20" fillId="20" borderId="18" xfId="8" applyFont="1" applyFill="1" applyBorder="1" applyAlignment="1"/>
    <xf numFmtId="0" fontId="17" fillId="20" borderId="16" xfId="0" applyFont="1" applyFill="1" applyBorder="1" applyAlignment="1">
      <alignment horizontal="left"/>
    </xf>
    <xf numFmtId="0" fontId="17" fillId="20" borderId="1" xfId="0" applyFont="1" applyFill="1" applyBorder="1" applyAlignment="1">
      <alignment horizontal="left"/>
    </xf>
    <xf numFmtId="0" fontId="17" fillId="20" borderId="16" xfId="10" applyFont="1" applyFill="1" applyBorder="1" applyAlignment="1">
      <alignment horizontal="left"/>
    </xf>
    <xf numFmtId="0" fontId="17" fillId="20" borderId="1" xfId="10" applyFont="1" applyFill="1" applyBorder="1" applyAlignment="1">
      <alignment horizontal="left"/>
    </xf>
    <xf numFmtId="0" fontId="17" fillId="20" borderId="16" xfId="0" applyFont="1" applyFill="1" applyBorder="1" applyAlignment="1">
      <alignment vertical="center"/>
    </xf>
    <xf numFmtId="0" fontId="17" fillId="20" borderId="15" xfId="10" applyFont="1" applyFill="1" applyBorder="1" applyAlignment="1">
      <alignment horizontal="left"/>
    </xf>
    <xf numFmtId="0" fontId="1" fillId="20" borderId="18" xfId="12" applyFont="1" applyFill="1" applyBorder="1" applyAlignment="1">
      <alignment horizontal="left"/>
    </xf>
    <xf numFmtId="0" fontId="1" fillId="20" borderId="1" xfId="12" applyFont="1" applyFill="1" applyBorder="1" applyAlignment="1">
      <alignment horizontal="left"/>
    </xf>
    <xf numFmtId="0" fontId="20" fillId="20" borderId="15" xfId="8" applyFont="1" applyFill="1" applyBorder="1" applyAlignment="1">
      <alignment horizontal="left"/>
    </xf>
    <xf numFmtId="0" fontId="0" fillId="2" borderId="35" xfId="0" applyFill="1" applyBorder="1"/>
    <xf numFmtId="44" fontId="4" fillId="11" borderId="19" xfId="3" applyFont="1" applyFill="1" applyBorder="1"/>
    <xf numFmtId="0" fontId="15" fillId="14" borderId="37" xfId="11" applyFont="1" applyFill="1" applyBorder="1" applyAlignment="1">
      <alignment horizontal="center" vertical="center"/>
    </xf>
    <xf numFmtId="0" fontId="15" fillId="14" borderId="38" xfId="11" applyFont="1" applyFill="1" applyBorder="1" applyAlignment="1">
      <alignment horizontal="center" vertical="center"/>
    </xf>
    <xf numFmtId="0" fontId="15" fillId="14" borderId="39" xfId="11" applyFont="1" applyFill="1" applyBorder="1" applyAlignment="1">
      <alignment horizontal="center" vertical="center"/>
    </xf>
    <xf numFmtId="44" fontId="15" fillId="14" borderId="38" xfId="11" applyNumberFormat="1" applyFont="1" applyFill="1" applyBorder="1" applyAlignment="1">
      <alignment horizontal="center" vertical="center"/>
    </xf>
    <xf numFmtId="0" fontId="17" fillId="14" borderId="38" xfId="11" applyFont="1" applyFill="1" applyBorder="1" applyAlignment="1">
      <alignment horizontal="center" vertical="center"/>
    </xf>
    <xf numFmtId="0" fontId="15" fillId="14" borderId="38" xfId="8" applyFont="1" applyFill="1" applyBorder="1" applyAlignment="1">
      <alignment horizontal="center" vertical="center"/>
    </xf>
    <xf numFmtId="0" fontId="13" fillId="14" borderId="38" xfId="8" applyFont="1" applyFill="1" applyBorder="1" applyAlignment="1">
      <alignment horizontal="center" vertical="center"/>
    </xf>
    <xf numFmtId="44" fontId="21" fillId="14" borderId="38" xfId="11" applyNumberFormat="1" applyFont="1" applyFill="1" applyBorder="1" applyAlignment="1">
      <alignment horizontal="center" vertical="center"/>
    </xf>
    <xf numFmtId="0" fontId="21" fillId="14" borderId="38" xfId="11" applyFont="1" applyFill="1" applyBorder="1" applyAlignment="1">
      <alignment horizontal="center" vertical="center"/>
    </xf>
    <xf numFmtId="0" fontId="13" fillId="14" borderId="40" xfId="0" applyFont="1" applyFill="1" applyBorder="1" applyAlignment="1">
      <alignment horizontal="center" wrapText="1"/>
    </xf>
    <xf numFmtId="0" fontId="13" fillId="14" borderId="41" xfId="0" applyFont="1" applyFill="1" applyBorder="1" applyAlignment="1">
      <alignment horizontal="center" wrapText="1"/>
    </xf>
    <xf numFmtId="0" fontId="4" fillId="2" borderId="50" xfId="10" applyFont="1" applyFill="1" applyBorder="1" applyAlignment="1">
      <alignment horizontal="center" vertical="center"/>
    </xf>
    <xf numFmtId="0" fontId="4" fillId="2" borderId="51" xfId="10" applyFont="1" applyFill="1" applyBorder="1" applyAlignment="1">
      <alignment horizontal="left" vertical="top"/>
    </xf>
    <xf numFmtId="0" fontId="12" fillId="2" borderId="52" xfId="5" applyFont="1" applyFill="1" applyBorder="1" applyAlignment="1">
      <alignment horizontal="center" vertical="center"/>
    </xf>
    <xf numFmtId="0" fontId="12" fillId="2" borderId="53" xfId="5" applyFont="1" applyFill="1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12" fillId="2" borderId="53" xfId="4" applyFont="1" applyFill="1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4" fillId="2" borderId="53" xfId="4" applyFont="1" applyFill="1" applyBorder="1" applyAlignment="1">
      <alignment horizontal="left" vertical="top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left" vertical="top"/>
    </xf>
    <xf numFmtId="0" fontId="0" fillId="0" borderId="5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2" borderId="57" xfId="4" applyFont="1" applyFill="1" applyBorder="1" applyAlignment="1">
      <alignment horizontal="left" vertical="top"/>
    </xf>
    <xf numFmtId="0" fontId="12" fillId="2" borderId="52" xfId="4" applyFont="1" applyFill="1" applyBorder="1" applyAlignment="1">
      <alignment horizontal="center" vertical="center"/>
    </xf>
    <xf numFmtId="0" fontId="12" fillId="2" borderId="56" xfId="4" applyFont="1" applyFill="1" applyBorder="1" applyAlignment="1">
      <alignment horizontal="center" vertical="center"/>
    </xf>
    <xf numFmtId="0" fontId="12" fillId="2" borderId="58" xfId="4" applyFont="1" applyFill="1" applyBorder="1" applyAlignment="1">
      <alignment horizontal="left" vertical="top"/>
    </xf>
    <xf numFmtId="0" fontId="4" fillId="2" borderId="56" xfId="10" applyFont="1" applyFill="1" applyBorder="1" applyAlignment="1">
      <alignment horizontal="center" vertical="center"/>
    </xf>
    <xf numFmtId="0" fontId="5" fillId="3" borderId="58" xfId="4" applyBorder="1" applyAlignment="1">
      <alignment horizontal="left" vertical="top"/>
    </xf>
    <xf numFmtId="0" fontId="4" fillId="2" borderId="56" xfId="4" applyFont="1" applyFill="1" applyBorder="1" applyAlignment="1">
      <alignment horizontal="center" vertical="center"/>
    </xf>
    <xf numFmtId="0" fontId="12" fillId="2" borderId="50" xfId="4" applyFont="1" applyFill="1" applyBorder="1" applyAlignment="1">
      <alignment horizontal="center" vertical="center"/>
    </xf>
    <xf numFmtId="0" fontId="12" fillId="2" borderId="51" xfId="4" applyFont="1" applyFill="1" applyBorder="1" applyAlignment="1">
      <alignment horizontal="left" vertical="top"/>
    </xf>
    <xf numFmtId="0" fontId="5" fillId="3" borderId="53" xfId="4" applyBorder="1" applyAlignment="1">
      <alignment horizontal="left" vertical="top"/>
    </xf>
    <xf numFmtId="0" fontId="12" fillId="2" borderId="50" xfId="10" applyFont="1" applyFill="1" applyBorder="1" applyAlignment="1">
      <alignment horizontal="center" vertical="center"/>
    </xf>
    <xf numFmtId="0" fontId="12" fillId="2" borderId="51" xfId="10" applyFont="1" applyFill="1" applyBorder="1" applyAlignment="1">
      <alignment horizontal="left" vertical="top"/>
    </xf>
    <xf numFmtId="0" fontId="12" fillId="2" borderId="59" xfId="10" applyFont="1" applyFill="1" applyBorder="1" applyAlignment="1">
      <alignment horizontal="center" vertical="center"/>
    </xf>
    <xf numFmtId="0" fontId="12" fillId="2" borderId="57" xfId="10" applyFont="1" applyFill="1" applyBorder="1" applyAlignment="1">
      <alignment horizontal="left" vertical="top"/>
    </xf>
    <xf numFmtId="0" fontId="12" fillId="2" borderId="52" xfId="10" applyFont="1" applyFill="1" applyBorder="1" applyAlignment="1">
      <alignment horizontal="center" vertical="center"/>
    </xf>
    <xf numFmtId="0" fontId="12" fillId="2" borderId="53" xfId="10" applyFont="1" applyFill="1" applyBorder="1" applyAlignment="1">
      <alignment horizontal="left" vertical="top"/>
    </xf>
    <xf numFmtId="0" fontId="0" fillId="2" borderId="51" xfId="0" applyFill="1" applyBorder="1" applyAlignment="1">
      <alignment horizontal="left" vertical="top"/>
    </xf>
    <xf numFmtId="0" fontId="0" fillId="7" borderId="63" xfId="0" applyFill="1" applyBorder="1" applyAlignment="1">
      <alignment vertical="center"/>
    </xf>
    <xf numFmtId="0" fontId="0" fillId="7" borderId="64" xfId="0" applyFill="1" applyBorder="1" applyAlignment="1">
      <alignment vertical="center"/>
    </xf>
    <xf numFmtId="0" fontId="0" fillId="2" borderId="56" xfId="0" applyFill="1" applyBorder="1" applyAlignment="1">
      <alignment horizontal="center" vertical="center"/>
    </xf>
    <xf numFmtId="0" fontId="0" fillId="2" borderId="58" xfId="0" applyFill="1" applyBorder="1" applyAlignment="1">
      <alignment horizontal="left" vertical="top"/>
    </xf>
    <xf numFmtId="0" fontId="12" fillId="2" borderId="61" xfId="5" applyFont="1" applyFill="1" applyBorder="1" applyAlignment="1">
      <alignment horizontal="center" vertical="center"/>
    </xf>
    <xf numFmtId="0" fontId="4" fillId="2" borderId="57" xfId="10" applyFont="1" applyFill="1" applyBorder="1" applyAlignment="1">
      <alignment horizontal="left" vertical="top"/>
    </xf>
    <xf numFmtId="0" fontId="4" fillId="2" borderId="57" xfId="5" applyFont="1" applyFill="1" applyBorder="1" applyAlignment="1">
      <alignment horizontal="left" vertical="top"/>
    </xf>
    <xf numFmtId="0" fontId="4" fillId="2" borderId="53" xfId="10" applyFont="1" applyFill="1" applyBorder="1" applyAlignment="1">
      <alignment horizontal="left" vertical="top"/>
    </xf>
    <xf numFmtId="0" fontId="0" fillId="0" borderId="51" xfId="0" applyFill="1" applyBorder="1" applyAlignment="1">
      <alignment horizontal="left" vertical="top"/>
    </xf>
    <xf numFmtId="0" fontId="0" fillId="0" borderId="57" xfId="0" applyFill="1" applyBorder="1" applyAlignment="1">
      <alignment horizontal="left" vertical="top"/>
    </xf>
    <xf numFmtId="0" fontId="0" fillId="2" borderId="57" xfId="0" applyFill="1" applyBorder="1" applyAlignment="1">
      <alignment horizontal="left" vertical="top"/>
    </xf>
    <xf numFmtId="0" fontId="4" fillId="2" borderId="57" xfId="4" applyFont="1" applyFill="1" applyBorder="1" applyAlignment="1">
      <alignment horizontal="left" vertical="top"/>
    </xf>
    <xf numFmtId="0" fontId="12" fillId="2" borderId="56" xfId="5" applyFont="1" applyFill="1" applyBorder="1" applyAlignment="1">
      <alignment horizontal="center" vertical="center"/>
    </xf>
    <xf numFmtId="0" fontId="12" fillId="2" borderId="58" xfId="5" applyFont="1" applyFill="1" applyBorder="1" applyAlignment="1">
      <alignment horizontal="left" vertical="top"/>
    </xf>
    <xf numFmtId="0" fontId="4" fillId="2" borderId="50" xfId="4" applyFont="1" applyFill="1" applyBorder="1" applyAlignment="1">
      <alignment horizontal="center" vertical="center"/>
    </xf>
    <xf numFmtId="0" fontId="5" fillId="3" borderId="51" xfId="4" applyBorder="1" applyAlignment="1">
      <alignment horizontal="left" vertical="top"/>
    </xf>
    <xf numFmtId="0" fontId="4" fillId="2" borderId="52" xfId="4" applyFont="1" applyFill="1" applyBorder="1" applyAlignment="1">
      <alignment horizontal="center" vertical="center"/>
    </xf>
    <xf numFmtId="0" fontId="12" fillId="2" borderId="59" xfId="5" applyFont="1" applyFill="1" applyBorder="1" applyAlignment="1">
      <alignment horizontal="center" vertical="center"/>
    </xf>
    <xf numFmtId="0" fontId="12" fillId="2" borderId="57" xfId="5" applyFont="1" applyFill="1" applyBorder="1" applyAlignment="1">
      <alignment horizontal="left" vertical="top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 vertical="top"/>
    </xf>
    <xf numFmtId="0" fontId="0" fillId="0" borderId="69" xfId="0" applyBorder="1" applyAlignment="1">
      <alignment horizontal="center" vertical="center"/>
    </xf>
    <xf numFmtId="0" fontId="3" fillId="0" borderId="70" xfId="2" applyBorder="1"/>
    <xf numFmtId="0" fontId="3" fillId="0" borderId="57" xfId="2" applyBorder="1"/>
    <xf numFmtId="0" fontId="9" fillId="0" borderId="57" xfId="8" applyBorder="1" applyAlignment="1"/>
    <xf numFmtId="0" fontId="9" fillId="0" borderId="53" xfId="8" applyBorder="1" applyAlignment="1"/>
    <xf numFmtId="0" fontId="0" fillId="0" borderId="71" xfId="0" applyBorder="1" applyAlignment="1">
      <alignment horizontal="center" vertical="center"/>
    </xf>
    <xf numFmtId="0" fontId="9" fillId="0" borderId="67" xfId="8" applyBorder="1" applyAlignment="1">
      <alignment horizontal="left"/>
    </xf>
    <xf numFmtId="44" fontId="4" fillId="13" borderId="75" xfId="10" applyNumberFormat="1" applyFont="1" applyFill="1" applyBorder="1" applyAlignment="1">
      <alignment horizontal="left"/>
    </xf>
    <xf numFmtId="0" fontId="4" fillId="2" borderId="35" xfId="10" applyFont="1" applyFill="1" applyBorder="1" applyAlignment="1">
      <alignment horizontal="left"/>
    </xf>
    <xf numFmtId="44" fontId="4" fillId="13" borderId="75" xfId="3" applyFont="1" applyFill="1" applyBorder="1" applyAlignment="1">
      <alignment horizontal="left"/>
    </xf>
    <xf numFmtId="0" fontId="0" fillId="10" borderId="76" xfId="10" applyFont="1" applyFill="1" applyBorder="1" applyAlignment="1">
      <alignment horizontal="left"/>
    </xf>
    <xf numFmtId="44" fontId="0" fillId="13" borderId="75" xfId="3" applyFont="1" applyFill="1" applyBorder="1" applyAlignment="1">
      <alignment horizontal="left"/>
    </xf>
    <xf numFmtId="0" fontId="0" fillId="10" borderId="76" xfId="0" applyFill="1" applyBorder="1" applyAlignment="1">
      <alignment horizontal="left"/>
    </xf>
    <xf numFmtId="44" fontId="0" fillId="13" borderId="75" xfId="0" applyNumberFormat="1" applyFill="1" applyBorder="1" applyAlignment="1">
      <alignment horizontal="left"/>
    </xf>
    <xf numFmtId="44" fontId="0" fillId="13" borderId="75" xfId="3" applyFont="1" applyFill="1" applyBorder="1" applyAlignment="1"/>
    <xf numFmtId="44" fontId="0" fillId="2" borderId="58" xfId="3" applyFont="1" applyFill="1" applyBorder="1" applyAlignment="1"/>
    <xf numFmtId="44" fontId="0" fillId="13" borderId="80" xfId="0" applyNumberFormat="1" applyFill="1" applyBorder="1" applyAlignment="1">
      <alignment horizontal="left"/>
    </xf>
    <xf numFmtId="44" fontId="0" fillId="13" borderId="81" xfId="0" applyNumberFormat="1" applyFill="1" applyBorder="1" applyAlignment="1">
      <alignment horizontal="left"/>
    </xf>
    <xf numFmtId="44" fontId="0" fillId="13" borderId="81" xfId="3" applyFont="1" applyFill="1" applyBorder="1" applyAlignment="1">
      <alignment horizontal="left"/>
    </xf>
    <xf numFmtId="44" fontId="0" fillId="13" borderId="80" xfId="3" applyFont="1" applyFill="1" applyBorder="1" applyAlignment="1">
      <alignment horizontal="left"/>
    </xf>
    <xf numFmtId="44" fontId="0" fillId="13" borderId="83" xfId="3" applyFont="1" applyFill="1" applyBorder="1" applyAlignment="1">
      <alignment horizontal="left"/>
    </xf>
    <xf numFmtId="44" fontId="0" fillId="13" borderId="75" xfId="3" applyFont="1" applyFill="1" applyBorder="1"/>
    <xf numFmtId="0" fontId="0" fillId="0" borderId="58" xfId="0" applyBorder="1" applyAlignment="1">
      <alignment horizontal="left"/>
    </xf>
    <xf numFmtId="44" fontId="4" fillId="13" borderId="80" xfId="12" applyNumberFormat="1" applyFont="1" applyFill="1" applyBorder="1" applyAlignment="1">
      <alignment horizontal="left"/>
    </xf>
    <xf numFmtId="0" fontId="4" fillId="2" borderId="51" xfId="12" applyFont="1" applyFill="1" applyBorder="1" applyAlignment="1">
      <alignment horizontal="left"/>
    </xf>
    <xf numFmtId="44" fontId="4" fillId="13" borderId="83" xfId="12" applyNumberFormat="1" applyFont="1" applyFill="1" applyBorder="1" applyAlignment="1">
      <alignment horizontal="left"/>
    </xf>
    <xf numFmtId="0" fontId="4" fillId="2" borderId="53" xfId="12" applyFont="1" applyFill="1" applyBorder="1" applyAlignment="1">
      <alignment horizontal="left"/>
    </xf>
    <xf numFmtId="44" fontId="4" fillId="13" borderId="81" xfId="3" applyFont="1" applyFill="1" applyBorder="1" applyAlignment="1">
      <alignment horizontal="left"/>
    </xf>
    <xf numFmtId="0" fontId="9" fillId="2" borderId="58" xfId="8" applyFill="1" applyBorder="1" applyAlignment="1"/>
    <xf numFmtId="0" fontId="0" fillId="2" borderId="86" xfId="0" applyFill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3" xfId="0" applyBorder="1" applyAlignment="1">
      <alignment horizontal="left"/>
    </xf>
    <xf numFmtId="44" fontId="12" fillId="13" borderId="81" xfId="3" applyFont="1" applyFill="1" applyBorder="1" applyAlignment="1">
      <alignment horizontal="left"/>
    </xf>
    <xf numFmtId="0" fontId="12" fillId="10" borderId="76" xfId="10" applyFont="1" applyFill="1" applyBorder="1" applyAlignment="1">
      <alignment horizontal="left"/>
    </xf>
    <xf numFmtId="44" fontId="12" fillId="13" borderId="75" xfId="10" applyNumberFormat="1" applyFont="1" applyFill="1" applyBorder="1" applyAlignment="1">
      <alignment horizontal="left"/>
    </xf>
    <xf numFmtId="44" fontId="0" fillId="13" borderId="80" xfId="3" applyFont="1" applyFill="1" applyBorder="1"/>
    <xf numFmtId="44" fontId="0" fillId="13" borderId="81" xfId="0" applyNumberFormat="1" applyFill="1" applyBorder="1" applyAlignment="1">
      <alignment vertical="center"/>
    </xf>
    <xf numFmtId="0" fontId="0" fillId="10" borderId="76" xfId="0" applyFill="1" applyBorder="1" applyAlignment="1">
      <alignment vertical="center"/>
    </xf>
    <xf numFmtId="44" fontId="0" fillId="13" borderId="83" xfId="0" applyNumberFormat="1" applyFill="1" applyBorder="1" applyAlignment="1">
      <alignment horizontal="left"/>
    </xf>
    <xf numFmtId="44" fontId="4" fillId="13" borderId="80" xfId="10" applyNumberFormat="1" applyFont="1" applyFill="1" applyBorder="1" applyAlignment="1">
      <alignment horizontal="left"/>
    </xf>
    <xf numFmtId="0" fontId="4" fillId="10" borderId="76" xfId="10" applyFont="1" applyFill="1" applyBorder="1" applyAlignment="1">
      <alignment horizontal="left"/>
    </xf>
    <xf numFmtId="44" fontId="4" fillId="13" borderId="83" xfId="10" applyNumberFormat="1" applyFont="1" applyFill="1" applyBorder="1" applyAlignment="1">
      <alignment horizontal="left"/>
    </xf>
    <xf numFmtId="0" fontId="9" fillId="0" borderId="58" xfId="8" applyBorder="1" applyAlignment="1"/>
    <xf numFmtId="0" fontId="4" fillId="2" borderId="51" xfId="12" applyFont="1" applyFill="1" applyBorder="1" applyAlignment="1"/>
    <xf numFmtId="0" fontId="4" fillId="2" borderId="57" xfId="12" applyFont="1" applyFill="1" applyBorder="1" applyAlignment="1"/>
    <xf numFmtId="0" fontId="0" fillId="0" borderId="57" xfId="0" applyFill="1" applyBorder="1" applyAlignment="1">
      <alignment horizontal="left"/>
    </xf>
    <xf numFmtId="0" fontId="0" fillId="0" borderId="57" xfId="0" applyBorder="1" applyAlignment="1">
      <alignment horizontal="left"/>
    </xf>
    <xf numFmtId="0" fontId="0" fillId="2" borderId="53" xfId="0" applyFill="1" applyBorder="1" applyAlignment="1">
      <alignment horizontal="left"/>
    </xf>
    <xf numFmtId="44" fontId="4" fillId="13" borderId="81" xfId="12" applyNumberFormat="1" applyFont="1" applyFill="1" applyBorder="1" applyAlignment="1">
      <alignment horizontal="left"/>
    </xf>
    <xf numFmtId="0" fontId="4" fillId="2" borderId="58" xfId="12" applyFont="1" applyFill="1" applyBorder="1" applyAlignment="1">
      <alignment horizontal="left"/>
    </xf>
    <xf numFmtId="0" fontId="9" fillId="0" borderId="35" xfId="8" applyBorder="1" applyAlignment="1"/>
    <xf numFmtId="44" fontId="4" fillId="13" borderId="75" xfId="3" applyFont="1" applyFill="1" applyBorder="1" applyAlignment="1"/>
    <xf numFmtId="44" fontId="0" fillId="10" borderId="76" xfId="3" applyFont="1" applyFill="1" applyBorder="1" applyAlignment="1"/>
    <xf numFmtId="0" fontId="9" fillId="0" borderId="51" xfId="8" applyBorder="1" applyAlignment="1"/>
    <xf numFmtId="44" fontId="4" fillId="13" borderId="81" xfId="10" applyNumberFormat="1" applyFont="1" applyFill="1" applyBorder="1" applyAlignment="1">
      <alignment horizontal="left"/>
    </xf>
    <xf numFmtId="0" fontId="9" fillId="2" borderId="57" xfId="8" applyFill="1" applyBorder="1" applyAlignment="1"/>
    <xf numFmtId="0" fontId="0" fillId="0" borderId="35" xfId="0" applyBorder="1" applyAlignment="1">
      <alignment horizontal="left"/>
    </xf>
    <xf numFmtId="0" fontId="9" fillId="0" borderId="88" xfId="8" applyBorder="1" applyAlignment="1"/>
    <xf numFmtId="44" fontId="0" fillId="13" borderId="89" xfId="3" applyFont="1" applyFill="1" applyBorder="1" applyAlignment="1">
      <alignment horizontal="left"/>
    </xf>
    <xf numFmtId="44" fontId="0" fillId="11" borderId="90" xfId="3" applyFont="1" applyFill="1" applyBorder="1" applyAlignment="1">
      <alignment horizontal="left"/>
    </xf>
    <xf numFmtId="0" fontId="9" fillId="0" borderId="66" xfId="8" applyBorder="1" applyAlignment="1">
      <alignment horizontal="left"/>
    </xf>
    <xf numFmtId="44" fontId="0" fillId="11" borderId="66" xfId="3" applyFont="1" applyFill="1" applyBorder="1" applyAlignment="1">
      <alignment horizontal="left"/>
    </xf>
    <xf numFmtId="0" fontId="9" fillId="0" borderId="66" xfId="8" applyBorder="1" applyAlignment="1"/>
    <xf numFmtId="0" fontId="12" fillId="0" borderId="66" xfId="8" applyFont="1" applyBorder="1" applyAlignment="1"/>
    <xf numFmtId="0" fontId="9" fillId="0" borderId="91" xfId="8" applyBorder="1" applyAlignment="1"/>
    <xf numFmtId="0" fontId="0" fillId="2" borderId="92" xfId="0" applyFill="1" applyBorder="1" applyAlignment="1">
      <alignment horizontal="center"/>
    </xf>
    <xf numFmtId="0" fontId="0" fillId="2" borderId="93" xfId="0" applyFill="1" applyBorder="1" applyAlignment="1">
      <alignment horizontal="center"/>
    </xf>
    <xf numFmtId="44" fontId="0" fillId="2" borderId="57" xfId="0" applyNumberFormat="1" applyFill="1" applyBorder="1" applyAlignment="1">
      <alignment horizontal="right"/>
    </xf>
    <xf numFmtId="44" fontId="0" fillId="2" borderId="57" xfId="3" applyFont="1" applyFill="1" applyBorder="1" applyAlignment="1">
      <alignment horizontal="right"/>
    </xf>
    <xf numFmtId="0" fontId="0" fillId="0" borderId="35" xfId="0" applyBorder="1"/>
    <xf numFmtId="0" fontId="0" fillId="2" borderId="57" xfId="0" applyFill="1" applyBorder="1" applyAlignment="1">
      <alignment horizontal="right"/>
    </xf>
    <xf numFmtId="0" fontId="5" fillId="3" borderId="57" xfId="4" applyBorder="1" applyAlignment="1">
      <alignment horizontal="right"/>
    </xf>
    <xf numFmtId="44" fontId="5" fillId="3" borderId="57" xfId="4" applyNumberFormat="1" applyBorder="1" applyAlignment="1">
      <alignment horizontal="right"/>
    </xf>
    <xf numFmtId="0" fontId="0" fillId="0" borderId="93" xfId="0" applyBorder="1" applyAlignment="1">
      <alignment horizontal="center"/>
    </xf>
    <xf numFmtId="44" fontId="4" fillId="2" borderId="57" xfId="4" applyNumberFormat="1" applyFont="1" applyFill="1" applyBorder="1" applyAlignment="1">
      <alignment horizontal="right"/>
    </xf>
    <xf numFmtId="44" fontId="5" fillId="3" borderId="57" xfId="4" applyNumberFormat="1" applyBorder="1"/>
    <xf numFmtId="0" fontId="0" fillId="2" borderId="35" xfId="0" applyFill="1" applyBorder="1" applyAlignment="1">
      <alignment horizontal="right"/>
    </xf>
    <xf numFmtId="0" fontId="0" fillId="0" borderId="93" xfId="0" applyFill="1" applyBorder="1" applyAlignment="1">
      <alignment horizontal="center"/>
    </xf>
    <xf numFmtId="0" fontId="0" fillId="2" borderId="96" xfId="0" applyFill="1" applyBorder="1" applyAlignment="1">
      <alignment horizontal="center"/>
    </xf>
    <xf numFmtId="44" fontId="0" fillId="2" borderId="90" xfId="0" applyNumberFormat="1" applyFill="1" applyBorder="1" applyAlignment="1">
      <alignment horizontal="right"/>
    </xf>
    <xf numFmtId="0" fontId="0" fillId="2" borderId="66" xfId="0" applyFill="1" applyBorder="1" applyAlignment="1">
      <alignment horizontal="right"/>
    </xf>
    <xf numFmtId="44" fontId="0" fillId="2" borderId="97" xfId="3" applyFont="1" applyFill="1" applyBorder="1" applyAlignment="1">
      <alignment horizontal="right"/>
    </xf>
    <xf numFmtId="44" fontId="0" fillId="2" borderId="67" xfId="0" applyNumberFormat="1" applyFill="1" applyBorder="1" applyAlignment="1">
      <alignment horizontal="right"/>
    </xf>
    <xf numFmtId="44" fontId="0" fillId="2" borderId="98" xfId="3" applyFont="1" applyFill="1" applyBorder="1" applyAlignment="1">
      <alignment horizontal="right"/>
    </xf>
    <xf numFmtId="44" fontId="0" fillId="2" borderId="99" xfId="3" applyFont="1" applyFill="1" applyBorder="1" applyAlignment="1">
      <alignment horizontal="right"/>
    </xf>
    <xf numFmtId="44" fontId="0" fillId="16" borderId="99" xfId="3" applyFont="1" applyFill="1" applyBorder="1" applyAlignment="1">
      <alignment horizontal="right"/>
    </xf>
    <xf numFmtId="44" fontId="0" fillId="2" borderId="99" xfId="3" applyFont="1" applyFill="1" applyBorder="1"/>
    <xf numFmtId="44" fontId="0" fillId="2" borderId="100" xfId="3" applyFont="1" applyFill="1" applyBorder="1"/>
    <xf numFmtId="44" fontId="0" fillId="2" borderId="59" xfId="3" applyFont="1" applyFill="1" applyBorder="1" applyAlignment="1">
      <alignment horizontal="right"/>
    </xf>
    <xf numFmtId="44" fontId="0" fillId="2" borderId="57" xfId="3" applyFont="1" applyFill="1" applyBorder="1"/>
    <xf numFmtId="44" fontId="0" fillId="2" borderId="59" xfId="3" applyFont="1" applyFill="1" applyBorder="1" applyAlignment="1">
      <alignment horizontal="right" vertical="center"/>
    </xf>
    <xf numFmtId="44" fontId="0" fillId="2" borderId="71" xfId="3" applyFont="1" applyFill="1" applyBorder="1" applyAlignment="1">
      <alignment horizontal="right"/>
    </xf>
    <xf numFmtId="44" fontId="0" fillId="2" borderId="66" xfId="3" applyFont="1" applyFill="1" applyBorder="1" applyAlignment="1">
      <alignment horizontal="right"/>
    </xf>
    <xf numFmtId="44" fontId="0" fillId="16" borderId="66" xfId="3" applyFont="1" applyFill="1" applyBorder="1" applyAlignment="1">
      <alignment horizontal="right"/>
    </xf>
    <xf numFmtId="44" fontId="0" fillId="2" borderId="66" xfId="3" applyFont="1" applyFill="1" applyBorder="1"/>
    <xf numFmtId="44" fontId="0" fillId="2" borderId="67" xfId="3" applyFont="1" applyFill="1" applyBorder="1"/>
    <xf numFmtId="0" fontId="15" fillId="14" borderId="105" xfId="11" applyFont="1" applyFill="1" applyBorder="1" applyAlignment="1">
      <alignment horizontal="center" vertical="center"/>
    </xf>
    <xf numFmtId="0" fontId="15" fillId="14" borderId="40" xfId="11" applyFont="1" applyFill="1" applyBorder="1" applyAlignment="1">
      <alignment horizontal="center" vertical="center"/>
    </xf>
    <xf numFmtId="0" fontId="0" fillId="2" borderId="106" xfId="0" applyFill="1" applyBorder="1"/>
    <xf numFmtId="0" fontId="0" fillId="2" borderId="107" xfId="0" applyFill="1" applyBorder="1"/>
    <xf numFmtId="0" fontId="0" fillId="2" borderId="0" xfId="0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2" borderId="108" xfId="0" applyFill="1" applyBorder="1"/>
    <xf numFmtId="0" fontId="0" fillId="2" borderId="2" xfId="0" applyFill="1" applyBorder="1" applyAlignment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 vertical="top"/>
    </xf>
    <xf numFmtId="44" fontId="0" fillId="2" borderId="109" xfId="0" applyNumberFormat="1" applyFill="1" applyBorder="1" applyAlignment="1"/>
    <xf numFmtId="0" fontId="0" fillId="2" borderId="99" xfId="0" applyFill="1" applyBorder="1" applyAlignment="1">
      <alignment horizontal="right"/>
    </xf>
    <xf numFmtId="0" fontId="0" fillId="2" borderId="110" xfId="0" applyFill="1" applyBorder="1" applyAlignment="1">
      <alignment horizontal="right"/>
    </xf>
    <xf numFmtId="44" fontId="0" fillId="2" borderId="111" xfId="0" applyNumberFormat="1" applyFill="1" applyBorder="1" applyAlignment="1">
      <alignment horizontal="right"/>
    </xf>
    <xf numFmtId="17" fontId="19" fillId="2" borderId="34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2" fillId="2" borderId="50" xfId="4" applyFont="1" applyFill="1" applyBorder="1" applyAlignment="1">
      <alignment horizontal="center" vertical="center"/>
    </xf>
    <xf numFmtId="0" fontId="4" fillId="2" borderId="56" xfId="10" applyFont="1" applyFill="1" applyBorder="1" applyAlignment="1">
      <alignment horizontal="center" vertical="center"/>
    </xf>
    <xf numFmtId="0" fontId="4" fillId="2" borderId="52" xfId="4" applyFont="1" applyFill="1" applyBorder="1" applyAlignment="1">
      <alignment horizontal="center" vertical="center"/>
    </xf>
    <xf numFmtId="0" fontId="4" fillId="2" borderId="56" xfId="4" applyFont="1" applyFill="1" applyBorder="1" applyAlignment="1">
      <alignment horizontal="center" vertical="center"/>
    </xf>
    <xf numFmtId="0" fontId="0" fillId="0" borderId="0" xfId="0"/>
    <xf numFmtId="0" fontId="20" fillId="20" borderId="1" xfId="8" applyFont="1" applyFill="1" applyBorder="1" applyAlignment="1">
      <alignment vertical="top"/>
    </xf>
    <xf numFmtId="44" fontId="1" fillId="20" borderId="15" xfId="3" applyFont="1" applyFill="1" applyBorder="1" applyAlignment="1">
      <alignment horizontal="left" vertical="center"/>
    </xf>
    <xf numFmtId="0" fontId="20" fillId="20" borderId="1" xfId="8" applyFont="1" applyFill="1" applyBorder="1" applyAlignment="1">
      <alignment horizontal="left"/>
    </xf>
    <xf numFmtId="0" fontId="20" fillId="20" borderId="18" xfId="8" applyFont="1" applyFill="1" applyBorder="1" applyAlignment="1">
      <alignment horizontal="left"/>
    </xf>
    <xf numFmtId="0" fontId="20" fillId="20" borderId="15" xfId="8" applyFont="1" applyFill="1" applyBorder="1" applyAlignment="1"/>
    <xf numFmtId="0" fontId="1" fillId="20" borderId="15" xfId="12" applyFont="1" applyFill="1" applyBorder="1" applyAlignment="1">
      <alignment horizontal="left"/>
    </xf>
    <xf numFmtId="0" fontId="17" fillId="0" borderId="1" xfId="0" applyFont="1" applyBorder="1" applyAlignment="1"/>
    <xf numFmtId="0" fontId="9" fillId="0" borderId="1" xfId="8" applyBorder="1" applyAlignment="1">
      <alignment vertical="center"/>
    </xf>
    <xf numFmtId="0" fontId="0" fillId="2" borderId="114" xfId="0" applyFill="1" applyBorder="1"/>
    <xf numFmtId="44" fontId="0" fillId="11" borderId="3" xfId="3" applyFont="1" applyFill="1" applyBorder="1" applyAlignment="1">
      <alignment vertical="center"/>
    </xf>
    <xf numFmtId="44" fontId="0" fillId="13" borderId="115" xfId="3" applyFont="1" applyFill="1" applyBorder="1" applyAlignment="1">
      <alignment vertical="center"/>
    </xf>
    <xf numFmtId="44" fontId="0" fillId="13" borderId="116" xfId="3" applyFont="1" applyFill="1" applyBorder="1" applyAlignment="1">
      <alignment vertical="center"/>
    </xf>
    <xf numFmtId="44" fontId="0" fillId="2" borderId="1" xfId="0" applyNumberFormat="1" applyFill="1" applyBorder="1" applyAlignment="1">
      <alignment vertical="center"/>
    </xf>
    <xf numFmtId="0" fontId="0" fillId="0" borderId="104" xfId="0" applyBorder="1" applyAlignment="1">
      <alignment vertical="center"/>
    </xf>
    <xf numFmtId="0" fontId="0" fillId="2" borderId="19" xfId="0" applyFill="1" applyBorder="1" applyAlignment="1"/>
    <xf numFmtId="0" fontId="0" fillId="2" borderId="18" xfId="0" applyFill="1" applyBorder="1" applyAlignment="1"/>
    <xf numFmtId="44" fontId="0" fillId="2" borderId="51" xfId="3" applyFont="1" applyFill="1" applyBorder="1" applyAlignment="1">
      <alignment horizontal="right"/>
    </xf>
    <xf numFmtId="0" fontId="0" fillId="2" borderId="1" xfId="0" applyFill="1" applyBorder="1" applyAlignment="1"/>
    <xf numFmtId="0" fontId="0" fillId="2" borderId="3" xfId="0" applyFill="1" applyBorder="1" applyAlignment="1"/>
    <xf numFmtId="0" fontId="0" fillId="0" borderId="1" xfId="0" applyBorder="1" applyAlignment="1">
      <alignment vertical="center"/>
    </xf>
    <xf numFmtId="0" fontId="17" fillId="2" borderId="1" xfId="0" applyFont="1" applyFill="1" applyBorder="1" applyAlignment="1"/>
    <xf numFmtId="0" fontId="17" fillId="20" borderId="20" xfId="0" applyFont="1" applyFill="1" applyBorder="1" applyAlignment="1">
      <alignment horizontal="left"/>
    </xf>
    <xf numFmtId="0" fontId="20" fillId="0" borderId="16" xfId="8" applyFont="1" applyBorder="1" applyAlignment="1">
      <alignment horizontal="left"/>
    </xf>
    <xf numFmtId="0" fontId="17" fillId="20" borderId="17" xfId="10" applyFont="1" applyFill="1" applyBorder="1" applyAlignment="1">
      <alignment horizontal="left"/>
    </xf>
    <xf numFmtId="0" fontId="1" fillId="20" borderId="1" xfId="8" applyFont="1" applyFill="1" applyBorder="1" applyAlignment="1"/>
    <xf numFmtId="0" fontId="1" fillId="20" borderId="18" xfId="0" applyFont="1" applyFill="1" applyBorder="1" applyAlignment="1">
      <alignment wrapText="1"/>
    </xf>
    <xf numFmtId="0" fontId="1" fillId="20" borderId="16" xfId="8" applyFont="1" applyFill="1" applyBorder="1" applyAlignment="1"/>
    <xf numFmtId="0" fontId="1" fillId="20" borderId="18" xfId="8" applyFont="1" applyFill="1" applyBorder="1" applyAlignment="1"/>
    <xf numFmtId="0" fontId="1" fillId="20" borderId="0" xfId="8" applyFont="1" applyFill="1" applyBorder="1" applyAlignment="1"/>
    <xf numFmtId="0" fontId="20" fillId="20" borderId="30" xfId="8" applyFont="1" applyFill="1" applyBorder="1" applyAlignment="1">
      <alignment horizontal="left"/>
    </xf>
    <xf numFmtId="0" fontId="1" fillId="2" borderId="16" xfId="12" applyFont="1" applyFill="1" applyBorder="1" applyAlignment="1">
      <alignment horizontal="left"/>
    </xf>
    <xf numFmtId="0" fontId="20" fillId="20" borderId="16" xfId="8" applyFont="1" applyFill="1" applyBorder="1" applyAlignment="1"/>
    <xf numFmtId="0" fontId="17" fillId="20" borderId="66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17" fillId="2" borderId="66" xfId="0" applyFont="1" applyFill="1" applyBorder="1" applyAlignment="1">
      <alignment horizontal="left"/>
    </xf>
    <xf numFmtId="0" fontId="0" fillId="0" borderId="0" xfId="0"/>
    <xf numFmtId="0" fontId="1" fillId="2" borderId="0" xfId="0" applyFont="1" applyFill="1"/>
    <xf numFmtId="0" fontId="20" fillId="2" borderId="56" xfId="4" applyFont="1" applyFill="1" applyBorder="1" applyAlignment="1">
      <alignment horizontal="center" vertical="center"/>
    </xf>
    <xf numFmtId="0" fontId="20" fillId="2" borderId="16" xfId="4" applyFont="1" applyFill="1" applyBorder="1" applyAlignment="1">
      <alignment horizontal="left"/>
    </xf>
    <xf numFmtId="0" fontId="20" fillId="2" borderId="58" xfId="4" applyFont="1" applyFill="1" applyBorder="1" applyAlignment="1">
      <alignment horizontal="left" vertical="top"/>
    </xf>
    <xf numFmtId="0" fontId="1" fillId="2" borderId="0" xfId="0" applyFont="1" applyFill="1" applyBorder="1"/>
    <xf numFmtId="44" fontId="1" fillId="13" borderId="81" xfId="3" applyFont="1" applyFill="1" applyBorder="1" applyAlignment="1">
      <alignment horizontal="left"/>
    </xf>
    <xf numFmtId="44" fontId="1" fillId="11" borderId="21" xfId="3" applyFont="1" applyFill="1" applyBorder="1" applyAlignment="1">
      <alignment horizontal="left"/>
    </xf>
    <xf numFmtId="0" fontId="22" fillId="0" borderId="15" xfId="8" applyFont="1" applyBorder="1" applyAlignment="1"/>
    <xf numFmtId="0" fontId="20" fillId="0" borderId="15" xfId="8" applyFont="1" applyBorder="1" applyAlignment="1"/>
    <xf numFmtId="0" fontId="1" fillId="0" borderId="58" xfId="0" applyFont="1" applyBorder="1" applyAlignment="1">
      <alignment horizontal="left"/>
    </xf>
    <xf numFmtId="0" fontId="1" fillId="2" borderId="93" xfId="0" applyFont="1" applyFill="1" applyBorder="1" applyAlignment="1">
      <alignment horizontal="center"/>
    </xf>
    <xf numFmtId="44" fontId="1" fillId="2" borderId="3" xfId="0" applyNumberFormat="1" applyFont="1" applyFill="1" applyBorder="1" applyAlignment="1">
      <alignment horizontal="right"/>
    </xf>
    <xf numFmtId="44" fontId="1" fillId="2" borderId="1" xfId="3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7" xfId="0" applyFont="1" applyFill="1" applyBorder="1" applyAlignment="1">
      <alignment horizontal="right"/>
    </xf>
    <xf numFmtId="44" fontId="1" fillId="2" borderId="59" xfId="3" applyFont="1" applyFill="1" applyBorder="1" applyAlignment="1">
      <alignment horizontal="right"/>
    </xf>
    <xf numFmtId="44" fontId="1" fillId="16" borderId="1" xfId="3" applyFont="1" applyFill="1" applyBorder="1" applyAlignment="1">
      <alignment horizontal="right"/>
    </xf>
    <xf numFmtId="44" fontId="1" fillId="2" borderId="1" xfId="3" applyFont="1" applyFill="1" applyBorder="1"/>
    <xf numFmtId="44" fontId="1" fillId="2" borderId="57" xfId="3" applyFont="1" applyFill="1" applyBorder="1"/>
    <xf numFmtId="0" fontId="1" fillId="0" borderId="0" xfId="0" applyFont="1"/>
    <xf numFmtId="0" fontId="0" fillId="0" borderId="0" xfId="0"/>
    <xf numFmtId="0" fontId="20" fillId="2" borderId="15" xfId="8" applyFont="1" applyFill="1" applyBorder="1" applyAlignment="1">
      <alignment horizontal="left"/>
    </xf>
    <xf numFmtId="44" fontId="4" fillId="13" borderId="75" xfId="12" applyNumberFormat="1" applyFont="1" applyFill="1" applyBorder="1" applyAlignment="1"/>
    <xf numFmtId="44" fontId="4" fillId="11" borderId="6" xfId="12" applyNumberFormat="1" applyFont="1" applyFill="1" applyBorder="1" applyAlignment="1"/>
    <xf numFmtId="44" fontId="4" fillId="0" borderId="15" xfId="12" applyNumberFormat="1" applyFont="1" applyFill="1" applyBorder="1" applyAlignment="1"/>
    <xf numFmtId="44" fontId="1" fillId="20" borderId="15" xfId="12" applyNumberFormat="1" applyFont="1" applyFill="1" applyBorder="1" applyAlignment="1">
      <alignment horizontal="left" vertical="center"/>
    </xf>
    <xf numFmtId="0" fontId="4" fillId="2" borderId="16" xfId="12" applyFont="1" applyFill="1" applyBorder="1" applyAlignment="1">
      <alignment horizontal="left"/>
    </xf>
    <xf numFmtId="44" fontId="4" fillId="11" borderId="16" xfId="12" applyNumberFormat="1" applyFont="1" applyFill="1" applyBorder="1" applyAlignment="1">
      <alignment horizontal="left"/>
    </xf>
    <xf numFmtId="0" fontId="4" fillId="2" borderId="18" xfId="12" applyFont="1" applyFill="1" applyBorder="1" applyAlignment="1">
      <alignment horizontal="left"/>
    </xf>
    <xf numFmtId="0" fontId="1" fillId="20" borderId="16" xfId="12" applyFont="1" applyFill="1" applyBorder="1" applyAlignment="1">
      <alignment horizontal="left"/>
    </xf>
    <xf numFmtId="0" fontId="1" fillId="20" borderId="17" xfId="12" applyFont="1" applyFill="1" applyBorder="1" applyAlignment="1">
      <alignment horizontal="left"/>
    </xf>
    <xf numFmtId="0" fontId="17" fillId="2" borderId="1" xfId="10" applyFont="1" applyFill="1" applyBorder="1" applyAlignment="1">
      <alignment horizontal="left"/>
    </xf>
    <xf numFmtId="44" fontId="4" fillId="11" borderId="3" xfId="12" applyNumberFormat="1" applyFont="1" applyFill="1" applyBorder="1" applyAlignment="1">
      <alignment horizontal="left"/>
    </xf>
    <xf numFmtId="0" fontId="4" fillId="2" borderId="1" xfId="12" applyFont="1" applyFill="1" applyBorder="1" applyAlignment="1">
      <alignment horizontal="left"/>
    </xf>
    <xf numFmtId="0" fontId="1" fillId="2" borderId="1" xfId="12" applyFont="1" applyFill="1" applyBorder="1" applyAlignment="1">
      <alignment horizontal="left"/>
    </xf>
    <xf numFmtId="0" fontId="15" fillId="14" borderId="117" xfId="11" applyFont="1" applyFill="1" applyBorder="1" applyAlignment="1">
      <alignment horizontal="center" vertical="center"/>
    </xf>
    <xf numFmtId="44" fontId="0" fillId="0" borderId="0" xfId="0" applyNumberFormat="1"/>
    <xf numFmtId="0" fontId="9" fillId="0" borderId="2" xfId="8" applyFill="1" applyBorder="1" applyAlignment="1">
      <alignment horizontal="left"/>
    </xf>
    <xf numFmtId="0" fontId="4" fillId="2" borderId="53" xfId="12" applyFont="1" applyFill="1" applyBorder="1" applyAlignment="1"/>
    <xf numFmtId="0" fontId="0" fillId="10" borderId="117" xfId="0" applyFill="1" applyBorder="1" applyAlignment="1">
      <alignment horizontal="left"/>
    </xf>
    <xf numFmtId="44" fontId="0" fillId="7" borderId="118" xfId="3" applyFont="1" applyFill="1" applyBorder="1"/>
    <xf numFmtId="44" fontId="0" fillId="7" borderId="115" xfId="3" applyFont="1" applyFill="1" applyBorder="1"/>
    <xf numFmtId="0" fontId="0" fillId="0" borderId="17" xfId="0" applyBorder="1" applyAlignment="1">
      <alignment horizontal="left" vertical="top"/>
    </xf>
    <xf numFmtId="0" fontId="4" fillId="2" borderId="20" xfId="10" applyFont="1" applyFill="1" applyBorder="1" applyAlignment="1">
      <alignment horizontal="left" vertical="top"/>
    </xf>
    <xf numFmtId="0" fontId="12" fillId="2" borderId="5" xfId="5" applyFont="1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2" fillId="2" borderId="5" xfId="4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4" fillId="2" borderId="5" xfId="4" applyFont="1" applyFill="1" applyBorder="1" applyAlignment="1">
      <alignment horizontal="left" vertical="top"/>
    </xf>
    <xf numFmtId="0" fontId="12" fillId="2" borderId="2" xfId="4" applyFont="1" applyFill="1" applyBorder="1" applyAlignment="1">
      <alignment horizontal="left" vertical="top"/>
    </xf>
    <xf numFmtId="0" fontId="12" fillId="2" borderId="17" xfId="4" applyFont="1" applyFill="1" applyBorder="1" applyAlignment="1">
      <alignment horizontal="left" vertical="top"/>
    </xf>
    <xf numFmtId="0" fontId="12" fillId="2" borderId="20" xfId="10" applyFont="1" applyFill="1" applyBorder="1" applyAlignment="1">
      <alignment horizontal="left" vertical="top"/>
    </xf>
    <xf numFmtId="0" fontId="12" fillId="2" borderId="2" xfId="10" applyFont="1" applyFill="1" applyBorder="1" applyAlignment="1">
      <alignment horizontal="left" vertical="top"/>
    </xf>
    <xf numFmtId="0" fontId="12" fillId="2" borderId="5" xfId="10" applyFont="1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4" fillId="2" borderId="2" xfId="10" applyFont="1" applyFill="1" applyBorder="1" applyAlignment="1">
      <alignment horizontal="left" vertical="top"/>
    </xf>
    <xf numFmtId="0" fontId="4" fillId="2" borderId="2" xfId="5" applyFont="1" applyFill="1" applyBorder="1" applyAlignment="1">
      <alignment horizontal="left" vertical="top"/>
    </xf>
    <xf numFmtId="0" fontId="4" fillId="2" borderId="5" xfId="10" applyFont="1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4" fillId="2" borderId="2" xfId="4" applyFont="1" applyFill="1" applyBorder="1" applyAlignment="1">
      <alignment horizontal="left" vertical="top"/>
    </xf>
    <xf numFmtId="0" fontId="12" fillId="2" borderId="17" xfId="5" applyFont="1" applyFill="1" applyBorder="1" applyAlignment="1">
      <alignment horizontal="left" vertical="top"/>
    </xf>
    <xf numFmtId="0" fontId="12" fillId="2" borderId="20" xfId="4" applyFont="1" applyFill="1" applyBorder="1" applyAlignment="1">
      <alignment horizontal="left" vertical="top"/>
    </xf>
    <xf numFmtId="0" fontId="12" fillId="2" borderId="2" xfId="5" applyFont="1" applyFill="1" applyBorder="1" applyAlignment="1">
      <alignment horizontal="left" vertical="top"/>
    </xf>
    <xf numFmtId="44" fontId="0" fillId="0" borderId="119" xfId="3" applyFont="1" applyBorder="1"/>
    <xf numFmtId="44" fontId="0" fillId="0" borderId="120" xfId="3" applyFont="1" applyBorder="1"/>
    <xf numFmtId="44" fontId="0" fillId="0" borderId="123" xfId="3" applyFont="1" applyBorder="1"/>
    <xf numFmtId="44" fontId="0" fillId="0" borderId="30" xfId="3" applyFont="1" applyBorder="1"/>
    <xf numFmtId="44" fontId="0" fillId="2" borderId="123" xfId="3" applyFont="1" applyFill="1" applyBorder="1"/>
    <xf numFmtId="44" fontId="0" fillId="2" borderId="30" xfId="3" applyFont="1" applyFill="1" applyBorder="1"/>
    <xf numFmtId="44" fontId="0" fillId="0" borderId="121" xfId="3" applyFont="1" applyBorder="1"/>
    <xf numFmtId="44" fontId="0" fillId="0" borderId="116" xfId="3" applyFont="1" applyBorder="1"/>
    <xf numFmtId="44" fontId="0" fillId="21" borderId="123" xfId="3" applyFont="1" applyFill="1" applyBorder="1"/>
    <xf numFmtId="44" fontId="0" fillId="21" borderId="30" xfId="3" applyFont="1" applyFill="1" applyBorder="1"/>
    <xf numFmtId="0" fontId="4" fillId="0" borderId="16" xfId="4" applyFont="1" applyFill="1" applyBorder="1" applyAlignment="1">
      <alignment horizontal="left"/>
    </xf>
    <xf numFmtId="0" fontId="4" fillId="0" borderId="17" xfId="4" applyFont="1" applyFill="1" applyBorder="1" applyAlignment="1">
      <alignment horizontal="left" vertical="top"/>
    </xf>
    <xf numFmtId="0" fontId="4" fillId="2" borderId="16" xfId="4" applyFont="1" applyFill="1" applyBorder="1" applyAlignment="1">
      <alignment horizontal="left"/>
    </xf>
    <xf numFmtId="0" fontId="4" fillId="2" borderId="17" xfId="4" applyFont="1" applyFill="1" applyBorder="1" applyAlignment="1">
      <alignment horizontal="left" vertical="top"/>
    </xf>
    <xf numFmtId="0" fontId="4" fillId="2" borderId="18" xfId="4" applyFont="1" applyFill="1" applyBorder="1" applyAlignment="1">
      <alignment horizontal="left"/>
    </xf>
    <xf numFmtId="0" fontId="4" fillId="2" borderId="20" xfId="4" applyFont="1" applyFill="1" applyBorder="1" applyAlignment="1">
      <alignment horizontal="left" vertical="top"/>
    </xf>
    <xf numFmtId="0" fontId="0" fillId="21" borderId="0" xfId="0" applyFill="1"/>
    <xf numFmtId="0" fontId="0" fillId="0" borderId="0" xfId="0" applyAlignment="1">
      <alignment wrapText="1"/>
    </xf>
    <xf numFmtId="44" fontId="4" fillId="2" borderId="123" xfId="3" applyFont="1" applyFill="1" applyBorder="1"/>
    <xf numFmtId="44" fontId="4" fillId="2" borderId="30" xfId="3" applyFont="1" applyFill="1" applyBorder="1"/>
    <xf numFmtId="44" fontId="0" fillId="7" borderId="118" xfId="3" applyFont="1" applyFill="1" applyBorder="1" applyAlignment="1">
      <alignment horizontal="center"/>
    </xf>
    <xf numFmtId="44" fontId="0" fillId="7" borderId="118" xfId="3" applyFont="1" applyFill="1" applyBorder="1" applyAlignment="1"/>
    <xf numFmtId="44" fontId="0" fillId="7" borderId="22" xfId="3" applyFont="1" applyFill="1" applyBorder="1" applyAlignment="1"/>
    <xf numFmtId="9" fontId="0" fillId="0" borderId="0" xfId="13" applyFont="1"/>
    <xf numFmtId="9" fontId="15" fillId="14" borderId="117" xfId="13" applyFont="1" applyFill="1" applyBorder="1" applyAlignment="1">
      <alignment horizontal="center" vertical="center"/>
    </xf>
    <xf numFmtId="9" fontId="0" fillId="0" borderId="120" xfId="13" applyFont="1" applyBorder="1"/>
    <xf numFmtId="9" fontId="0" fillId="0" borderId="30" xfId="13" applyFont="1" applyBorder="1"/>
    <xf numFmtId="9" fontId="0" fillId="7" borderId="115" xfId="13" applyFont="1" applyFill="1" applyBorder="1" applyAlignment="1"/>
    <xf numFmtId="9" fontId="0" fillId="7" borderId="117" xfId="13" applyFont="1" applyFill="1" applyBorder="1"/>
    <xf numFmtId="9" fontId="0" fillId="0" borderId="116" xfId="13" applyFont="1" applyBorder="1"/>
    <xf numFmtId="44" fontId="8" fillId="2" borderId="15" xfId="12" applyNumberFormat="1" applyFill="1" applyBorder="1" applyAlignment="1"/>
    <xf numFmtId="0" fontId="15" fillId="14" borderId="124" xfId="11" applyFont="1" applyFill="1" applyBorder="1" applyAlignment="1">
      <alignment horizontal="center" vertical="center"/>
    </xf>
    <xf numFmtId="0" fontId="15" fillId="14" borderId="125" xfId="11" applyFont="1" applyFill="1" applyBorder="1" applyAlignment="1">
      <alignment horizontal="center" vertical="center"/>
    </xf>
    <xf numFmtId="0" fontId="15" fillId="14" borderId="126" xfId="11" applyFont="1" applyFill="1" applyBorder="1" applyAlignment="1">
      <alignment horizontal="center" vertical="center"/>
    </xf>
    <xf numFmtId="0" fontId="4" fillId="2" borderId="9" xfId="10" applyFont="1" applyFill="1" applyBorder="1" applyAlignment="1">
      <alignment horizontal="center" vertical="center"/>
    </xf>
    <xf numFmtId="0" fontId="12" fillId="2" borderId="127" xfId="5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12" fillId="2" borderId="127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horizontal="center" vertical="center"/>
    </xf>
    <xf numFmtId="0" fontId="4" fillId="2" borderId="10" xfId="10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2" fillId="2" borderId="9" xfId="10" applyFont="1" applyFill="1" applyBorder="1" applyAlignment="1">
      <alignment horizontal="center" vertical="center"/>
    </xf>
    <xf numFmtId="0" fontId="12" fillId="2" borderId="128" xfId="10" applyFont="1" applyFill="1" applyBorder="1" applyAlignment="1">
      <alignment horizontal="center" vertical="center"/>
    </xf>
    <xf numFmtId="0" fontId="12" fillId="2" borderId="127" xfId="10" applyFont="1" applyFill="1" applyBorder="1" applyAlignment="1">
      <alignment horizontal="center" vertical="center"/>
    </xf>
    <xf numFmtId="0" fontId="0" fillId="7" borderId="118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12" fillId="2" borderId="129" xfId="5" applyFont="1" applyFill="1" applyBorder="1" applyAlignment="1">
      <alignment horizontal="center" vertical="center"/>
    </xf>
    <xf numFmtId="0" fontId="12" fillId="2" borderId="10" xfId="5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27" xfId="4" applyFont="1" applyFill="1" applyBorder="1" applyAlignment="1">
      <alignment horizontal="center" vertical="center"/>
    </xf>
    <xf numFmtId="0" fontId="12" fillId="2" borderId="128" xfId="5" applyFont="1" applyFill="1" applyBorder="1" applyAlignment="1">
      <alignment horizontal="center" vertical="center"/>
    </xf>
    <xf numFmtId="0" fontId="0" fillId="0" borderId="130" xfId="0" applyBorder="1" applyAlignment="1">
      <alignment horizontal="left"/>
    </xf>
    <xf numFmtId="0" fontId="0" fillId="0" borderId="26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94" xfId="0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  <xf numFmtId="0" fontId="5" fillId="3" borderId="26" xfId="4" applyBorder="1" applyAlignment="1">
      <alignment horizontal="left"/>
    </xf>
    <xf numFmtId="0" fontId="5" fillId="3" borderId="60" xfId="4" applyBorder="1" applyAlignment="1">
      <alignment horizontal="left"/>
    </xf>
    <xf numFmtId="44" fontId="4" fillId="2" borderId="6" xfId="4" applyNumberFormat="1" applyFont="1" applyFill="1" applyBorder="1" applyAlignment="1">
      <alignment horizontal="right" vertical="center"/>
    </xf>
    <xf numFmtId="44" fontId="4" fillId="2" borderId="19" xfId="4" applyNumberFormat="1" applyFont="1" applyFill="1" applyBorder="1" applyAlignment="1">
      <alignment horizontal="right" vertical="center"/>
    </xf>
    <xf numFmtId="0" fontId="0" fillId="7" borderId="63" xfId="0" applyFill="1" applyBorder="1" applyAlignment="1">
      <alignment horizontal="left"/>
    </xf>
    <xf numFmtId="0" fontId="0" fillId="7" borderId="22" xfId="0" applyFill="1" applyBorder="1" applyAlignment="1">
      <alignment horizontal="left"/>
    </xf>
    <xf numFmtId="0" fontId="0" fillId="7" borderId="85" xfId="0" applyFill="1" applyBorder="1" applyAlignment="1">
      <alignment horizontal="left"/>
    </xf>
    <xf numFmtId="0" fontId="7" fillId="7" borderId="63" xfId="6" applyFill="1" applyBorder="1" applyAlignment="1">
      <alignment horizontal="left"/>
    </xf>
    <xf numFmtId="0" fontId="7" fillId="7" borderId="22" xfId="6" applyFill="1" applyBorder="1" applyAlignment="1">
      <alignment horizontal="left"/>
    </xf>
    <xf numFmtId="0" fontId="7" fillId="7" borderId="64" xfId="6" applyFill="1" applyBorder="1" applyAlignment="1">
      <alignment horizontal="left"/>
    </xf>
    <xf numFmtId="0" fontId="7" fillId="7" borderId="84" xfId="6" applyFill="1" applyBorder="1" applyAlignment="1">
      <alignment horizontal="left"/>
    </xf>
    <xf numFmtId="0" fontId="4" fillId="7" borderId="63" xfId="4" applyFont="1" applyFill="1" applyBorder="1" applyAlignment="1">
      <alignment horizontal="center"/>
    </xf>
    <xf numFmtId="0" fontId="4" fillId="7" borderId="22" xfId="4" applyFont="1" applyFill="1" applyBorder="1" applyAlignment="1">
      <alignment horizontal="center"/>
    </xf>
    <xf numFmtId="0" fontId="4" fillId="7" borderId="64" xfId="4" applyFont="1" applyFill="1" applyBorder="1" applyAlignment="1">
      <alignment horizontal="center"/>
    </xf>
    <xf numFmtId="0" fontId="7" fillId="7" borderId="54" xfId="6" applyFill="1" applyBorder="1" applyAlignment="1">
      <alignment horizontal="center"/>
    </xf>
    <xf numFmtId="0" fontId="7" fillId="7" borderId="13" xfId="6" applyFill="1" applyBorder="1" applyAlignment="1">
      <alignment horizontal="center"/>
    </xf>
    <xf numFmtId="0" fontId="7" fillId="7" borderId="55" xfId="6" applyFill="1" applyBorder="1" applyAlignment="1">
      <alignment horizontal="center"/>
    </xf>
    <xf numFmtId="0" fontId="0" fillId="7" borderId="64" xfId="0" applyFill="1" applyBorder="1" applyAlignment="1">
      <alignment horizontal="left"/>
    </xf>
    <xf numFmtId="0" fontId="17" fillId="7" borderId="54" xfId="6" applyFont="1" applyFill="1" applyBorder="1" applyAlignment="1">
      <alignment horizontal="center"/>
    </xf>
    <xf numFmtId="0" fontId="17" fillId="7" borderId="13" xfId="6" applyFont="1" applyFill="1" applyBorder="1" applyAlignment="1">
      <alignment horizontal="center"/>
    </xf>
    <xf numFmtId="0" fontId="17" fillId="7" borderId="55" xfId="6" applyFont="1" applyFill="1" applyBorder="1" applyAlignment="1">
      <alignment horizontal="center"/>
    </xf>
    <xf numFmtId="0" fontId="5" fillId="7" borderId="63" xfId="4" applyFill="1" applyBorder="1" applyAlignment="1">
      <alignment horizontal="left"/>
    </xf>
    <xf numFmtId="0" fontId="5" fillId="7" borderId="22" xfId="4" applyFill="1" applyBorder="1" applyAlignment="1">
      <alignment horizontal="left"/>
    </xf>
    <xf numFmtId="0" fontId="5" fillId="7" borderId="64" xfId="4" applyFill="1" applyBorder="1" applyAlignment="1">
      <alignment horizontal="left"/>
    </xf>
    <xf numFmtId="0" fontId="0" fillId="7" borderId="84" xfId="0" applyFill="1" applyBorder="1" applyAlignment="1">
      <alignment horizontal="left"/>
    </xf>
    <xf numFmtId="0" fontId="13" fillId="19" borderId="68" xfId="0" applyFont="1" applyFill="1" applyBorder="1" applyAlignment="1">
      <alignment horizontal="center" vertical="center"/>
    </xf>
    <xf numFmtId="0" fontId="13" fillId="19" borderId="36" xfId="0" applyFont="1" applyFill="1" applyBorder="1" applyAlignment="1">
      <alignment horizontal="center" vertical="center"/>
    </xf>
    <xf numFmtId="44" fontId="1" fillId="18" borderId="63" xfId="3" applyFont="1" applyFill="1" applyBorder="1" applyAlignment="1">
      <alignment horizontal="center"/>
    </xf>
    <xf numFmtId="44" fontId="1" fillId="18" borderId="22" xfId="3" applyFont="1" applyFill="1" applyBorder="1" applyAlignment="1">
      <alignment horizontal="center"/>
    </xf>
    <xf numFmtId="44" fontId="1" fillId="18" borderId="64" xfId="3" applyFont="1" applyFill="1" applyBorder="1" applyAlignment="1">
      <alignment horizontal="center"/>
    </xf>
    <xf numFmtId="44" fontId="0" fillId="18" borderId="63" xfId="3" applyFont="1" applyFill="1" applyBorder="1" applyAlignment="1">
      <alignment horizontal="center"/>
    </xf>
    <xf numFmtId="44" fontId="0" fillId="18" borderId="22" xfId="3" applyFont="1" applyFill="1" applyBorder="1" applyAlignment="1">
      <alignment horizontal="center"/>
    </xf>
    <xf numFmtId="44" fontId="0" fillId="18" borderId="64" xfId="3" applyFont="1" applyFill="1" applyBorder="1" applyAlignment="1">
      <alignment horizontal="center"/>
    </xf>
    <xf numFmtId="44" fontId="4" fillId="18" borderId="63" xfId="3" applyFont="1" applyFill="1" applyBorder="1" applyAlignment="1">
      <alignment horizontal="center"/>
    </xf>
    <xf numFmtId="44" fontId="4" fillId="18" borderId="22" xfId="3" applyFont="1" applyFill="1" applyBorder="1" applyAlignment="1">
      <alignment horizontal="center"/>
    </xf>
    <xf numFmtId="44" fontId="4" fillId="18" borderId="64" xfId="3" applyFont="1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84" xfId="0" applyFill="1" applyBorder="1" applyAlignment="1">
      <alignment horizontal="center"/>
    </xf>
    <xf numFmtId="44" fontId="0" fillId="18" borderId="84" xfId="3" applyFont="1" applyFill="1" applyBorder="1" applyAlignment="1">
      <alignment horizontal="center"/>
    </xf>
    <xf numFmtId="44" fontId="0" fillId="18" borderId="87" xfId="3" applyFont="1" applyFill="1" applyBorder="1" applyAlignment="1">
      <alignment horizontal="center"/>
    </xf>
    <xf numFmtId="44" fontId="0" fillId="18" borderId="0" xfId="3" applyFont="1" applyFill="1" applyBorder="1" applyAlignment="1">
      <alignment horizontal="center"/>
    </xf>
    <xf numFmtId="44" fontId="0" fillId="18" borderId="35" xfId="3" applyFont="1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0" fillId="7" borderId="113" xfId="0" applyFill="1" applyBorder="1" applyAlignment="1">
      <alignment horizontal="left"/>
    </xf>
    <xf numFmtId="0" fontId="0" fillId="7" borderId="35" xfId="0" applyFill="1" applyBorder="1" applyAlignment="1">
      <alignment horizontal="left"/>
    </xf>
    <xf numFmtId="0" fontId="0" fillId="7" borderId="29" xfId="0" applyFill="1" applyBorder="1" applyAlignment="1">
      <alignment horizontal="left"/>
    </xf>
    <xf numFmtId="0" fontId="0" fillId="7" borderId="112" xfId="0" applyFill="1" applyBorder="1" applyAlignment="1">
      <alignment horizontal="left"/>
    </xf>
    <xf numFmtId="0" fontId="17" fillId="7" borderId="63" xfId="6" applyFont="1" applyFill="1" applyBorder="1" applyAlignment="1">
      <alignment horizontal="center"/>
    </xf>
    <xf numFmtId="0" fontId="17" fillId="7" borderId="22" xfId="6" applyFont="1" applyFill="1" applyBorder="1" applyAlignment="1">
      <alignment horizontal="center"/>
    </xf>
    <xf numFmtId="0" fontId="17" fillId="7" borderId="64" xfId="6" applyFont="1" applyFill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7" borderId="85" xfId="6" applyFill="1" applyBorder="1" applyAlignment="1">
      <alignment horizontal="left"/>
    </xf>
    <xf numFmtId="44" fontId="7" fillId="7" borderId="63" xfId="3" applyFont="1" applyFill="1" applyBorder="1" applyAlignment="1">
      <alignment horizontal="left"/>
    </xf>
    <xf numFmtId="44" fontId="7" fillId="7" borderId="22" xfId="3" applyFont="1" applyFill="1" applyBorder="1" applyAlignment="1">
      <alignment horizontal="left"/>
    </xf>
    <xf numFmtId="44" fontId="7" fillId="7" borderId="85" xfId="3" applyFont="1" applyFill="1" applyBorder="1" applyAlignment="1">
      <alignment horizontal="left"/>
    </xf>
    <xf numFmtId="44" fontId="0" fillId="11" borderId="10" xfId="3" applyFont="1" applyFill="1" applyBorder="1" applyAlignment="1">
      <alignment horizontal="center" vertical="center"/>
    </xf>
    <xf numFmtId="44" fontId="0" fillId="11" borderId="9" xfId="3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44" fontId="1" fillId="18" borderId="63" xfId="3" applyFont="1" applyFill="1" applyBorder="1" applyAlignment="1">
      <alignment horizontal="center" vertical="center"/>
    </xf>
    <xf numFmtId="44" fontId="1" fillId="18" borderId="22" xfId="3" applyFont="1" applyFill="1" applyBorder="1" applyAlignment="1">
      <alignment horizontal="center" vertical="center"/>
    </xf>
    <xf numFmtId="44" fontId="1" fillId="18" borderId="64" xfId="3" applyFont="1" applyFill="1" applyBorder="1" applyAlignment="1">
      <alignment horizontal="center" vertical="center"/>
    </xf>
    <xf numFmtId="0" fontId="9" fillId="0" borderId="23" xfId="8" applyBorder="1" applyAlignment="1">
      <alignment horizontal="left"/>
    </xf>
    <xf numFmtId="0" fontId="9" fillId="0" borderId="64" xfId="8" applyBorder="1" applyAlignment="1">
      <alignment horizontal="left"/>
    </xf>
    <xf numFmtId="0" fontId="9" fillId="2" borderId="23" xfId="8" applyFill="1" applyBorder="1" applyAlignment="1">
      <alignment horizontal="left"/>
    </xf>
    <xf numFmtId="0" fontId="9" fillId="2" borderId="22" xfId="8" applyFill="1" applyBorder="1" applyAlignment="1">
      <alignment horizontal="left"/>
    </xf>
    <xf numFmtId="0" fontId="9" fillId="2" borderId="64" xfId="8" applyFill="1" applyBorder="1" applyAlignment="1">
      <alignment horizontal="left"/>
    </xf>
    <xf numFmtId="0" fontId="1" fillId="18" borderId="63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64" xfId="0" applyFont="1" applyFill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2" fillId="2" borderId="61" xfId="4" applyFont="1" applyFill="1" applyBorder="1" applyAlignment="1">
      <alignment horizontal="center" vertical="center"/>
    </xf>
    <xf numFmtId="0" fontId="12" fillId="2" borderId="50" xfId="4" applyFont="1" applyFill="1" applyBorder="1" applyAlignment="1">
      <alignment horizontal="center" vertical="center"/>
    </xf>
    <xf numFmtId="44" fontId="0" fillId="13" borderId="81" xfId="3" applyFont="1" applyFill="1" applyBorder="1" applyAlignment="1">
      <alignment horizontal="center" vertical="center"/>
    </xf>
    <xf numFmtId="44" fontId="0" fillId="13" borderId="80" xfId="3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" fillId="2" borderId="56" xfId="10" applyFont="1" applyFill="1" applyBorder="1" applyAlignment="1">
      <alignment horizontal="center" vertical="center"/>
    </xf>
    <xf numFmtId="0" fontId="4" fillId="2" borderId="52" xfId="4" applyFont="1" applyFill="1" applyBorder="1" applyAlignment="1">
      <alignment horizontal="center" vertical="center"/>
    </xf>
    <xf numFmtId="0" fontId="4" fillId="2" borderId="56" xfId="4" applyFont="1" applyFill="1" applyBorder="1" applyAlignment="1">
      <alignment horizontal="center" vertical="center"/>
    </xf>
    <xf numFmtId="0" fontId="16" fillId="7" borderId="63" xfId="0" applyFont="1" applyFill="1" applyBorder="1" applyAlignment="1">
      <alignment horizontal="center"/>
    </xf>
    <xf numFmtId="0" fontId="16" fillId="7" borderId="22" xfId="0" applyFont="1" applyFill="1" applyBorder="1" applyAlignment="1">
      <alignment horizontal="center"/>
    </xf>
    <xf numFmtId="0" fontId="16" fillId="7" borderId="64" xfId="0" applyFont="1" applyFill="1" applyBorder="1" applyAlignment="1">
      <alignment horizontal="center"/>
    </xf>
    <xf numFmtId="0" fontId="1" fillId="7" borderId="54" xfId="6" applyFont="1" applyFill="1" applyBorder="1" applyAlignment="1">
      <alignment horizontal="center"/>
    </xf>
    <xf numFmtId="0" fontId="1" fillId="7" borderId="13" xfId="6" applyFont="1" applyFill="1" applyBorder="1" applyAlignment="1">
      <alignment horizontal="center"/>
    </xf>
    <xf numFmtId="0" fontId="1" fillId="7" borderId="55" xfId="6" applyFon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7" borderId="54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23" xfId="0" applyFill="1" applyBorder="1" applyAlignment="1">
      <alignment horizontal="left"/>
    </xf>
    <xf numFmtId="0" fontId="0" fillId="7" borderId="58" xfId="0" applyFill="1" applyBorder="1" applyAlignment="1">
      <alignment horizontal="left"/>
    </xf>
    <xf numFmtId="0" fontId="0" fillId="7" borderId="77" xfId="0" applyFill="1" applyBorder="1" applyAlignment="1">
      <alignment horizontal="left"/>
    </xf>
    <xf numFmtId="0" fontId="0" fillId="7" borderId="55" xfId="0" applyFill="1" applyBorder="1" applyAlignment="1">
      <alignment horizontal="left"/>
    </xf>
    <xf numFmtId="0" fontId="9" fillId="0" borderId="28" xfId="8" applyBorder="1" applyAlignment="1">
      <alignment horizontal="left"/>
    </xf>
    <xf numFmtId="0" fontId="9" fillId="0" borderId="85" xfId="8" applyBorder="1" applyAlignment="1">
      <alignment horizontal="left"/>
    </xf>
    <xf numFmtId="0" fontId="9" fillId="0" borderId="26" xfId="8" applyBorder="1" applyAlignment="1">
      <alignment horizontal="left"/>
    </xf>
    <xf numFmtId="0" fontId="9" fillId="0" borderId="60" xfId="8" applyBorder="1" applyAlignment="1">
      <alignment horizontal="left"/>
    </xf>
    <xf numFmtId="0" fontId="9" fillId="0" borderId="24" xfId="8" applyBorder="1" applyAlignment="1">
      <alignment horizontal="left"/>
    </xf>
    <xf numFmtId="0" fontId="9" fillId="0" borderId="78" xfId="8" applyBorder="1" applyAlignment="1">
      <alignment horizontal="left"/>
    </xf>
    <xf numFmtId="0" fontId="9" fillId="0" borderId="5" xfId="8" applyBorder="1" applyAlignment="1">
      <alignment horizontal="left" vertical="top"/>
    </xf>
    <xf numFmtId="0" fontId="9" fillId="0" borderId="79" xfId="8" applyBorder="1" applyAlignment="1">
      <alignment horizontal="left" vertical="top"/>
    </xf>
    <xf numFmtId="0" fontId="9" fillId="0" borderId="25" xfId="8" applyBorder="1" applyAlignment="1">
      <alignment horizontal="left"/>
    </xf>
    <xf numFmtId="0" fontId="13" fillId="14" borderId="37" xfId="0" applyFont="1" applyFill="1" applyBorder="1" applyAlignment="1">
      <alignment horizontal="center" vertical="center" wrapText="1"/>
    </xf>
    <xf numFmtId="0" fontId="13" fillId="14" borderId="38" xfId="0" applyFont="1" applyFill="1" applyBorder="1" applyAlignment="1">
      <alignment horizontal="center" vertical="center" wrapText="1"/>
    </xf>
    <xf numFmtId="0" fontId="13" fillId="14" borderId="39" xfId="0" applyFont="1" applyFill="1" applyBorder="1" applyAlignment="1">
      <alignment horizontal="center" vertical="center" wrapText="1"/>
    </xf>
    <xf numFmtId="44" fontId="13" fillId="14" borderId="46" xfId="3" applyFont="1" applyFill="1" applyBorder="1" applyAlignment="1">
      <alignment horizontal="center" vertical="center"/>
    </xf>
    <xf numFmtId="44" fontId="13" fillId="14" borderId="43" xfId="3" applyFont="1" applyFill="1" applyBorder="1" applyAlignment="1">
      <alignment horizontal="center" vertical="center"/>
    </xf>
    <xf numFmtId="44" fontId="13" fillId="14" borderId="45" xfId="3" applyFont="1" applyFill="1" applyBorder="1" applyAlignment="1">
      <alignment horizontal="center" vertical="center"/>
    </xf>
    <xf numFmtId="0" fontId="13" fillId="14" borderId="46" xfId="0" applyFont="1" applyFill="1" applyBorder="1" applyAlignment="1">
      <alignment horizontal="center" vertical="center"/>
    </xf>
    <xf numFmtId="0" fontId="13" fillId="14" borderId="43" xfId="0" applyFont="1" applyFill="1" applyBorder="1" applyAlignment="1">
      <alignment horizontal="center" vertical="center"/>
    </xf>
    <xf numFmtId="0" fontId="13" fillId="14" borderId="45" xfId="0" applyFont="1" applyFill="1" applyBorder="1" applyAlignment="1">
      <alignment horizontal="center" vertical="center"/>
    </xf>
    <xf numFmtId="0" fontId="14" fillId="12" borderId="12" xfId="7" applyFont="1" applyFill="1" applyBorder="1" applyAlignment="1">
      <alignment horizontal="center" vertical="center"/>
    </xf>
    <xf numFmtId="0" fontId="14" fillId="12" borderId="13" xfId="7" applyFont="1" applyFill="1" applyBorder="1" applyAlignment="1">
      <alignment horizontal="center" vertical="center"/>
    </xf>
    <xf numFmtId="0" fontId="14" fillId="12" borderId="23" xfId="7" applyFont="1" applyFill="1" applyBorder="1" applyAlignment="1">
      <alignment horizontal="center" vertical="center"/>
    </xf>
    <xf numFmtId="0" fontId="14" fillId="12" borderId="14" xfId="7" applyFont="1" applyFill="1" applyBorder="1" applyAlignment="1">
      <alignment horizontal="center" vertical="center"/>
    </xf>
    <xf numFmtId="0" fontId="0" fillId="0" borderId="0" xfId="0"/>
    <xf numFmtId="0" fontId="1" fillId="12" borderId="42" xfId="0" applyFont="1" applyFill="1" applyBorder="1" applyAlignment="1">
      <alignment horizontal="center" vertical="center"/>
    </xf>
    <xf numFmtId="0" fontId="1" fillId="12" borderId="43" xfId="0" applyFont="1" applyFill="1" applyBorder="1" applyAlignment="1">
      <alignment horizontal="center" vertical="center"/>
    </xf>
    <xf numFmtId="0" fontId="1" fillId="12" borderId="44" xfId="0" applyFont="1" applyFill="1" applyBorder="1" applyAlignment="1">
      <alignment horizontal="center" vertical="center"/>
    </xf>
    <xf numFmtId="0" fontId="13" fillId="14" borderId="42" xfId="0" applyFont="1" applyFill="1" applyBorder="1" applyAlignment="1">
      <alignment horizontal="center" vertical="center"/>
    </xf>
    <xf numFmtId="0" fontId="13" fillId="14" borderId="44" xfId="0" applyFont="1" applyFill="1" applyBorder="1" applyAlignment="1">
      <alignment horizontal="center" vertical="center"/>
    </xf>
    <xf numFmtId="0" fontId="17" fillId="7" borderId="47" xfId="6" applyFont="1" applyFill="1" applyBorder="1" applyAlignment="1">
      <alignment horizontal="center"/>
    </xf>
    <xf numFmtId="0" fontId="17" fillId="7" borderId="48" xfId="6" applyFont="1" applyFill="1" applyBorder="1" applyAlignment="1">
      <alignment horizontal="center"/>
    </xf>
    <xf numFmtId="0" fontId="17" fillId="7" borderId="49" xfId="6" applyFont="1" applyFill="1" applyBorder="1" applyAlignment="1">
      <alignment horizontal="center"/>
    </xf>
    <xf numFmtId="0" fontId="0" fillId="7" borderId="72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73" xfId="0" applyFill="1" applyBorder="1" applyAlignment="1">
      <alignment horizontal="center"/>
    </xf>
    <xf numFmtId="0" fontId="0" fillId="7" borderId="74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0" fillId="7" borderId="82" xfId="0" applyFill="1" applyBorder="1" applyAlignment="1">
      <alignment horizontal="left"/>
    </xf>
    <xf numFmtId="44" fontId="0" fillId="2" borderId="101" xfId="3" applyFont="1" applyFill="1" applyBorder="1" applyAlignment="1">
      <alignment horizontal="center"/>
    </xf>
    <xf numFmtId="44" fontId="0" fillId="2" borderId="7" xfId="3" applyFont="1" applyFill="1" applyBorder="1" applyAlignment="1">
      <alignment horizontal="center"/>
    </xf>
    <xf numFmtId="44" fontId="0" fillId="2" borderId="88" xfId="3" applyFont="1" applyFill="1" applyBorder="1" applyAlignment="1">
      <alignment horizontal="center"/>
    </xf>
    <xf numFmtId="44" fontId="0" fillId="2" borderId="102" xfId="3" applyFont="1" applyFill="1" applyBorder="1" applyAlignment="1">
      <alignment horizontal="center"/>
    </xf>
    <xf numFmtId="44" fontId="0" fillId="2" borderId="103" xfId="3" applyFont="1" applyFill="1" applyBorder="1" applyAlignment="1">
      <alignment horizontal="center"/>
    </xf>
    <xf numFmtId="44" fontId="0" fillId="2" borderId="32" xfId="3" applyFont="1" applyFill="1" applyBorder="1" applyAlignment="1">
      <alignment horizontal="center"/>
    </xf>
    <xf numFmtId="44" fontId="0" fillId="2" borderId="79" xfId="3" applyFont="1" applyFill="1" applyBorder="1" applyAlignment="1">
      <alignment horizontal="center"/>
    </xf>
    <xf numFmtId="44" fontId="0" fillId="2" borderId="87" xfId="3" applyFont="1" applyFill="1" applyBorder="1" applyAlignment="1">
      <alignment horizontal="center"/>
    </xf>
    <xf numFmtId="44" fontId="0" fillId="2" borderId="0" xfId="3" applyFont="1" applyFill="1" applyBorder="1" applyAlignment="1">
      <alignment horizontal="center"/>
    </xf>
    <xf numFmtId="44" fontId="0" fillId="2" borderId="35" xfId="3" applyFont="1" applyFill="1" applyBorder="1" applyAlignment="1">
      <alignment horizontal="center"/>
    </xf>
    <xf numFmtId="44" fontId="0" fillId="2" borderId="104" xfId="3" applyFont="1" applyFill="1" applyBorder="1" applyAlignment="1">
      <alignment horizontal="center"/>
    </xf>
    <xf numFmtId="44" fontId="0" fillId="2" borderId="31" xfId="3" applyFont="1" applyFill="1" applyBorder="1" applyAlignment="1">
      <alignment horizontal="center"/>
    </xf>
    <xf numFmtId="0" fontId="13" fillId="12" borderId="118" xfId="0" applyFont="1" applyFill="1" applyBorder="1" applyAlignment="1">
      <alignment horizontal="center"/>
    </xf>
    <xf numFmtId="0" fontId="13" fillId="12" borderId="22" xfId="0" applyFont="1" applyFill="1" applyBorder="1" applyAlignment="1">
      <alignment horizontal="center"/>
    </xf>
    <xf numFmtId="0" fontId="13" fillId="12" borderId="115" xfId="0" applyFont="1" applyFill="1" applyBorder="1" applyAlignment="1">
      <alignment horizontal="center"/>
    </xf>
    <xf numFmtId="0" fontId="17" fillId="7" borderId="118" xfId="6" applyFont="1" applyFill="1" applyBorder="1" applyAlignment="1">
      <alignment horizontal="center"/>
    </xf>
    <xf numFmtId="0" fontId="17" fillId="7" borderId="115" xfId="6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2" borderId="10" xfId="10" applyFont="1" applyFill="1" applyBorder="1" applyAlignment="1">
      <alignment horizontal="center" vertical="center"/>
    </xf>
    <xf numFmtId="0" fontId="17" fillId="7" borderId="12" xfId="6" applyFont="1" applyFill="1" applyBorder="1" applyAlignment="1">
      <alignment horizontal="center"/>
    </xf>
    <xf numFmtId="0" fontId="17" fillId="7" borderId="23" xfId="6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1" fillId="7" borderId="12" xfId="6" applyFont="1" applyFill="1" applyBorder="1" applyAlignment="1">
      <alignment horizontal="center"/>
    </xf>
    <xf numFmtId="0" fontId="1" fillId="7" borderId="23" xfId="6" applyFont="1" applyFill="1" applyBorder="1" applyAlignment="1">
      <alignment horizontal="center"/>
    </xf>
    <xf numFmtId="0" fontId="7" fillId="7" borderId="12" xfId="6" applyFill="1" applyBorder="1" applyAlignment="1">
      <alignment horizontal="center"/>
    </xf>
    <xf numFmtId="0" fontId="7" fillId="7" borderId="23" xfId="6" applyFill="1" applyBorder="1" applyAlignment="1">
      <alignment horizontal="center"/>
    </xf>
    <xf numFmtId="0" fontId="4" fillId="0" borderId="26" xfId="4" applyFont="1" applyFill="1" applyBorder="1" applyAlignment="1">
      <alignment horizontal="left"/>
    </xf>
    <xf numFmtId="0" fontId="4" fillId="0" borderId="122" xfId="4" applyFont="1" applyFill="1" applyBorder="1" applyAlignment="1">
      <alignment horizontal="left"/>
    </xf>
    <xf numFmtId="0" fontId="0" fillId="0" borderId="1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12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127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44" fontId="0" fillId="7" borderId="118" xfId="3" applyFont="1" applyFill="1" applyBorder="1" applyAlignment="1">
      <alignment horizontal="center"/>
    </xf>
    <xf numFmtId="44" fontId="0" fillId="7" borderId="22" xfId="3" applyFont="1" applyFill="1" applyBorder="1" applyAlignment="1">
      <alignment horizontal="center"/>
    </xf>
    <xf numFmtId="44" fontId="0" fillId="7" borderId="115" xfId="3" applyFont="1" applyFill="1" applyBorder="1" applyAlignment="1">
      <alignment horizontal="center"/>
    </xf>
    <xf numFmtId="0" fontId="16" fillId="7" borderId="118" xfId="0" applyFont="1" applyFill="1" applyBorder="1" applyAlignment="1">
      <alignment horizontal="center"/>
    </xf>
    <xf numFmtId="0" fontId="12" fillId="2" borderId="129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</cellXfs>
  <cellStyles count="14">
    <cellStyle name="60% - Énfasis1" xfId="11" builtinId="32"/>
    <cellStyle name="Buena" xfId="10" builtinId="26"/>
    <cellStyle name="Celda de comprobación" xfId="6" builtinId="23"/>
    <cellStyle name="Énfasis1" xfId="7" builtinId="29"/>
    <cellStyle name="Énfasis2" xfId="12" builtinId="33"/>
    <cellStyle name="Hipervínculo" xfId="8" builtinId="8"/>
    <cellStyle name="Incorrecto" xfId="4" builtinId="27"/>
    <cellStyle name="Moneda" xfId="3" builtinId="4"/>
    <cellStyle name="Moneda 2" xfId="9"/>
    <cellStyle name="Neutral" xfId="5" builtinId="28"/>
    <cellStyle name="Normal" xfId="0" builtinId="0"/>
    <cellStyle name="Normal 2" xfId="2"/>
    <cellStyle name="Normal 2 2" xfId="1"/>
    <cellStyle name="Porcentaje" xfId="13" builtinId="5"/>
  </cellStyles>
  <dxfs count="0"/>
  <tableStyles count="0" defaultTableStyle="TableStyleMedium9" defaultPivotStyle="PivotStyleLight16"/>
  <colors>
    <mruColors>
      <color rgb="FFCCCC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66675</xdr:rowOff>
    </xdr:from>
    <xdr:to>
      <xdr:col>2</xdr:col>
      <xdr:colOff>1590675</xdr:colOff>
      <xdr:row>0</xdr:row>
      <xdr:rowOff>142875</xdr:rowOff>
    </xdr:to>
    <xdr:sp macro="" textlink="">
      <xdr:nvSpPr>
        <xdr:cNvPr id="2" name="Rectángulo 1"/>
        <xdr:cNvSpPr/>
      </xdr:nvSpPr>
      <xdr:spPr>
        <a:xfrm>
          <a:off x="2371725" y="66675"/>
          <a:ext cx="304800" cy="76200"/>
        </a:xfrm>
        <a:prstGeom prst="rect">
          <a:avLst/>
        </a:prstGeom>
        <a:solidFill>
          <a:srgbClr val="CCCC00"/>
        </a:solidFill>
        <a:ln>
          <a:solidFill>
            <a:srgbClr val="CCCC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2</xdr:col>
      <xdr:colOff>1543051</xdr:colOff>
      <xdr:row>0</xdr:row>
      <xdr:rowOff>0</xdr:rowOff>
    </xdr:from>
    <xdr:ext cx="2875822" cy="247650"/>
    <xdr:sp macro="" textlink="">
      <xdr:nvSpPr>
        <xdr:cNvPr id="3" name="CuadroTexto 2"/>
        <xdr:cNvSpPr txBox="1"/>
      </xdr:nvSpPr>
      <xdr:spPr>
        <a:xfrm>
          <a:off x="2752726" y="0"/>
          <a:ext cx="2875822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AR" sz="1100"/>
            <a:t>las</a:t>
          </a:r>
          <a:r>
            <a:rPr lang="es-AR" sz="1100" baseline="0"/>
            <a:t> marcas autorizadas e inscriptas por ANMAT</a:t>
          </a:r>
          <a:endParaRPr lang="es-A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endasaludonline.com.ar/productos/jeringas-3cc-sin-aguja-novamed-caja-x-100u/" TargetMode="External"/><Relationship Id="rId13" Type="http://schemas.openxmlformats.org/officeDocument/2006/relationships/hyperlink" Target="https://cirugiarex.com.ar/producto/macrogotero-venosil-s-aguja-tipo-v14/" TargetMode="External"/><Relationship Id="rId18" Type="http://schemas.openxmlformats.org/officeDocument/2006/relationships/hyperlink" Target="https://www.tiendasaludonline.com.ar/" TargetMode="External"/><Relationship Id="rId26" Type="http://schemas.openxmlformats.org/officeDocument/2006/relationships/hyperlink" Target="https://www.tiendasaludonline.com.ar/productos/algodon-hidrofilo-x-500grs-x-10-paq-insumos-xxi/" TargetMode="External"/><Relationship Id="rId3" Type="http://schemas.openxmlformats.org/officeDocument/2006/relationships/hyperlink" Target="https://www.tiendasaludonline.com.ar/productos/collar-tipo-filadelfia-s-m-l-body-care/" TargetMode="External"/><Relationship Id="rId21" Type="http://schemas.openxmlformats.org/officeDocument/2006/relationships/hyperlink" Target="https://www.tiendahospimed.com.ar/" TargetMode="External"/><Relationship Id="rId7" Type="http://schemas.openxmlformats.org/officeDocument/2006/relationships/hyperlink" Target="https://www.tiendasaludonline.com.ar/productos/jeringas-3-elementos-10cc-s-aguja-medeco-caja-x-100u/" TargetMode="External"/><Relationship Id="rId12" Type="http://schemas.openxmlformats.org/officeDocument/2006/relationships/hyperlink" Target="https://www.tiendasaludonline.com.ar/productos/gasa-doblada-esteril-7x7cm-x-2u-x-1000sobres-insumos-xxi/" TargetMode="External"/><Relationship Id="rId17" Type="http://schemas.openxmlformats.org/officeDocument/2006/relationships/hyperlink" Target="https://www.lilis.com.ar/" TargetMode="External"/><Relationship Id="rId25" Type="http://schemas.openxmlformats.org/officeDocument/2006/relationships/hyperlink" Target="https://www.tiendasaludonline.com.ar/productos/algodon-hidrofilo-x-500grs-doncella-x-10u/" TargetMode="External"/><Relationship Id="rId2" Type="http://schemas.openxmlformats.org/officeDocument/2006/relationships/hyperlink" Target="https://www.tiendasaludonline.com.ar/productos/aguja-puncion-lumbar-25g-importada-aurinco/" TargetMode="External"/><Relationship Id="rId16" Type="http://schemas.openxmlformats.org/officeDocument/2006/relationships/hyperlink" Target="https://cirugiarex.com.ar/" TargetMode="External"/><Relationship Id="rId20" Type="http://schemas.openxmlformats.org/officeDocument/2006/relationships/hyperlink" Target="https://i-mek.com/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s://www.lilis.com.ar/gel-neutro-1-2-kg-con-dispenser" TargetMode="External"/><Relationship Id="rId6" Type="http://schemas.openxmlformats.org/officeDocument/2006/relationships/hyperlink" Target="https://www.tiendasaludonline.com.ar/productos/jeringas-3-elementos-sin-aguja-20cc-medeco-caja-x-50u/" TargetMode="External"/><Relationship Id="rId11" Type="http://schemas.openxmlformats.org/officeDocument/2006/relationships/hyperlink" Target="https://www.tiendasaludonline.com.ar/productos/tubo-endotraqueal-con-balon-reforzado-8-0-kangyuan/" TargetMode="External"/><Relationship Id="rId24" Type="http://schemas.openxmlformats.org/officeDocument/2006/relationships/hyperlink" Target="https://www.tiendasaludonline.com.ar/productos/cofias-plizadas-hemoreplente-sms-pack-x-1000unidades/" TargetMode="External"/><Relationship Id="rId5" Type="http://schemas.openxmlformats.org/officeDocument/2006/relationships/hyperlink" Target="https://www.tiendasaludonline.com.ar/productos/jeringas-5cc-sin-aguja-caja-x-100-novamed/" TargetMode="External"/><Relationship Id="rId15" Type="http://schemas.openxmlformats.org/officeDocument/2006/relationships/hyperlink" Target="https://cirugiarex.com.ar/producto/mascara-oxigeno-con-reservorio-adulto-y-pediatrico/" TargetMode="External"/><Relationship Id="rId23" Type="http://schemas.openxmlformats.org/officeDocument/2006/relationships/hyperlink" Target="https://www.tiendasaludonline.com.ar/productos/camisolin-descartabe-azul-hemorrepelente-puno-elastico-sms-30-gr-x-10unidades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lilis.com.ar/sonda-foley-16-3-vias-well-lead" TargetMode="External"/><Relationship Id="rId19" Type="http://schemas.openxmlformats.org/officeDocument/2006/relationships/hyperlink" Target="https://btinsumosonline.ar/" TargetMode="External"/><Relationship Id="rId4" Type="http://schemas.openxmlformats.org/officeDocument/2006/relationships/hyperlink" Target="https://www.lilis.com.ar/collar-de-filadelfia-coltex-mediano" TargetMode="External"/><Relationship Id="rId9" Type="http://schemas.openxmlformats.org/officeDocument/2006/relationships/hyperlink" Target="https://cirugiarex.com.ar/producto/sonda-foley-n18-silicona-2-vias-kangyuan/" TargetMode="External"/><Relationship Id="rId14" Type="http://schemas.openxmlformats.org/officeDocument/2006/relationships/hyperlink" Target="https://www.lilis.com.ar/hojas-de-bisturi-ribbel-todos-los-tama-os" TargetMode="External"/><Relationship Id="rId22" Type="http://schemas.openxmlformats.org/officeDocument/2006/relationships/hyperlink" Target="https://www.tiendahospimed.com.ar/MLA-756022976-histerometro-sims-32-cm-instrumental-quirurgico-_JM" TargetMode="External"/><Relationship Id="rId27" Type="http://schemas.openxmlformats.org/officeDocument/2006/relationships/hyperlink" Target="https://www.tiendahospimed.com.ar/MLA-677207028-venda-cambric-10cm-x-3mt-de-algodon-x-25-u-_JM?utm_source=google&amp;utm_medium=cpc&amp;utm_campaign=darwin_s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endasaludonline.com.ar/productos/jeringas-3cc-sin-aguja-novamed-caja-x-100u/" TargetMode="External"/><Relationship Id="rId13" Type="http://schemas.openxmlformats.org/officeDocument/2006/relationships/hyperlink" Target="https://cirugiarex.com.ar/producto/mascara-oxigeno-con-reservorio-adulto-y-pediatrico/" TargetMode="External"/><Relationship Id="rId18" Type="http://schemas.openxmlformats.org/officeDocument/2006/relationships/hyperlink" Target="https://www.tiendasaludonline.com.ar/productos/algodon-hidrofilo-x-500grs-x-10-paq-insumos-xxi/" TargetMode="External"/><Relationship Id="rId3" Type="http://schemas.openxmlformats.org/officeDocument/2006/relationships/hyperlink" Target="https://www.tiendasaludonline.com.ar/productos/collar-tipo-filadelfia-s-m-l-body-care/" TargetMode="External"/><Relationship Id="rId7" Type="http://schemas.openxmlformats.org/officeDocument/2006/relationships/hyperlink" Target="https://www.tiendasaludonline.com.ar/productos/jeringas-3-elementos-10cc-s-aguja-medeco-caja-x-100u/" TargetMode="External"/><Relationship Id="rId12" Type="http://schemas.openxmlformats.org/officeDocument/2006/relationships/hyperlink" Target="https://www.lilis.com.ar/hojas-de-bisturi-ribbel-todos-los-tama-os" TargetMode="External"/><Relationship Id="rId17" Type="http://schemas.openxmlformats.org/officeDocument/2006/relationships/hyperlink" Target="https://www.tiendasaludonline.com.ar/productos/algodon-hidrofilo-x-500grs-doncella-x-10u/" TargetMode="External"/><Relationship Id="rId2" Type="http://schemas.openxmlformats.org/officeDocument/2006/relationships/hyperlink" Target="https://www.tiendasaludonline.com.ar/productos/aguja-puncion-lumbar-25g-importada-aurinco/" TargetMode="External"/><Relationship Id="rId16" Type="http://schemas.openxmlformats.org/officeDocument/2006/relationships/hyperlink" Target="https://www.tiendasaludonline.com.ar/productos/cofias-plizadas-hemoreplente-sms-pack-x-1000unidades/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www.lilis.com.ar/gel-neutro-1-2-kg-con-dispenser" TargetMode="External"/><Relationship Id="rId6" Type="http://schemas.openxmlformats.org/officeDocument/2006/relationships/hyperlink" Target="https://www.tiendasaludonline.com.ar/productos/jeringas-3-elementos-sin-aguja-20cc-medeco-caja-x-50u/" TargetMode="External"/><Relationship Id="rId11" Type="http://schemas.openxmlformats.org/officeDocument/2006/relationships/hyperlink" Target="https://cirugiarex.com.ar/producto/macrogotero-venosil-s-aguja-tipo-v14/" TargetMode="External"/><Relationship Id="rId5" Type="http://schemas.openxmlformats.org/officeDocument/2006/relationships/hyperlink" Target="https://www.tiendasaludonline.com.ar/productos/jeringas-5cc-sin-aguja-caja-x-100-novamed/" TargetMode="External"/><Relationship Id="rId15" Type="http://schemas.openxmlformats.org/officeDocument/2006/relationships/hyperlink" Target="https://www.tiendasaludonline.com.ar/productos/camisolin-descartabe-azul-hemorrepelente-puno-elastico-sms-30-gr-x-10unidades/" TargetMode="External"/><Relationship Id="rId10" Type="http://schemas.openxmlformats.org/officeDocument/2006/relationships/hyperlink" Target="https://www.tiendasaludonline.com.ar/productos/gasa-doblada-esteril-7x7cm-x-2u-x-1000sobres-insumos-xxi/" TargetMode="External"/><Relationship Id="rId19" Type="http://schemas.openxmlformats.org/officeDocument/2006/relationships/hyperlink" Target="https://www.tiendahospimed.com.ar/MLA-677207028-venda-cambric-10cm-x-3mt-de-algodon-x-25-u-_JM?utm_source=google&amp;utm_medium=cpc&amp;utm_campaign=darwin_ss" TargetMode="External"/><Relationship Id="rId4" Type="http://schemas.openxmlformats.org/officeDocument/2006/relationships/hyperlink" Target="https://www.lilis.com.ar/collar-de-filadelfia-coltex-mediano" TargetMode="External"/><Relationship Id="rId9" Type="http://schemas.openxmlformats.org/officeDocument/2006/relationships/hyperlink" Target="https://www.tiendasaludonline.com.ar/productos/tubo-endotraqueal-con-balon-reforzado-8-0-kangyuan/" TargetMode="External"/><Relationship Id="rId14" Type="http://schemas.openxmlformats.org/officeDocument/2006/relationships/hyperlink" Target="https://www.tiendahospimed.com.ar/MLA-756022976-histerometro-sims-32-cm-instrumental-quirurgico-_J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R11999"/>
  <sheetViews>
    <sheetView showGridLines="0" topLeftCell="A55" zoomScaleNormal="100" zoomScaleSheetLayoutView="50" workbookViewId="0">
      <selection activeCell="B3" sqref="B3:P3"/>
    </sheetView>
  </sheetViews>
  <sheetFormatPr baseColWidth="10" defaultRowHeight="15" x14ac:dyDescent="0.25"/>
  <cols>
    <col min="1" max="1" width="2.42578125" style="48" customWidth="1"/>
    <col min="2" max="2" width="13.85546875" style="1" customWidth="1"/>
    <col min="3" max="3" width="50.42578125" style="10" customWidth="1"/>
    <col min="4" max="4" width="14.140625" style="27" customWidth="1"/>
    <col min="5" max="5" width="3.140625" style="48" customWidth="1"/>
    <col min="6" max="6" width="16" style="62" customWidth="1"/>
    <col min="7" max="7" width="13.5703125" style="35" customWidth="1"/>
    <col min="8" max="8" width="19.85546875" style="54" customWidth="1"/>
    <col min="9" max="9" width="23.140625" customWidth="1"/>
    <col min="10" max="10" width="14" style="35" customWidth="1"/>
    <col min="11" max="11" width="13" style="54" customWidth="1"/>
    <col min="12" max="12" width="23.85546875" customWidth="1"/>
    <col min="13" max="13" width="16.42578125" style="147" customWidth="1"/>
    <col min="14" max="14" width="15.140625" style="147" customWidth="1"/>
    <col min="15" max="15" width="19" style="119" customWidth="1"/>
    <col min="16" max="16" width="35.7109375" customWidth="1"/>
    <col min="17" max="17" width="2.7109375" customWidth="1"/>
    <col min="18" max="18" width="7" style="78" customWidth="1"/>
    <col min="19" max="19" width="15" style="87" customWidth="1"/>
    <col min="20" max="20" width="11" style="88" customWidth="1"/>
    <col min="21" max="21" width="11.42578125" style="88" customWidth="1"/>
    <col min="22" max="22" width="12.140625" style="88" customWidth="1"/>
    <col min="23" max="23" width="3.28515625" style="97" customWidth="1"/>
    <col min="24" max="24" width="11" style="78" customWidth="1"/>
    <col min="25" max="25" width="11" style="78" bestFit="1" customWidth="1"/>
    <col min="26" max="26" width="9.42578125" style="103" customWidth="1"/>
    <col min="27" max="27" width="10" customWidth="1"/>
    <col min="28" max="28" width="11.28515625" customWidth="1"/>
    <col min="29" max="29" width="11.28515625" style="48" customWidth="1"/>
    <col min="30" max="31" width="9.42578125" bestFit="1" customWidth="1"/>
    <col min="32" max="32" width="11.85546875" style="104" customWidth="1"/>
    <col min="33" max="33" width="9.42578125" style="48" bestFit="1" customWidth="1"/>
    <col min="34" max="34" width="9.42578125" bestFit="1" customWidth="1"/>
    <col min="35" max="35" width="9.42578125" style="48" customWidth="1"/>
    <col min="36" max="37" width="11" bestFit="1" customWidth="1"/>
    <col min="38" max="38" width="11" style="48" customWidth="1"/>
    <col min="39" max="40" width="12.140625" style="86" bestFit="1" customWidth="1"/>
    <col min="41" max="41" width="12.140625" style="86" customWidth="1"/>
    <col min="42" max="42" width="15" style="86" customWidth="1"/>
    <col min="43" max="43" width="12.140625" style="86" bestFit="1" customWidth="1"/>
    <col min="48" max="48" width="43.42578125" customWidth="1"/>
    <col min="97" max="2358" width="11.42578125" style="48"/>
  </cols>
  <sheetData>
    <row r="1" spans="1:2358" s="2" customFormat="1" x14ac:dyDescent="0.25">
      <c r="A1" s="448" t="s">
        <v>407</v>
      </c>
      <c r="B1" s="449"/>
      <c r="C1" s="450"/>
      <c r="D1" s="451"/>
      <c r="E1" s="48"/>
      <c r="F1" s="63"/>
      <c r="G1" s="48"/>
      <c r="H1" s="54"/>
      <c r="J1" s="48"/>
      <c r="K1" s="54"/>
      <c r="M1" s="147"/>
      <c r="N1" s="147"/>
      <c r="O1" s="119"/>
      <c r="R1" s="78"/>
      <c r="S1" s="87"/>
      <c r="T1" s="88"/>
      <c r="U1" s="88"/>
      <c r="V1" s="88"/>
      <c r="W1" s="97"/>
      <c r="X1" s="78"/>
      <c r="Y1" s="78"/>
      <c r="Z1" s="102"/>
      <c r="AC1" s="48"/>
      <c r="AF1" s="48"/>
      <c r="AG1" s="48"/>
      <c r="AI1" s="48"/>
      <c r="AL1" s="48"/>
      <c r="AM1" s="86"/>
      <c r="AN1" s="86"/>
      <c r="AO1" s="86"/>
      <c r="AP1" s="86"/>
      <c r="AQ1" s="86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8"/>
      <c r="KC1" s="48"/>
      <c r="KD1" s="48"/>
      <c r="KE1" s="48"/>
      <c r="KF1" s="48"/>
      <c r="KG1" s="48"/>
      <c r="KH1" s="48"/>
      <c r="KI1" s="48"/>
      <c r="KJ1" s="48"/>
      <c r="KK1" s="48"/>
      <c r="KL1" s="48"/>
      <c r="KM1" s="48"/>
      <c r="KN1" s="48"/>
      <c r="KO1" s="48"/>
      <c r="KP1" s="48"/>
      <c r="KQ1" s="48"/>
      <c r="KR1" s="48"/>
      <c r="KS1" s="48"/>
      <c r="KT1" s="48"/>
      <c r="KU1" s="48"/>
      <c r="KV1" s="48"/>
      <c r="KW1" s="48"/>
      <c r="KX1" s="48"/>
      <c r="KY1" s="48"/>
      <c r="KZ1" s="48"/>
      <c r="LA1" s="48"/>
      <c r="LB1" s="48"/>
      <c r="LC1" s="48"/>
      <c r="LD1" s="48"/>
      <c r="LE1" s="48"/>
      <c r="LF1" s="48"/>
      <c r="LG1" s="48"/>
      <c r="LH1" s="48"/>
      <c r="LI1" s="48"/>
      <c r="LJ1" s="48"/>
      <c r="LK1" s="48"/>
      <c r="LL1" s="48"/>
      <c r="LM1" s="48"/>
      <c r="LN1" s="48"/>
      <c r="LO1" s="48"/>
      <c r="LP1" s="48"/>
      <c r="LQ1" s="48"/>
      <c r="LR1" s="48"/>
      <c r="LS1" s="48"/>
      <c r="LT1" s="48"/>
      <c r="LU1" s="48"/>
      <c r="LV1" s="48"/>
      <c r="LW1" s="48"/>
      <c r="LX1" s="48"/>
      <c r="LY1" s="48"/>
      <c r="LZ1" s="48"/>
      <c r="MA1" s="48"/>
      <c r="MB1" s="48"/>
      <c r="MC1" s="48"/>
      <c r="MD1" s="48"/>
      <c r="ME1" s="48"/>
      <c r="MF1" s="48"/>
      <c r="MG1" s="48"/>
      <c r="MH1" s="48"/>
      <c r="MI1" s="48"/>
      <c r="MJ1" s="48"/>
      <c r="MK1" s="48"/>
      <c r="ML1" s="48"/>
      <c r="MM1" s="48"/>
      <c r="MN1" s="48"/>
      <c r="MO1" s="48"/>
      <c r="MP1" s="48"/>
      <c r="MQ1" s="48"/>
      <c r="MR1" s="48"/>
      <c r="MS1" s="48"/>
      <c r="MT1" s="48"/>
      <c r="MU1" s="48"/>
      <c r="MV1" s="48"/>
      <c r="MW1" s="48"/>
      <c r="MX1" s="48"/>
      <c r="MY1" s="48"/>
      <c r="MZ1" s="48"/>
      <c r="NA1" s="48"/>
      <c r="NB1" s="48"/>
      <c r="NC1" s="48"/>
      <c r="ND1" s="48"/>
      <c r="NE1" s="48"/>
      <c r="NF1" s="48"/>
      <c r="NG1" s="48"/>
      <c r="NH1" s="48"/>
      <c r="NI1" s="48"/>
      <c r="NJ1" s="48"/>
      <c r="NK1" s="48"/>
      <c r="NL1" s="48"/>
      <c r="NM1" s="48"/>
      <c r="NN1" s="48"/>
      <c r="NO1" s="48"/>
      <c r="NP1" s="48"/>
      <c r="NQ1" s="48"/>
      <c r="NR1" s="48"/>
      <c r="NS1" s="48"/>
      <c r="NT1" s="48"/>
      <c r="NU1" s="48"/>
      <c r="NV1" s="48"/>
      <c r="NW1" s="48"/>
      <c r="NX1" s="48"/>
      <c r="NY1" s="48"/>
      <c r="NZ1" s="48"/>
      <c r="OA1" s="48"/>
      <c r="OB1" s="48"/>
      <c r="OC1" s="48"/>
      <c r="OD1" s="48"/>
      <c r="OE1" s="48"/>
      <c r="OF1" s="48"/>
      <c r="OG1" s="48"/>
      <c r="OH1" s="48"/>
      <c r="OI1" s="48"/>
      <c r="OJ1" s="48"/>
      <c r="OK1" s="48"/>
      <c r="OL1" s="48"/>
      <c r="OM1" s="48"/>
      <c r="ON1" s="48"/>
      <c r="OO1" s="48"/>
      <c r="OP1" s="48"/>
      <c r="OQ1" s="48"/>
      <c r="OR1" s="48"/>
      <c r="OS1" s="48"/>
      <c r="OT1" s="48"/>
      <c r="OU1" s="48"/>
      <c r="OV1" s="48"/>
      <c r="OW1" s="48"/>
      <c r="OX1" s="48"/>
      <c r="OY1" s="48"/>
      <c r="OZ1" s="48"/>
      <c r="PA1" s="48"/>
      <c r="PB1" s="48"/>
      <c r="PC1" s="48"/>
      <c r="PD1" s="48"/>
      <c r="PE1" s="48"/>
      <c r="PF1" s="48"/>
      <c r="PG1" s="48"/>
      <c r="PH1" s="48"/>
      <c r="PI1" s="48"/>
      <c r="PJ1" s="48"/>
      <c r="PK1" s="48"/>
      <c r="PL1" s="48"/>
      <c r="PM1" s="48"/>
      <c r="PN1" s="48"/>
      <c r="PO1" s="48"/>
      <c r="PP1" s="48"/>
      <c r="PQ1" s="48"/>
      <c r="PR1" s="48"/>
      <c r="PS1" s="48"/>
      <c r="PT1" s="48"/>
      <c r="PU1" s="48"/>
      <c r="PV1" s="48"/>
      <c r="PW1" s="48"/>
      <c r="PX1" s="48"/>
      <c r="PY1" s="48"/>
      <c r="PZ1" s="48"/>
      <c r="QA1" s="48"/>
      <c r="QB1" s="48"/>
      <c r="QC1" s="48"/>
      <c r="QD1" s="48"/>
      <c r="QE1" s="48"/>
      <c r="QF1" s="48"/>
      <c r="QG1" s="48"/>
      <c r="QH1" s="48"/>
      <c r="QI1" s="48"/>
      <c r="QJ1" s="48"/>
      <c r="QK1" s="48"/>
      <c r="QL1" s="48"/>
      <c r="QM1" s="48"/>
      <c r="QN1" s="48"/>
      <c r="QO1" s="48"/>
      <c r="QP1" s="48"/>
      <c r="QQ1" s="48"/>
      <c r="QR1" s="48"/>
      <c r="QS1" s="48"/>
      <c r="QT1" s="48"/>
      <c r="QU1" s="48"/>
      <c r="QV1" s="48"/>
      <c r="QW1" s="48"/>
      <c r="QX1" s="48"/>
      <c r="QY1" s="48"/>
      <c r="QZ1" s="48"/>
      <c r="RA1" s="48"/>
      <c r="RB1" s="48"/>
      <c r="RC1" s="48"/>
      <c r="RD1" s="48"/>
      <c r="RE1" s="48"/>
      <c r="RF1" s="48"/>
      <c r="RG1" s="48"/>
      <c r="RH1" s="48"/>
      <c r="RI1" s="48"/>
      <c r="RJ1" s="48"/>
      <c r="RK1" s="48"/>
      <c r="RL1" s="48"/>
      <c r="RM1" s="48"/>
      <c r="RN1" s="48"/>
      <c r="RO1" s="48"/>
      <c r="RP1" s="48"/>
      <c r="RQ1" s="48"/>
      <c r="RR1" s="48"/>
      <c r="RS1" s="48"/>
      <c r="RT1" s="48"/>
      <c r="RU1" s="48"/>
      <c r="RV1" s="48"/>
      <c r="RW1" s="48"/>
      <c r="RX1" s="48"/>
      <c r="RY1" s="48"/>
      <c r="RZ1" s="48"/>
      <c r="SA1" s="48"/>
      <c r="SB1" s="48"/>
      <c r="SC1" s="48"/>
      <c r="SD1" s="48"/>
      <c r="SE1" s="48"/>
      <c r="SF1" s="48"/>
      <c r="SG1" s="48"/>
      <c r="SH1" s="48"/>
      <c r="SI1" s="48"/>
      <c r="SJ1" s="48"/>
      <c r="SK1" s="48"/>
      <c r="SL1" s="48"/>
      <c r="SM1" s="48"/>
      <c r="SN1" s="48"/>
      <c r="SO1" s="48"/>
      <c r="SP1" s="48"/>
      <c r="SQ1" s="48"/>
      <c r="SR1" s="48"/>
      <c r="SS1" s="48"/>
      <c r="ST1" s="48"/>
      <c r="SU1" s="48"/>
      <c r="SV1" s="48"/>
      <c r="SW1" s="48"/>
      <c r="SX1" s="48"/>
      <c r="SY1" s="48"/>
      <c r="SZ1" s="48"/>
      <c r="TA1" s="48"/>
      <c r="TB1" s="48"/>
      <c r="TC1" s="48"/>
      <c r="TD1" s="48"/>
      <c r="TE1" s="48"/>
      <c r="TF1" s="48"/>
      <c r="TG1" s="48"/>
      <c r="TH1" s="48"/>
      <c r="TI1" s="48"/>
      <c r="TJ1" s="48"/>
      <c r="TK1" s="48"/>
      <c r="TL1" s="48"/>
      <c r="TM1" s="48"/>
      <c r="TN1" s="48"/>
      <c r="TO1" s="48"/>
      <c r="TP1" s="48"/>
      <c r="TQ1" s="48"/>
      <c r="TR1" s="48"/>
      <c r="TS1" s="48"/>
      <c r="TT1" s="48"/>
      <c r="TU1" s="48"/>
      <c r="TV1" s="48"/>
      <c r="TW1" s="48"/>
      <c r="TX1" s="48"/>
      <c r="TY1" s="48"/>
      <c r="TZ1" s="48"/>
      <c r="UA1" s="48"/>
      <c r="UB1" s="48"/>
      <c r="UC1" s="48"/>
      <c r="UD1" s="48"/>
      <c r="UE1" s="48"/>
      <c r="UF1" s="48"/>
      <c r="UG1" s="48"/>
      <c r="UH1" s="48"/>
      <c r="UI1" s="48"/>
      <c r="UJ1" s="48"/>
      <c r="UK1" s="48"/>
      <c r="UL1" s="48"/>
      <c r="UM1" s="48"/>
      <c r="UN1" s="48"/>
      <c r="UO1" s="48"/>
      <c r="UP1" s="48"/>
      <c r="UQ1" s="48"/>
      <c r="UR1" s="48"/>
      <c r="US1" s="48"/>
      <c r="UT1" s="48"/>
      <c r="UU1" s="48"/>
      <c r="UV1" s="48"/>
      <c r="UW1" s="48"/>
      <c r="UX1" s="48"/>
      <c r="UY1" s="48"/>
      <c r="UZ1" s="48"/>
      <c r="VA1" s="48"/>
      <c r="VB1" s="48"/>
      <c r="VC1" s="48"/>
      <c r="VD1" s="48"/>
      <c r="VE1" s="48"/>
      <c r="VF1" s="48"/>
      <c r="VG1" s="48"/>
      <c r="VH1" s="48"/>
      <c r="VI1" s="48"/>
      <c r="VJ1" s="48"/>
      <c r="VK1" s="48"/>
      <c r="VL1" s="48"/>
      <c r="VM1" s="48"/>
      <c r="VN1" s="48"/>
      <c r="VO1" s="48"/>
      <c r="VP1" s="48"/>
      <c r="VQ1" s="48"/>
      <c r="VR1" s="48"/>
      <c r="VS1" s="48"/>
      <c r="VT1" s="48"/>
      <c r="VU1" s="48"/>
      <c r="VV1" s="48"/>
      <c r="VW1" s="48"/>
      <c r="VX1" s="48"/>
      <c r="VY1" s="48"/>
      <c r="VZ1" s="48"/>
      <c r="WA1" s="48"/>
      <c r="WB1" s="48"/>
      <c r="WC1" s="48"/>
      <c r="WD1" s="48"/>
      <c r="WE1" s="48"/>
      <c r="WF1" s="48"/>
      <c r="WG1" s="48"/>
      <c r="WH1" s="48"/>
      <c r="WI1" s="48"/>
      <c r="WJ1" s="48"/>
      <c r="WK1" s="48"/>
      <c r="WL1" s="48"/>
      <c r="WM1" s="48"/>
      <c r="WN1" s="48"/>
      <c r="WO1" s="48"/>
      <c r="WP1" s="48"/>
      <c r="WQ1" s="48"/>
      <c r="WR1" s="48"/>
      <c r="WS1" s="48"/>
      <c r="WT1" s="48"/>
      <c r="WU1" s="48"/>
      <c r="WV1" s="48"/>
      <c r="WW1" s="48"/>
      <c r="WX1" s="48"/>
      <c r="WY1" s="48"/>
      <c r="WZ1" s="48"/>
      <c r="XA1" s="48"/>
      <c r="XB1" s="48"/>
      <c r="XC1" s="48"/>
      <c r="XD1" s="48"/>
      <c r="XE1" s="48"/>
      <c r="XF1" s="48"/>
      <c r="XG1" s="48"/>
      <c r="XH1" s="48"/>
      <c r="XI1" s="48"/>
      <c r="XJ1" s="48"/>
      <c r="XK1" s="48"/>
      <c r="XL1" s="48"/>
      <c r="XM1" s="48"/>
      <c r="XN1" s="48"/>
      <c r="XO1" s="48"/>
      <c r="XP1" s="48"/>
      <c r="XQ1" s="48"/>
      <c r="XR1" s="48"/>
      <c r="XS1" s="48"/>
      <c r="XT1" s="48"/>
      <c r="XU1" s="48"/>
      <c r="XV1" s="48"/>
      <c r="XW1" s="48"/>
      <c r="XX1" s="48"/>
      <c r="XY1" s="48"/>
      <c r="XZ1" s="48"/>
      <c r="YA1" s="48"/>
      <c r="YB1" s="48"/>
      <c r="YC1" s="48"/>
      <c r="YD1" s="48"/>
      <c r="YE1" s="48"/>
      <c r="YF1" s="48"/>
      <c r="YG1" s="48"/>
      <c r="YH1" s="48"/>
      <c r="YI1" s="48"/>
      <c r="YJ1" s="48"/>
      <c r="YK1" s="48"/>
      <c r="YL1" s="48"/>
      <c r="YM1" s="48"/>
      <c r="YN1" s="48"/>
      <c r="YO1" s="48"/>
      <c r="YP1" s="48"/>
      <c r="YQ1" s="48"/>
      <c r="YR1" s="48"/>
      <c r="YS1" s="48"/>
      <c r="YT1" s="48"/>
      <c r="YU1" s="48"/>
      <c r="YV1" s="48"/>
      <c r="YW1" s="48"/>
      <c r="YX1" s="48"/>
      <c r="YY1" s="48"/>
      <c r="YZ1" s="48"/>
      <c r="ZA1" s="48"/>
      <c r="ZB1" s="48"/>
      <c r="ZC1" s="48"/>
      <c r="ZD1" s="48"/>
      <c r="ZE1" s="48"/>
      <c r="ZF1" s="48"/>
      <c r="ZG1" s="48"/>
      <c r="ZH1" s="48"/>
      <c r="ZI1" s="48"/>
      <c r="ZJ1" s="48"/>
      <c r="ZK1" s="48"/>
      <c r="ZL1" s="48"/>
      <c r="ZM1" s="48"/>
      <c r="ZN1" s="48"/>
      <c r="ZO1" s="48"/>
      <c r="ZP1" s="48"/>
      <c r="ZQ1" s="48"/>
      <c r="ZR1" s="48"/>
      <c r="ZS1" s="48"/>
      <c r="ZT1" s="48"/>
      <c r="ZU1" s="48"/>
      <c r="ZV1" s="48"/>
      <c r="ZW1" s="48"/>
      <c r="ZX1" s="48"/>
      <c r="ZY1" s="48"/>
      <c r="ZZ1" s="48"/>
      <c r="AAA1" s="48"/>
      <c r="AAB1" s="48"/>
      <c r="AAC1" s="48"/>
      <c r="AAD1" s="48"/>
      <c r="AAE1" s="48"/>
      <c r="AAF1" s="48"/>
      <c r="AAG1" s="48"/>
      <c r="AAH1" s="48"/>
      <c r="AAI1" s="48"/>
      <c r="AAJ1" s="48"/>
      <c r="AAK1" s="48"/>
      <c r="AAL1" s="48"/>
      <c r="AAM1" s="48"/>
      <c r="AAN1" s="48"/>
      <c r="AAO1" s="48"/>
      <c r="AAP1" s="48"/>
      <c r="AAQ1" s="48"/>
      <c r="AAR1" s="48"/>
      <c r="AAS1" s="48"/>
      <c r="AAT1" s="48"/>
      <c r="AAU1" s="48"/>
      <c r="AAV1" s="48"/>
      <c r="AAW1" s="48"/>
      <c r="AAX1" s="48"/>
      <c r="AAY1" s="48"/>
      <c r="AAZ1" s="48"/>
      <c r="ABA1" s="48"/>
      <c r="ABB1" s="48"/>
      <c r="ABC1" s="48"/>
      <c r="ABD1" s="48"/>
      <c r="ABE1" s="48"/>
      <c r="ABF1" s="48"/>
      <c r="ABG1" s="48"/>
      <c r="ABH1" s="48"/>
      <c r="ABI1" s="48"/>
      <c r="ABJ1" s="48"/>
      <c r="ABK1" s="48"/>
      <c r="ABL1" s="48"/>
      <c r="ABM1" s="48"/>
      <c r="ABN1" s="48"/>
      <c r="ABO1" s="48"/>
      <c r="ABP1" s="48"/>
      <c r="ABQ1" s="48"/>
      <c r="ABR1" s="48"/>
      <c r="ABS1" s="48"/>
      <c r="ABT1" s="48"/>
      <c r="ABU1" s="48"/>
      <c r="ABV1" s="48"/>
      <c r="ABW1" s="48"/>
      <c r="ABX1" s="48"/>
      <c r="ABY1" s="48"/>
      <c r="ABZ1" s="48"/>
      <c r="ACA1" s="48"/>
      <c r="ACB1" s="48"/>
      <c r="ACC1" s="48"/>
      <c r="ACD1" s="48"/>
      <c r="ACE1" s="48"/>
      <c r="ACF1" s="48"/>
      <c r="ACG1" s="48"/>
      <c r="ACH1" s="48"/>
      <c r="ACI1" s="48"/>
      <c r="ACJ1" s="48"/>
      <c r="ACK1" s="48"/>
      <c r="ACL1" s="48"/>
      <c r="ACM1" s="48"/>
      <c r="ACN1" s="48"/>
      <c r="ACO1" s="48"/>
      <c r="ACP1" s="48"/>
      <c r="ACQ1" s="48"/>
      <c r="ACR1" s="48"/>
      <c r="ACS1" s="48"/>
      <c r="ACT1" s="48"/>
      <c r="ACU1" s="48"/>
      <c r="ACV1" s="48"/>
      <c r="ACW1" s="48"/>
      <c r="ACX1" s="48"/>
      <c r="ACY1" s="48"/>
      <c r="ACZ1" s="48"/>
      <c r="ADA1" s="48"/>
      <c r="ADB1" s="48"/>
      <c r="ADC1" s="48"/>
      <c r="ADD1" s="48"/>
      <c r="ADE1" s="48"/>
      <c r="ADF1" s="48"/>
      <c r="ADG1" s="48"/>
      <c r="ADH1" s="48"/>
      <c r="ADI1" s="48"/>
      <c r="ADJ1" s="48"/>
      <c r="ADK1" s="48"/>
      <c r="ADL1" s="48"/>
      <c r="ADM1" s="48"/>
      <c r="ADN1" s="48"/>
      <c r="ADO1" s="48"/>
      <c r="ADP1" s="48"/>
      <c r="ADQ1" s="48"/>
      <c r="ADR1" s="48"/>
      <c r="ADS1" s="48"/>
      <c r="ADT1" s="48"/>
      <c r="ADU1" s="48"/>
      <c r="ADV1" s="48"/>
      <c r="ADW1" s="48"/>
      <c r="ADX1" s="48"/>
      <c r="ADY1" s="48"/>
      <c r="ADZ1" s="48"/>
      <c r="AEA1" s="48"/>
      <c r="AEB1" s="48"/>
      <c r="AEC1" s="48"/>
      <c r="AED1" s="48"/>
      <c r="AEE1" s="48"/>
      <c r="AEF1" s="48"/>
      <c r="AEG1" s="48"/>
      <c r="AEH1" s="48"/>
      <c r="AEI1" s="48"/>
      <c r="AEJ1" s="48"/>
      <c r="AEK1" s="48"/>
      <c r="AEL1" s="48"/>
      <c r="AEM1" s="48"/>
      <c r="AEN1" s="48"/>
      <c r="AEO1" s="48"/>
      <c r="AEP1" s="48"/>
      <c r="AEQ1" s="48"/>
      <c r="AER1" s="48"/>
      <c r="AES1" s="48"/>
      <c r="AET1" s="48"/>
      <c r="AEU1" s="48"/>
      <c r="AEV1" s="48"/>
      <c r="AEW1" s="48"/>
      <c r="AEX1" s="48"/>
      <c r="AEY1" s="48"/>
      <c r="AEZ1" s="48"/>
      <c r="AFA1" s="48"/>
      <c r="AFB1" s="48"/>
      <c r="AFC1" s="48"/>
      <c r="AFD1" s="48"/>
      <c r="AFE1" s="48"/>
      <c r="AFF1" s="48"/>
      <c r="AFG1" s="48"/>
      <c r="AFH1" s="48"/>
      <c r="AFI1" s="48"/>
      <c r="AFJ1" s="48"/>
      <c r="AFK1" s="48"/>
      <c r="AFL1" s="48"/>
      <c r="AFM1" s="48"/>
      <c r="AFN1" s="48"/>
      <c r="AFO1" s="48"/>
      <c r="AFP1" s="48"/>
      <c r="AFQ1" s="48"/>
      <c r="AFR1" s="48"/>
      <c r="AFS1" s="48"/>
      <c r="AFT1" s="48"/>
      <c r="AFU1" s="48"/>
      <c r="AFV1" s="48"/>
      <c r="AFW1" s="48"/>
      <c r="AFX1" s="48"/>
      <c r="AFY1" s="48"/>
      <c r="AFZ1" s="48"/>
      <c r="AGA1" s="48"/>
      <c r="AGB1" s="48"/>
      <c r="AGC1" s="48"/>
      <c r="AGD1" s="48"/>
      <c r="AGE1" s="48"/>
      <c r="AGF1" s="48"/>
      <c r="AGG1" s="48"/>
      <c r="AGH1" s="48"/>
      <c r="AGI1" s="48"/>
      <c r="AGJ1" s="48"/>
      <c r="AGK1" s="48"/>
      <c r="AGL1" s="48"/>
      <c r="AGM1" s="48"/>
      <c r="AGN1" s="48"/>
      <c r="AGO1" s="48"/>
      <c r="AGP1" s="48"/>
      <c r="AGQ1" s="48"/>
      <c r="AGR1" s="48"/>
      <c r="AGS1" s="48"/>
      <c r="AGT1" s="48"/>
      <c r="AGU1" s="48"/>
      <c r="AGV1" s="48"/>
      <c r="AGW1" s="48"/>
      <c r="AGX1" s="48"/>
      <c r="AGY1" s="48"/>
      <c r="AGZ1" s="48"/>
      <c r="AHA1" s="48"/>
      <c r="AHB1" s="48"/>
      <c r="AHC1" s="48"/>
      <c r="AHD1" s="48"/>
      <c r="AHE1" s="48"/>
      <c r="AHF1" s="48"/>
      <c r="AHG1" s="48"/>
      <c r="AHH1" s="48"/>
      <c r="AHI1" s="48"/>
      <c r="AHJ1" s="48"/>
      <c r="AHK1" s="48"/>
      <c r="AHL1" s="48"/>
      <c r="AHM1" s="48"/>
      <c r="AHN1" s="48"/>
      <c r="AHO1" s="48"/>
      <c r="AHP1" s="48"/>
      <c r="AHQ1" s="48"/>
      <c r="AHR1" s="48"/>
      <c r="AHS1" s="48"/>
      <c r="AHT1" s="48"/>
      <c r="AHU1" s="48"/>
      <c r="AHV1" s="48"/>
      <c r="AHW1" s="48"/>
      <c r="AHX1" s="48"/>
      <c r="AHY1" s="48"/>
      <c r="AHZ1" s="48"/>
      <c r="AIA1" s="48"/>
      <c r="AIB1" s="48"/>
      <c r="AIC1" s="48"/>
      <c r="AID1" s="48"/>
      <c r="AIE1" s="48"/>
      <c r="AIF1" s="48"/>
      <c r="AIG1" s="48"/>
      <c r="AIH1" s="48"/>
      <c r="AII1" s="48"/>
      <c r="AIJ1" s="48"/>
      <c r="AIK1" s="48"/>
      <c r="AIL1" s="48"/>
      <c r="AIM1" s="48"/>
      <c r="AIN1" s="48"/>
      <c r="AIO1" s="48"/>
      <c r="AIP1" s="48"/>
      <c r="AIQ1" s="48"/>
      <c r="AIR1" s="48"/>
      <c r="AIS1" s="48"/>
      <c r="AIT1" s="48"/>
      <c r="AIU1" s="48"/>
      <c r="AIV1" s="48"/>
      <c r="AIW1" s="48"/>
      <c r="AIX1" s="48"/>
      <c r="AIY1" s="48"/>
      <c r="AIZ1" s="48"/>
      <c r="AJA1" s="48"/>
      <c r="AJB1" s="48"/>
      <c r="AJC1" s="48"/>
      <c r="AJD1" s="48"/>
      <c r="AJE1" s="48"/>
      <c r="AJF1" s="48"/>
      <c r="AJG1" s="48"/>
      <c r="AJH1" s="48"/>
      <c r="AJI1" s="48"/>
      <c r="AJJ1" s="48"/>
      <c r="AJK1" s="48"/>
      <c r="AJL1" s="48"/>
      <c r="AJM1" s="48"/>
      <c r="AJN1" s="48"/>
      <c r="AJO1" s="48"/>
      <c r="AJP1" s="48"/>
      <c r="AJQ1" s="48"/>
      <c r="AJR1" s="48"/>
      <c r="AJS1" s="48"/>
      <c r="AJT1" s="48"/>
      <c r="AJU1" s="48"/>
      <c r="AJV1" s="48"/>
      <c r="AJW1" s="48"/>
      <c r="AJX1" s="48"/>
      <c r="AJY1" s="48"/>
      <c r="AJZ1" s="48"/>
      <c r="AKA1" s="48"/>
      <c r="AKB1" s="48"/>
      <c r="AKC1" s="48"/>
      <c r="AKD1" s="48"/>
      <c r="AKE1" s="48"/>
      <c r="AKF1" s="48"/>
      <c r="AKG1" s="48"/>
      <c r="AKH1" s="48"/>
      <c r="AKI1" s="48"/>
      <c r="AKJ1" s="48"/>
      <c r="AKK1" s="48"/>
      <c r="AKL1" s="48"/>
      <c r="AKM1" s="48"/>
      <c r="AKN1" s="48"/>
      <c r="AKO1" s="48"/>
      <c r="AKP1" s="48"/>
      <c r="AKQ1" s="48"/>
      <c r="AKR1" s="48"/>
      <c r="AKS1" s="48"/>
      <c r="AKT1" s="48"/>
      <c r="AKU1" s="48"/>
      <c r="AKV1" s="48"/>
      <c r="AKW1" s="48"/>
      <c r="AKX1" s="48"/>
      <c r="AKY1" s="48"/>
      <c r="AKZ1" s="48"/>
      <c r="ALA1" s="48"/>
      <c r="ALB1" s="48"/>
      <c r="ALC1" s="48"/>
      <c r="ALD1" s="48"/>
      <c r="ALE1" s="48"/>
      <c r="ALF1" s="48"/>
      <c r="ALG1" s="48"/>
      <c r="ALH1" s="48"/>
      <c r="ALI1" s="48"/>
      <c r="ALJ1" s="48"/>
      <c r="ALK1" s="48"/>
      <c r="ALL1" s="48"/>
      <c r="ALM1" s="48"/>
      <c r="ALN1" s="48"/>
      <c r="ALO1" s="48"/>
      <c r="ALP1" s="48"/>
      <c r="ALQ1" s="48"/>
      <c r="ALR1" s="48"/>
      <c r="ALS1" s="48"/>
      <c r="ALT1" s="48"/>
      <c r="ALU1" s="48"/>
      <c r="ALV1" s="48"/>
      <c r="ALW1" s="48"/>
      <c r="ALX1" s="48"/>
      <c r="ALY1" s="48"/>
      <c r="ALZ1" s="48"/>
      <c r="AMA1" s="48"/>
      <c r="AMB1" s="48"/>
      <c r="AMC1" s="48"/>
      <c r="AMD1" s="48"/>
      <c r="AME1" s="48"/>
      <c r="AMF1" s="48"/>
      <c r="AMG1" s="48"/>
      <c r="AMH1" s="48"/>
      <c r="AMI1" s="48"/>
      <c r="AMJ1" s="48"/>
      <c r="AMK1" s="48"/>
      <c r="AML1" s="48"/>
      <c r="AMM1" s="48"/>
      <c r="AMN1" s="48"/>
      <c r="AMO1" s="48"/>
      <c r="AMP1" s="48"/>
      <c r="AMQ1" s="48"/>
      <c r="AMR1" s="48"/>
      <c r="AMS1" s="48"/>
      <c r="AMT1" s="48"/>
      <c r="AMU1" s="48"/>
      <c r="AMV1" s="48"/>
      <c r="AMW1" s="48"/>
      <c r="AMX1" s="48"/>
      <c r="AMY1" s="48"/>
      <c r="AMZ1" s="48"/>
      <c r="ANA1" s="48"/>
      <c r="ANB1" s="48"/>
      <c r="ANC1" s="48"/>
      <c r="AND1" s="48"/>
      <c r="ANE1" s="48"/>
      <c r="ANF1" s="48"/>
      <c r="ANG1" s="48"/>
      <c r="ANH1" s="48"/>
      <c r="ANI1" s="48"/>
      <c r="ANJ1" s="48"/>
      <c r="ANK1" s="48"/>
      <c r="ANL1" s="48"/>
      <c r="ANM1" s="48"/>
      <c r="ANN1" s="48"/>
      <c r="ANO1" s="48"/>
      <c r="ANP1" s="48"/>
      <c r="ANQ1" s="48"/>
      <c r="ANR1" s="48"/>
      <c r="ANS1" s="48"/>
      <c r="ANT1" s="48"/>
      <c r="ANU1" s="48"/>
      <c r="ANV1" s="48"/>
      <c r="ANW1" s="48"/>
      <c r="ANX1" s="48"/>
      <c r="ANY1" s="48"/>
      <c r="ANZ1" s="48"/>
      <c r="AOA1" s="48"/>
      <c r="AOB1" s="48"/>
      <c r="AOC1" s="48"/>
      <c r="AOD1" s="48"/>
      <c r="AOE1" s="48"/>
      <c r="AOF1" s="48"/>
      <c r="AOG1" s="48"/>
      <c r="AOH1" s="48"/>
      <c r="AOI1" s="48"/>
      <c r="AOJ1" s="48"/>
      <c r="AOK1" s="48"/>
      <c r="AOL1" s="48"/>
      <c r="AOM1" s="48"/>
      <c r="AON1" s="48"/>
      <c r="AOO1" s="48"/>
      <c r="AOP1" s="48"/>
      <c r="AOQ1" s="48"/>
      <c r="AOR1" s="48"/>
      <c r="AOS1" s="48"/>
      <c r="AOT1" s="48"/>
      <c r="AOU1" s="48"/>
      <c r="AOV1" s="48"/>
      <c r="AOW1" s="48"/>
      <c r="AOX1" s="48"/>
      <c r="AOY1" s="48"/>
      <c r="AOZ1" s="48"/>
      <c r="APA1" s="48"/>
      <c r="APB1" s="48"/>
      <c r="APC1" s="48"/>
      <c r="APD1" s="48"/>
      <c r="APE1" s="48"/>
      <c r="APF1" s="48"/>
      <c r="APG1" s="48"/>
      <c r="APH1" s="48"/>
      <c r="API1" s="48"/>
      <c r="APJ1" s="48"/>
      <c r="APK1" s="48"/>
      <c r="APL1" s="48"/>
      <c r="APM1" s="48"/>
      <c r="APN1" s="48"/>
      <c r="APO1" s="48"/>
      <c r="APP1" s="48"/>
      <c r="APQ1" s="48"/>
      <c r="APR1" s="48"/>
      <c r="APS1" s="48"/>
      <c r="APT1" s="48"/>
      <c r="APU1" s="48"/>
      <c r="APV1" s="48"/>
      <c r="APW1" s="48"/>
      <c r="APX1" s="48"/>
      <c r="APY1" s="48"/>
      <c r="APZ1" s="48"/>
      <c r="AQA1" s="48"/>
      <c r="AQB1" s="48"/>
      <c r="AQC1" s="48"/>
      <c r="AQD1" s="48"/>
      <c r="AQE1" s="48"/>
      <c r="AQF1" s="48"/>
      <c r="AQG1" s="48"/>
      <c r="AQH1" s="48"/>
      <c r="AQI1" s="48"/>
      <c r="AQJ1" s="48"/>
      <c r="AQK1" s="48"/>
      <c r="AQL1" s="48"/>
      <c r="AQM1" s="48"/>
      <c r="AQN1" s="48"/>
      <c r="AQO1" s="48"/>
      <c r="AQP1" s="48"/>
      <c r="AQQ1" s="48"/>
      <c r="AQR1" s="48"/>
      <c r="AQS1" s="48"/>
      <c r="AQT1" s="48"/>
      <c r="AQU1" s="48"/>
      <c r="AQV1" s="48"/>
      <c r="AQW1" s="48"/>
      <c r="AQX1" s="48"/>
      <c r="AQY1" s="48"/>
      <c r="AQZ1" s="48"/>
      <c r="ARA1" s="48"/>
      <c r="ARB1" s="48"/>
      <c r="ARC1" s="48"/>
      <c r="ARD1" s="48"/>
      <c r="ARE1" s="48"/>
      <c r="ARF1" s="48"/>
      <c r="ARG1" s="48"/>
      <c r="ARH1" s="48"/>
      <c r="ARI1" s="48"/>
      <c r="ARJ1" s="48"/>
      <c r="ARK1" s="48"/>
      <c r="ARL1" s="48"/>
      <c r="ARM1" s="48"/>
      <c r="ARN1" s="48"/>
      <c r="ARO1" s="48"/>
      <c r="ARP1" s="48"/>
      <c r="ARQ1" s="48"/>
      <c r="ARR1" s="48"/>
      <c r="ARS1" s="48"/>
      <c r="ART1" s="48"/>
      <c r="ARU1" s="48"/>
      <c r="ARV1" s="48"/>
      <c r="ARW1" s="48"/>
      <c r="ARX1" s="48"/>
      <c r="ARY1" s="48"/>
      <c r="ARZ1" s="48"/>
      <c r="ASA1" s="48"/>
      <c r="ASB1" s="48"/>
      <c r="ASC1" s="48"/>
      <c r="ASD1" s="48"/>
      <c r="ASE1" s="48"/>
      <c r="ASF1" s="48"/>
      <c r="ASG1" s="48"/>
      <c r="ASH1" s="48"/>
      <c r="ASI1" s="48"/>
      <c r="ASJ1" s="48"/>
      <c r="ASK1" s="48"/>
      <c r="ASL1" s="48"/>
      <c r="ASM1" s="48"/>
      <c r="ASN1" s="48"/>
      <c r="ASO1" s="48"/>
      <c r="ASP1" s="48"/>
      <c r="ASQ1" s="48"/>
      <c r="ASR1" s="48"/>
      <c r="ASS1" s="48"/>
      <c r="AST1" s="48"/>
      <c r="ASU1" s="48"/>
      <c r="ASV1" s="48"/>
      <c r="ASW1" s="48"/>
      <c r="ASX1" s="48"/>
      <c r="ASY1" s="48"/>
      <c r="ASZ1" s="48"/>
      <c r="ATA1" s="48"/>
      <c r="ATB1" s="48"/>
      <c r="ATC1" s="48"/>
      <c r="ATD1" s="48"/>
      <c r="ATE1" s="48"/>
      <c r="ATF1" s="48"/>
      <c r="ATG1" s="48"/>
      <c r="ATH1" s="48"/>
      <c r="ATI1" s="48"/>
      <c r="ATJ1" s="48"/>
      <c r="ATK1" s="48"/>
      <c r="ATL1" s="48"/>
      <c r="ATM1" s="48"/>
      <c r="ATN1" s="48"/>
      <c r="ATO1" s="48"/>
      <c r="ATP1" s="48"/>
      <c r="ATQ1" s="48"/>
      <c r="ATR1" s="48"/>
      <c r="ATS1" s="48"/>
      <c r="ATT1" s="48"/>
      <c r="ATU1" s="48"/>
      <c r="ATV1" s="48"/>
      <c r="ATW1" s="48"/>
      <c r="ATX1" s="48"/>
      <c r="ATY1" s="48"/>
      <c r="ATZ1" s="48"/>
      <c r="AUA1" s="48"/>
      <c r="AUB1" s="48"/>
      <c r="AUC1" s="48"/>
      <c r="AUD1" s="48"/>
      <c r="AUE1" s="48"/>
      <c r="AUF1" s="48"/>
      <c r="AUG1" s="48"/>
      <c r="AUH1" s="48"/>
      <c r="AUI1" s="48"/>
      <c r="AUJ1" s="48"/>
      <c r="AUK1" s="48"/>
      <c r="AUL1" s="48"/>
      <c r="AUM1" s="48"/>
      <c r="AUN1" s="48"/>
      <c r="AUO1" s="48"/>
      <c r="AUP1" s="48"/>
      <c r="AUQ1" s="48"/>
      <c r="AUR1" s="48"/>
      <c r="AUS1" s="48"/>
      <c r="AUT1" s="48"/>
      <c r="AUU1" s="48"/>
      <c r="AUV1" s="48"/>
      <c r="AUW1" s="48"/>
      <c r="AUX1" s="48"/>
      <c r="AUY1" s="48"/>
      <c r="AUZ1" s="48"/>
      <c r="AVA1" s="48"/>
      <c r="AVB1" s="48"/>
      <c r="AVC1" s="48"/>
      <c r="AVD1" s="48"/>
      <c r="AVE1" s="48"/>
      <c r="AVF1" s="48"/>
      <c r="AVG1" s="48"/>
      <c r="AVH1" s="48"/>
      <c r="AVI1" s="48"/>
      <c r="AVJ1" s="48"/>
      <c r="AVK1" s="48"/>
      <c r="AVL1" s="48"/>
      <c r="AVM1" s="48"/>
      <c r="AVN1" s="48"/>
      <c r="AVO1" s="48"/>
      <c r="AVP1" s="48"/>
      <c r="AVQ1" s="48"/>
      <c r="AVR1" s="48"/>
      <c r="AVS1" s="48"/>
      <c r="AVT1" s="48"/>
      <c r="AVU1" s="48"/>
      <c r="AVV1" s="48"/>
      <c r="AVW1" s="48"/>
      <c r="AVX1" s="48"/>
      <c r="AVY1" s="48"/>
      <c r="AVZ1" s="48"/>
      <c r="AWA1" s="48"/>
      <c r="AWB1" s="48"/>
      <c r="AWC1" s="48"/>
      <c r="AWD1" s="48"/>
      <c r="AWE1" s="48"/>
      <c r="AWF1" s="48"/>
      <c r="AWG1" s="48"/>
      <c r="AWH1" s="48"/>
      <c r="AWI1" s="48"/>
      <c r="AWJ1" s="48"/>
      <c r="AWK1" s="48"/>
      <c r="AWL1" s="48"/>
      <c r="AWM1" s="48"/>
      <c r="AWN1" s="48"/>
      <c r="AWO1" s="48"/>
      <c r="AWP1" s="48"/>
      <c r="AWQ1" s="48"/>
      <c r="AWR1" s="48"/>
      <c r="AWS1" s="48"/>
      <c r="AWT1" s="48"/>
      <c r="AWU1" s="48"/>
      <c r="AWV1" s="48"/>
      <c r="AWW1" s="48"/>
      <c r="AWX1" s="48"/>
      <c r="AWY1" s="48"/>
      <c r="AWZ1" s="48"/>
      <c r="AXA1" s="48"/>
      <c r="AXB1" s="48"/>
      <c r="AXC1" s="48"/>
      <c r="AXD1" s="48"/>
      <c r="AXE1" s="48"/>
      <c r="AXF1" s="48"/>
      <c r="AXG1" s="48"/>
      <c r="AXH1" s="48"/>
      <c r="AXI1" s="48"/>
      <c r="AXJ1" s="48"/>
      <c r="AXK1" s="48"/>
      <c r="AXL1" s="48"/>
      <c r="AXM1" s="48"/>
      <c r="AXN1" s="48"/>
      <c r="AXO1" s="48"/>
      <c r="AXP1" s="48"/>
      <c r="AXQ1" s="48"/>
      <c r="AXR1" s="48"/>
      <c r="AXS1" s="48"/>
      <c r="AXT1" s="48"/>
      <c r="AXU1" s="48"/>
      <c r="AXV1" s="48"/>
      <c r="AXW1" s="48"/>
      <c r="AXX1" s="48"/>
      <c r="AXY1" s="48"/>
      <c r="AXZ1" s="48"/>
      <c r="AYA1" s="48"/>
      <c r="AYB1" s="48"/>
      <c r="AYC1" s="48"/>
      <c r="AYD1" s="48"/>
      <c r="AYE1" s="48"/>
      <c r="AYF1" s="48"/>
      <c r="AYG1" s="48"/>
      <c r="AYH1" s="48"/>
      <c r="AYI1" s="48"/>
      <c r="AYJ1" s="48"/>
      <c r="AYK1" s="48"/>
      <c r="AYL1" s="48"/>
      <c r="AYM1" s="48"/>
      <c r="AYN1" s="48"/>
      <c r="AYO1" s="48"/>
      <c r="AYP1" s="48"/>
      <c r="AYQ1" s="48"/>
      <c r="AYR1" s="48"/>
      <c r="AYS1" s="48"/>
      <c r="AYT1" s="48"/>
      <c r="AYU1" s="48"/>
      <c r="AYV1" s="48"/>
      <c r="AYW1" s="48"/>
      <c r="AYX1" s="48"/>
      <c r="AYY1" s="48"/>
      <c r="AYZ1" s="48"/>
      <c r="AZA1" s="48"/>
      <c r="AZB1" s="48"/>
      <c r="AZC1" s="48"/>
      <c r="AZD1" s="48"/>
      <c r="AZE1" s="48"/>
      <c r="AZF1" s="48"/>
      <c r="AZG1" s="48"/>
      <c r="AZH1" s="48"/>
      <c r="AZI1" s="48"/>
      <c r="AZJ1" s="48"/>
      <c r="AZK1" s="48"/>
      <c r="AZL1" s="48"/>
      <c r="AZM1" s="48"/>
      <c r="AZN1" s="48"/>
      <c r="AZO1" s="48"/>
      <c r="AZP1" s="48"/>
      <c r="AZQ1" s="48"/>
      <c r="AZR1" s="48"/>
      <c r="AZS1" s="48"/>
      <c r="AZT1" s="48"/>
      <c r="AZU1" s="48"/>
      <c r="AZV1" s="48"/>
      <c r="AZW1" s="48"/>
      <c r="AZX1" s="48"/>
      <c r="AZY1" s="48"/>
      <c r="AZZ1" s="48"/>
      <c r="BAA1" s="48"/>
      <c r="BAB1" s="48"/>
      <c r="BAC1" s="48"/>
      <c r="BAD1" s="48"/>
      <c r="BAE1" s="48"/>
      <c r="BAF1" s="48"/>
      <c r="BAG1" s="48"/>
      <c r="BAH1" s="48"/>
      <c r="BAI1" s="48"/>
      <c r="BAJ1" s="48"/>
      <c r="BAK1" s="48"/>
      <c r="BAL1" s="48"/>
      <c r="BAM1" s="48"/>
      <c r="BAN1" s="48"/>
      <c r="BAO1" s="48"/>
      <c r="BAP1" s="48"/>
      <c r="BAQ1" s="48"/>
      <c r="BAR1" s="48"/>
      <c r="BAS1" s="48"/>
      <c r="BAT1" s="48"/>
      <c r="BAU1" s="48"/>
      <c r="BAV1" s="48"/>
      <c r="BAW1" s="48"/>
      <c r="BAX1" s="48"/>
      <c r="BAY1" s="48"/>
      <c r="BAZ1" s="48"/>
      <c r="BBA1" s="48"/>
      <c r="BBB1" s="48"/>
      <c r="BBC1" s="48"/>
      <c r="BBD1" s="48"/>
      <c r="BBE1" s="48"/>
      <c r="BBF1" s="48"/>
      <c r="BBG1" s="48"/>
      <c r="BBH1" s="48"/>
      <c r="BBI1" s="48"/>
      <c r="BBJ1" s="48"/>
      <c r="BBK1" s="48"/>
      <c r="BBL1" s="48"/>
      <c r="BBM1" s="48"/>
      <c r="BBN1" s="48"/>
      <c r="BBO1" s="48"/>
      <c r="BBP1" s="48"/>
      <c r="BBQ1" s="48"/>
      <c r="BBR1" s="48"/>
      <c r="BBS1" s="48"/>
      <c r="BBT1" s="48"/>
      <c r="BBU1" s="48"/>
      <c r="BBV1" s="48"/>
      <c r="BBW1" s="48"/>
      <c r="BBX1" s="48"/>
      <c r="BBY1" s="48"/>
      <c r="BBZ1" s="48"/>
      <c r="BCA1" s="48"/>
      <c r="BCB1" s="48"/>
      <c r="BCC1" s="48"/>
      <c r="BCD1" s="48"/>
      <c r="BCE1" s="48"/>
      <c r="BCF1" s="48"/>
      <c r="BCG1" s="48"/>
      <c r="BCH1" s="48"/>
      <c r="BCI1" s="48"/>
      <c r="BCJ1" s="48"/>
      <c r="BCK1" s="48"/>
      <c r="BCL1" s="48"/>
      <c r="BCM1" s="48"/>
      <c r="BCN1" s="48"/>
      <c r="BCO1" s="48"/>
      <c r="BCP1" s="48"/>
      <c r="BCQ1" s="48"/>
      <c r="BCR1" s="48"/>
      <c r="BCS1" s="48"/>
      <c r="BCT1" s="48"/>
      <c r="BCU1" s="48"/>
      <c r="BCV1" s="48"/>
      <c r="BCW1" s="48"/>
      <c r="BCX1" s="48"/>
      <c r="BCY1" s="48"/>
      <c r="BCZ1" s="48"/>
      <c r="BDA1" s="48"/>
      <c r="BDB1" s="48"/>
      <c r="BDC1" s="48"/>
      <c r="BDD1" s="48"/>
      <c r="BDE1" s="48"/>
      <c r="BDF1" s="48"/>
      <c r="BDG1" s="48"/>
      <c r="BDH1" s="48"/>
      <c r="BDI1" s="48"/>
      <c r="BDJ1" s="48"/>
      <c r="BDK1" s="48"/>
      <c r="BDL1" s="48"/>
      <c r="BDM1" s="48"/>
      <c r="BDN1" s="48"/>
      <c r="BDO1" s="48"/>
      <c r="BDP1" s="48"/>
      <c r="BDQ1" s="48"/>
      <c r="BDR1" s="48"/>
      <c r="BDS1" s="48"/>
      <c r="BDT1" s="48"/>
      <c r="BDU1" s="48"/>
      <c r="BDV1" s="48"/>
      <c r="BDW1" s="48"/>
      <c r="BDX1" s="48"/>
      <c r="BDY1" s="48"/>
      <c r="BDZ1" s="48"/>
      <c r="BEA1" s="48"/>
      <c r="BEB1" s="48"/>
      <c r="BEC1" s="48"/>
      <c r="BED1" s="48"/>
      <c r="BEE1" s="48"/>
      <c r="BEF1" s="48"/>
      <c r="BEG1" s="48"/>
      <c r="BEH1" s="48"/>
      <c r="BEI1" s="48"/>
      <c r="BEJ1" s="48"/>
      <c r="BEK1" s="48"/>
      <c r="BEL1" s="48"/>
      <c r="BEM1" s="48"/>
      <c r="BEN1" s="48"/>
      <c r="BEO1" s="48"/>
      <c r="BEP1" s="48"/>
      <c r="BEQ1" s="48"/>
      <c r="BER1" s="48"/>
      <c r="BES1" s="48"/>
      <c r="BET1" s="48"/>
      <c r="BEU1" s="48"/>
      <c r="BEV1" s="48"/>
      <c r="BEW1" s="48"/>
      <c r="BEX1" s="48"/>
      <c r="BEY1" s="48"/>
      <c r="BEZ1" s="48"/>
      <c r="BFA1" s="48"/>
      <c r="BFB1" s="48"/>
      <c r="BFC1" s="48"/>
      <c r="BFD1" s="48"/>
      <c r="BFE1" s="48"/>
      <c r="BFF1" s="48"/>
      <c r="BFG1" s="48"/>
      <c r="BFH1" s="48"/>
      <c r="BFI1" s="48"/>
      <c r="BFJ1" s="48"/>
      <c r="BFK1" s="48"/>
      <c r="BFL1" s="48"/>
      <c r="BFM1" s="48"/>
      <c r="BFN1" s="48"/>
      <c r="BFO1" s="48"/>
      <c r="BFP1" s="48"/>
      <c r="BFQ1" s="48"/>
      <c r="BFR1" s="48"/>
      <c r="BFS1" s="48"/>
      <c r="BFT1" s="48"/>
      <c r="BFU1" s="48"/>
      <c r="BFV1" s="48"/>
      <c r="BFW1" s="48"/>
      <c r="BFX1" s="48"/>
      <c r="BFY1" s="48"/>
      <c r="BFZ1" s="48"/>
      <c r="BGA1" s="48"/>
      <c r="BGB1" s="48"/>
      <c r="BGC1" s="48"/>
      <c r="BGD1" s="48"/>
      <c r="BGE1" s="48"/>
      <c r="BGF1" s="48"/>
      <c r="BGG1" s="48"/>
      <c r="BGH1" s="48"/>
      <c r="BGI1" s="48"/>
      <c r="BGJ1" s="48"/>
      <c r="BGK1" s="48"/>
      <c r="BGL1" s="48"/>
      <c r="BGM1" s="48"/>
      <c r="BGN1" s="48"/>
      <c r="BGO1" s="48"/>
      <c r="BGP1" s="48"/>
      <c r="BGQ1" s="48"/>
      <c r="BGR1" s="48"/>
      <c r="BGS1" s="48"/>
      <c r="BGT1" s="48"/>
      <c r="BGU1" s="48"/>
      <c r="BGV1" s="48"/>
      <c r="BGW1" s="48"/>
      <c r="BGX1" s="48"/>
      <c r="BGY1" s="48"/>
      <c r="BGZ1" s="48"/>
      <c r="BHA1" s="48"/>
      <c r="BHB1" s="48"/>
      <c r="BHC1" s="48"/>
      <c r="BHD1" s="48"/>
      <c r="BHE1" s="48"/>
      <c r="BHF1" s="48"/>
      <c r="BHG1" s="48"/>
      <c r="BHH1" s="48"/>
      <c r="BHI1" s="48"/>
      <c r="BHJ1" s="48"/>
      <c r="BHK1" s="48"/>
      <c r="BHL1" s="48"/>
      <c r="BHM1" s="48"/>
      <c r="BHN1" s="48"/>
      <c r="BHO1" s="48"/>
      <c r="BHP1" s="48"/>
      <c r="BHQ1" s="48"/>
      <c r="BHR1" s="48"/>
      <c r="BHS1" s="48"/>
      <c r="BHT1" s="48"/>
      <c r="BHU1" s="48"/>
      <c r="BHV1" s="48"/>
      <c r="BHW1" s="48"/>
      <c r="BHX1" s="48"/>
      <c r="BHY1" s="48"/>
      <c r="BHZ1" s="48"/>
      <c r="BIA1" s="48"/>
      <c r="BIB1" s="48"/>
      <c r="BIC1" s="48"/>
      <c r="BID1" s="48"/>
      <c r="BIE1" s="48"/>
      <c r="BIF1" s="48"/>
      <c r="BIG1" s="48"/>
      <c r="BIH1" s="48"/>
      <c r="BII1" s="48"/>
      <c r="BIJ1" s="48"/>
      <c r="BIK1" s="48"/>
      <c r="BIL1" s="48"/>
      <c r="BIM1" s="48"/>
      <c r="BIN1" s="48"/>
      <c r="BIO1" s="48"/>
      <c r="BIP1" s="48"/>
      <c r="BIQ1" s="48"/>
      <c r="BIR1" s="48"/>
      <c r="BIS1" s="48"/>
      <c r="BIT1" s="48"/>
      <c r="BIU1" s="48"/>
      <c r="BIV1" s="48"/>
      <c r="BIW1" s="48"/>
      <c r="BIX1" s="48"/>
      <c r="BIY1" s="48"/>
      <c r="BIZ1" s="48"/>
      <c r="BJA1" s="48"/>
      <c r="BJB1" s="48"/>
      <c r="BJC1" s="48"/>
      <c r="BJD1" s="48"/>
      <c r="BJE1" s="48"/>
      <c r="BJF1" s="48"/>
      <c r="BJG1" s="48"/>
      <c r="BJH1" s="48"/>
      <c r="BJI1" s="48"/>
      <c r="BJJ1" s="48"/>
      <c r="BJK1" s="48"/>
      <c r="BJL1" s="48"/>
      <c r="BJM1" s="48"/>
      <c r="BJN1" s="48"/>
      <c r="BJO1" s="48"/>
      <c r="BJP1" s="48"/>
      <c r="BJQ1" s="48"/>
      <c r="BJR1" s="48"/>
      <c r="BJS1" s="48"/>
      <c r="BJT1" s="48"/>
      <c r="BJU1" s="48"/>
      <c r="BJV1" s="48"/>
      <c r="BJW1" s="48"/>
      <c r="BJX1" s="48"/>
      <c r="BJY1" s="48"/>
      <c r="BJZ1" s="48"/>
      <c r="BKA1" s="48"/>
      <c r="BKB1" s="48"/>
      <c r="BKC1" s="48"/>
      <c r="BKD1" s="48"/>
      <c r="BKE1" s="48"/>
      <c r="BKF1" s="48"/>
      <c r="BKG1" s="48"/>
      <c r="BKH1" s="48"/>
      <c r="BKI1" s="48"/>
      <c r="BKJ1" s="48"/>
      <c r="BKK1" s="48"/>
      <c r="BKL1" s="48"/>
      <c r="BKM1" s="48"/>
      <c r="BKN1" s="48"/>
      <c r="BKO1" s="48"/>
      <c r="BKP1" s="48"/>
      <c r="BKQ1" s="48"/>
      <c r="BKR1" s="48"/>
      <c r="BKS1" s="48"/>
      <c r="BKT1" s="48"/>
      <c r="BKU1" s="48"/>
      <c r="BKV1" s="48"/>
      <c r="BKW1" s="48"/>
      <c r="BKX1" s="48"/>
      <c r="BKY1" s="48"/>
      <c r="BKZ1" s="48"/>
      <c r="BLA1" s="48"/>
      <c r="BLB1" s="48"/>
      <c r="BLC1" s="48"/>
      <c r="BLD1" s="48"/>
      <c r="BLE1" s="48"/>
      <c r="BLF1" s="48"/>
      <c r="BLG1" s="48"/>
      <c r="BLH1" s="48"/>
      <c r="BLI1" s="48"/>
      <c r="BLJ1" s="48"/>
      <c r="BLK1" s="48"/>
      <c r="BLL1" s="48"/>
      <c r="BLM1" s="48"/>
      <c r="BLN1" s="48"/>
      <c r="BLO1" s="48"/>
      <c r="BLP1" s="48"/>
      <c r="BLQ1" s="48"/>
      <c r="BLR1" s="48"/>
      <c r="BLS1" s="48"/>
      <c r="BLT1" s="48"/>
      <c r="BLU1" s="48"/>
      <c r="BLV1" s="48"/>
      <c r="BLW1" s="48"/>
      <c r="BLX1" s="48"/>
      <c r="BLY1" s="48"/>
      <c r="BLZ1" s="48"/>
      <c r="BMA1" s="48"/>
      <c r="BMB1" s="48"/>
      <c r="BMC1" s="48"/>
      <c r="BMD1" s="48"/>
      <c r="BME1" s="48"/>
      <c r="BMF1" s="48"/>
      <c r="BMG1" s="48"/>
      <c r="BMH1" s="48"/>
      <c r="BMI1" s="48"/>
      <c r="BMJ1" s="48"/>
      <c r="BMK1" s="48"/>
      <c r="BML1" s="48"/>
      <c r="BMM1" s="48"/>
      <c r="BMN1" s="48"/>
      <c r="BMO1" s="48"/>
      <c r="BMP1" s="48"/>
      <c r="BMQ1" s="48"/>
      <c r="BMR1" s="48"/>
      <c r="BMS1" s="48"/>
      <c r="BMT1" s="48"/>
      <c r="BMU1" s="48"/>
      <c r="BMV1" s="48"/>
      <c r="BMW1" s="48"/>
      <c r="BMX1" s="48"/>
      <c r="BMY1" s="48"/>
      <c r="BMZ1" s="48"/>
      <c r="BNA1" s="48"/>
      <c r="BNB1" s="48"/>
      <c r="BNC1" s="48"/>
      <c r="BND1" s="48"/>
      <c r="BNE1" s="48"/>
      <c r="BNF1" s="48"/>
      <c r="BNG1" s="48"/>
      <c r="BNH1" s="48"/>
      <c r="BNI1" s="48"/>
      <c r="BNJ1" s="48"/>
      <c r="BNK1" s="48"/>
      <c r="BNL1" s="48"/>
      <c r="BNM1" s="48"/>
      <c r="BNN1" s="48"/>
      <c r="BNO1" s="48"/>
      <c r="BNP1" s="48"/>
      <c r="BNQ1" s="48"/>
      <c r="BNR1" s="48"/>
      <c r="BNS1" s="48"/>
      <c r="BNT1" s="48"/>
      <c r="BNU1" s="48"/>
      <c r="BNV1" s="48"/>
      <c r="BNW1" s="48"/>
      <c r="BNX1" s="48"/>
      <c r="BNY1" s="48"/>
      <c r="BNZ1" s="48"/>
      <c r="BOA1" s="48"/>
      <c r="BOB1" s="48"/>
      <c r="BOC1" s="48"/>
      <c r="BOD1" s="48"/>
      <c r="BOE1" s="48"/>
      <c r="BOF1" s="48"/>
      <c r="BOG1" s="48"/>
      <c r="BOH1" s="48"/>
      <c r="BOI1" s="48"/>
      <c r="BOJ1" s="48"/>
      <c r="BOK1" s="48"/>
      <c r="BOL1" s="48"/>
      <c r="BOM1" s="48"/>
      <c r="BON1" s="48"/>
      <c r="BOO1" s="48"/>
      <c r="BOP1" s="48"/>
      <c r="BOQ1" s="48"/>
      <c r="BOR1" s="48"/>
      <c r="BOS1" s="48"/>
      <c r="BOT1" s="48"/>
      <c r="BOU1" s="48"/>
      <c r="BOV1" s="48"/>
      <c r="BOW1" s="48"/>
      <c r="BOX1" s="48"/>
      <c r="BOY1" s="48"/>
      <c r="BOZ1" s="48"/>
      <c r="BPA1" s="48"/>
      <c r="BPB1" s="48"/>
      <c r="BPC1" s="48"/>
      <c r="BPD1" s="48"/>
      <c r="BPE1" s="48"/>
      <c r="BPF1" s="48"/>
      <c r="BPG1" s="48"/>
      <c r="BPH1" s="48"/>
      <c r="BPI1" s="48"/>
      <c r="BPJ1" s="48"/>
      <c r="BPK1" s="48"/>
      <c r="BPL1" s="48"/>
      <c r="BPM1" s="48"/>
      <c r="BPN1" s="48"/>
      <c r="BPO1" s="48"/>
      <c r="BPP1" s="48"/>
      <c r="BPQ1" s="48"/>
      <c r="BPR1" s="48"/>
      <c r="BPS1" s="48"/>
      <c r="BPT1" s="48"/>
      <c r="BPU1" s="48"/>
      <c r="BPV1" s="48"/>
      <c r="BPW1" s="48"/>
      <c r="BPX1" s="48"/>
      <c r="BPY1" s="48"/>
      <c r="BPZ1" s="48"/>
      <c r="BQA1" s="48"/>
      <c r="BQB1" s="48"/>
      <c r="BQC1" s="48"/>
      <c r="BQD1" s="48"/>
      <c r="BQE1" s="48"/>
      <c r="BQF1" s="48"/>
      <c r="BQG1" s="48"/>
      <c r="BQH1" s="48"/>
      <c r="BQI1" s="48"/>
      <c r="BQJ1" s="48"/>
      <c r="BQK1" s="48"/>
      <c r="BQL1" s="48"/>
      <c r="BQM1" s="48"/>
      <c r="BQN1" s="48"/>
      <c r="BQO1" s="48"/>
      <c r="BQP1" s="48"/>
      <c r="BQQ1" s="48"/>
      <c r="BQR1" s="48"/>
      <c r="BQS1" s="48"/>
      <c r="BQT1" s="48"/>
      <c r="BQU1" s="48"/>
      <c r="BQV1" s="48"/>
      <c r="BQW1" s="48"/>
      <c r="BQX1" s="48"/>
      <c r="BQY1" s="48"/>
      <c r="BQZ1" s="48"/>
      <c r="BRA1" s="48"/>
      <c r="BRB1" s="48"/>
      <c r="BRC1" s="48"/>
      <c r="BRD1" s="48"/>
      <c r="BRE1" s="48"/>
      <c r="BRF1" s="48"/>
      <c r="BRG1" s="48"/>
      <c r="BRH1" s="48"/>
      <c r="BRI1" s="48"/>
      <c r="BRJ1" s="48"/>
      <c r="BRK1" s="48"/>
      <c r="BRL1" s="48"/>
      <c r="BRM1" s="48"/>
      <c r="BRN1" s="48"/>
      <c r="BRO1" s="48"/>
      <c r="BRP1" s="48"/>
      <c r="BRQ1" s="48"/>
      <c r="BRR1" s="48"/>
      <c r="BRS1" s="48"/>
      <c r="BRT1" s="48"/>
      <c r="BRU1" s="48"/>
      <c r="BRV1" s="48"/>
      <c r="BRW1" s="48"/>
      <c r="BRX1" s="48"/>
      <c r="BRY1" s="48"/>
      <c r="BRZ1" s="48"/>
      <c r="BSA1" s="48"/>
      <c r="BSB1" s="48"/>
      <c r="BSC1" s="48"/>
      <c r="BSD1" s="48"/>
      <c r="BSE1" s="48"/>
      <c r="BSF1" s="48"/>
      <c r="BSG1" s="48"/>
      <c r="BSH1" s="48"/>
      <c r="BSI1" s="48"/>
      <c r="BSJ1" s="48"/>
      <c r="BSK1" s="48"/>
      <c r="BSL1" s="48"/>
      <c r="BSM1" s="48"/>
      <c r="BSN1" s="48"/>
      <c r="BSO1" s="48"/>
      <c r="BSP1" s="48"/>
      <c r="BSQ1" s="48"/>
      <c r="BSR1" s="48"/>
      <c r="BSS1" s="48"/>
      <c r="BST1" s="48"/>
      <c r="BSU1" s="48"/>
      <c r="BSV1" s="48"/>
      <c r="BSW1" s="48"/>
      <c r="BSX1" s="48"/>
      <c r="BSY1" s="48"/>
      <c r="BSZ1" s="48"/>
      <c r="BTA1" s="48"/>
      <c r="BTB1" s="48"/>
      <c r="BTC1" s="48"/>
      <c r="BTD1" s="48"/>
      <c r="BTE1" s="48"/>
      <c r="BTF1" s="48"/>
      <c r="BTG1" s="48"/>
      <c r="BTH1" s="48"/>
      <c r="BTI1" s="48"/>
      <c r="BTJ1" s="48"/>
      <c r="BTK1" s="48"/>
      <c r="BTL1" s="48"/>
      <c r="BTM1" s="48"/>
      <c r="BTN1" s="48"/>
      <c r="BTO1" s="48"/>
      <c r="BTP1" s="48"/>
      <c r="BTQ1" s="48"/>
      <c r="BTR1" s="48"/>
      <c r="BTS1" s="48"/>
      <c r="BTT1" s="48"/>
      <c r="BTU1" s="48"/>
      <c r="BTV1" s="48"/>
      <c r="BTW1" s="48"/>
      <c r="BTX1" s="48"/>
      <c r="BTY1" s="48"/>
      <c r="BTZ1" s="48"/>
      <c r="BUA1" s="48"/>
      <c r="BUB1" s="48"/>
      <c r="BUC1" s="48"/>
      <c r="BUD1" s="48"/>
      <c r="BUE1" s="48"/>
      <c r="BUF1" s="48"/>
      <c r="BUG1" s="48"/>
      <c r="BUH1" s="48"/>
      <c r="BUI1" s="48"/>
      <c r="BUJ1" s="48"/>
      <c r="BUK1" s="48"/>
      <c r="BUL1" s="48"/>
      <c r="BUM1" s="48"/>
      <c r="BUN1" s="48"/>
      <c r="BUO1" s="48"/>
      <c r="BUP1" s="48"/>
      <c r="BUQ1" s="48"/>
      <c r="BUR1" s="48"/>
      <c r="BUS1" s="48"/>
      <c r="BUT1" s="48"/>
      <c r="BUU1" s="48"/>
      <c r="BUV1" s="48"/>
      <c r="BUW1" s="48"/>
      <c r="BUX1" s="48"/>
      <c r="BUY1" s="48"/>
      <c r="BUZ1" s="48"/>
      <c r="BVA1" s="48"/>
      <c r="BVB1" s="48"/>
      <c r="BVC1" s="48"/>
      <c r="BVD1" s="48"/>
      <c r="BVE1" s="48"/>
      <c r="BVF1" s="48"/>
      <c r="BVG1" s="48"/>
      <c r="BVH1" s="48"/>
      <c r="BVI1" s="48"/>
      <c r="BVJ1" s="48"/>
      <c r="BVK1" s="48"/>
      <c r="BVL1" s="48"/>
      <c r="BVM1" s="48"/>
      <c r="BVN1" s="48"/>
      <c r="BVO1" s="48"/>
      <c r="BVP1" s="48"/>
      <c r="BVQ1" s="48"/>
      <c r="BVR1" s="48"/>
      <c r="BVS1" s="48"/>
      <c r="BVT1" s="48"/>
      <c r="BVU1" s="48"/>
      <c r="BVV1" s="48"/>
      <c r="BVW1" s="48"/>
      <c r="BVX1" s="48"/>
      <c r="BVY1" s="48"/>
      <c r="BVZ1" s="48"/>
      <c r="BWA1" s="48"/>
      <c r="BWB1" s="48"/>
      <c r="BWC1" s="48"/>
      <c r="BWD1" s="48"/>
      <c r="BWE1" s="48"/>
      <c r="BWF1" s="48"/>
      <c r="BWG1" s="48"/>
      <c r="BWH1" s="48"/>
      <c r="BWI1" s="48"/>
      <c r="BWJ1" s="48"/>
      <c r="BWK1" s="48"/>
      <c r="BWL1" s="48"/>
      <c r="BWM1" s="48"/>
      <c r="BWN1" s="48"/>
      <c r="BWO1" s="48"/>
      <c r="BWP1" s="48"/>
      <c r="BWQ1" s="48"/>
      <c r="BWR1" s="48"/>
      <c r="BWS1" s="48"/>
      <c r="BWT1" s="48"/>
      <c r="BWU1" s="48"/>
      <c r="BWV1" s="48"/>
      <c r="BWW1" s="48"/>
      <c r="BWX1" s="48"/>
      <c r="BWY1" s="48"/>
      <c r="BWZ1" s="48"/>
      <c r="BXA1" s="48"/>
      <c r="BXB1" s="48"/>
      <c r="BXC1" s="48"/>
      <c r="BXD1" s="48"/>
      <c r="BXE1" s="48"/>
      <c r="BXF1" s="48"/>
      <c r="BXG1" s="48"/>
      <c r="BXH1" s="48"/>
      <c r="BXI1" s="48"/>
      <c r="BXJ1" s="48"/>
      <c r="BXK1" s="48"/>
      <c r="BXL1" s="48"/>
      <c r="BXM1" s="48"/>
      <c r="BXN1" s="48"/>
      <c r="BXO1" s="48"/>
      <c r="BXP1" s="48"/>
      <c r="BXQ1" s="48"/>
      <c r="BXR1" s="48"/>
      <c r="BXS1" s="48"/>
      <c r="BXT1" s="48"/>
      <c r="BXU1" s="48"/>
      <c r="BXV1" s="48"/>
      <c r="BXW1" s="48"/>
      <c r="BXX1" s="48"/>
      <c r="BXY1" s="48"/>
      <c r="BXZ1" s="48"/>
      <c r="BYA1" s="48"/>
      <c r="BYB1" s="48"/>
      <c r="BYC1" s="48"/>
      <c r="BYD1" s="48"/>
      <c r="BYE1" s="48"/>
      <c r="BYF1" s="48"/>
      <c r="BYG1" s="48"/>
      <c r="BYH1" s="48"/>
      <c r="BYI1" s="48"/>
      <c r="BYJ1" s="48"/>
      <c r="BYK1" s="48"/>
      <c r="BYL1" s="48"/>
      <c r="BYM1" s="48"/>
      <c r="BYN1" s="48"/>
      <c r="BYO1" s="48"/>
      <c r="BYP1" s="48"/>
      <c r="BYQ1" s="48"/>
      <c r="BYR1" s="48"/>
      <c r="BYS1" s="48"/>
      <c r="BYT1" s="48"/>
      <c r="BYU1" s="48"/>
      <c r="BYV1" s="48"/>
      <c r="BYW1" s="48"/>
      <c r="BYX1" s="48"/>
      <c r="BYY1" s="48"/>
      <c r="BYZ1" s="48"/>
      <c r="BZA1" s="48"/>
      <c r="BZB1" s="48"/>
      <c r="BZC1" s="48"/>
      <c r="BZD1" s="48"/>
      <c r="BZE1" s="48"/>
      <c r="BZF1" s="48"/>
      <c r="BZG1" s="48"/>
      <c r="BZH1" s="48"/>
      <c r="BZI1" s="48"/>
      <c r="BZJ1" s="48"/>
      <c r="BZK1" s="48"/>
      <c r="BZL1" s="48"/>
      <c r="BZM1" s="48"/>
      <c r="BZN1" s="48"/>
      <c r="BZO1" s="48"/>
      <c r="BZP1" s="48"/>
      <c r="BZQ1" s="48"/>
      <c r="BZR1" s="48"/>
      <c r="BZS1" s="48"/>
      <c r="BZT1" s="48"/>
      <c r="BZU1" s="48"/>
      <c r="BZV1" s="48"/>
      <c r="BZW1" s="48"/>
      <c r="BZX1" s="48"/>
      <c r="BZY1" s="48"/>
      <c r="BZZ1" s="48"/>
      <c r="CAA1" s="48"/>
      <c r="CAB1" s="48"/>
      <c r="CAC1" s="48"/>
      <c r="CAD1" s="48"/>
      <c r="CAE1" s="48"/>
      <c r="CAF1" s="48"/>
      <c r="CAG1" s="48"/>
      <c r="CAH1" s="48"/>
      <c r="CAI1" s="48"/>
      <c r="CAJ1" s="48"/>
      <c r="CAK1" s="48"/>
      <c r="CAL1" s="48"/>
      <c r="CAM1" s="48"/>
      <c r="CAN1" s="48"/>
      <c r="CAO1" s="48"/>
      <c r="CAP1" s="48"/>
      <c r="CAQ1" s="48"/>
      <c r="CAR1" s="48"/>
      <c r="CAS1" s="48"/>
      <c r="CAT1" s="48"/>
      <c r="CAU1" s="48"/>
      <c r="CAV1" s="48"/>
      <c r="CAW1" s="48"/>
      <c r="CAX1" s="48"/>
      <c r="CAY1" s="48"/>
      <c r="CAZ1" s="48"/>
      <c r="CBA1" s="48"/>
      <c r="CBB1" s="48"/>
      <c r="CBC1" s="48"/>
      <c r="CBD1" s="48"/>
      <c r="CBE1" s="48"/>
      <c r="CBF1" s="48"/>
      <c r="CBG1" s="48"/>
      <c r="CBH1" s="48"/>
      <c r="CBI1" s="48"/>
      <c r="CBJ1" s="48"/>
      <c r="CBK1" s="48"/>
      <c r="CBL1" s="48"/>
      <c r="CBM1" s="48"/>
      <c r="CBN1" s="48"/>
      <c r="CBO1" s="48"/>
      <c r="CBP1" s="48"/>
      <c r="CBQ1" s="48"/>
      <c r="CBR1" s="48"/>
      <c r="CBS1" s="48"/>
      <c r="CBT1" s="48"/>
      <c r="CBU1" s="48"/>
      <c r="CBV1" s="48"/>
      <c r="CBW1" s="48"/>
      <c r="CBX1" s="48"/>
      <c r="CBY1" s="48"/>
      <c r="CBZ1" s="48"/>
      <c r="CCA1" s="48"/>
      <c r="CCB1" s="48"/>
      <c r="CCC1" s="48"/>
      <c r="CCD1" s="48"/>
      <c r="CCE1" s="48"/>
      <c r="CCF1" s="48"/>
      <c r="CCG1" s="48"/>
      <c r="CCH1" s="48"/>
      <c r="CCI1" s="48"/>
      <c r="CCJ1" s="48"/>
      <c r="CCK1" s="48"/>
      <c r="CCL1" s="48"/>
      <c r="CCM1" s="48"/>
      <c r="CCN1" s="48"/>
      <c r="CCO1" s="48"/>
      <c r="CCP1" s="48"/>
      <c r="CCQ1" s="48"/>
      <c r="CCR1" s="48"/>
      <c r="CCS1" s="48"/>
      <c r="CCT1" s="48"/>
      <c r="CCU1" s="48"/>
      <c r="CCV1" s="48"/>
      <c r="CCW1" s="48"/>
      <c r="CCX1" s="48"/>
      <c r="CCY1" s="48"/>
      <c r="CCZ1" s="48"/>
      <c r="CDA1" s="48"/>
      <c r="CDB1" s="48"/>
      <c r="CDC1" s="48"/>
      <c r="CDD1" s="48"/>
      <c r="CDE1" s="48"/>
      <c r="CDF1" s="48"/>
      <c r="CDG1" s="48"/>
      <c r="CDH1" s="48"/>
      <c r="CDI1" s="48"/>
      <c r="CDJ1" s="48"/>
      <c r="CDK1" s="48"/>
      <c r="CDL1" s="48"/>
      <c r="CDM1" s="48"/>
      <c r="CDN1" s="48"/>
      <c r="CDO1" s="48"/>
      <c r="CDP1" s="48"/>
      <c r="CDQ1" s="48"/>
      <c r="CDR1" s="48"/>
      <c r="CDS1" s="48"/>
      <c r="CDT1" s="48"/>
      <c r="CDU1" s="48"/>
      <c r="CDV1" s="48"/>
      <c r="CDW1" s="48"/>
      <c r="CDX1" s="48"/>
      <c r="CDY1" s="48"/>
      <c r="CDZ1" s="48"/>
      <c r="CEA1" s="48"/>
      <c r="CEB1" s="48"/>
      <c r="CEC1" s="48"/>
      <c r="CED1" s="48"/>
      <c r="CEE1" s="48"/>
      <c r="CEF1" s="48"/>
      <c r="CEG1" s="48"/>
      <c r="CEH1" s="48"/>
      <c r="CEI1" s="48"/>
      <c r="CEJ1" s="48"/>
      <c r="CEK1" s="48"/>
      <c r="CEL1" s="48"/>
      <c r="CEM1" s="48"/>
      <c r="CEN1" s="48"/>
      <c r="CEO1" s="48"/>
      <c r="CEP1" s="48"/>
      <c r="CEQ1" s="48"/>
      <c r="CER1" s="48"/>
      <c r="CES1" s="48"/>
      <c r="CET1" s="48"/>
      <c r="CEU1" s="48"/>
      <c r="CEV1" s="48"/>
      <c r="CEW1" s="48"/>
      <c r="CEX1" s="48"/>
      <c r="CEY1" s="48"/>
      <c r="CEZ1" s="48"/>
      <c r="CFA1" s="48"/>
      <c r="CFB1" s="48"/>
      <c r="CFC1" s="48"/>
      <c r="CFD1" s="48"/>
      <c r="CFE1" s="48"/>
      <c r="CFF1" s="48"/>
      <c r="CFG1" s="48"/>
      <c r="CFH1" s="48"/>
      <c r="CFI1" s="48"/>
      <c r="CFJ1" s="48"/>
      <c r="CFK1" s="48"/>
      <c r="CFL1" s="48"/>
      <c r="CFM1" s="48"/>
      <c r="CFN1" s="48"/>
      <c r="CFO1" s="48"/>
      <c r="CFP1" s="48"/>
      <c r="CFQ1" s="48"/>
      <c r="CFR1" s="48"/>
      <c r="CFS1" s="48"/>
      <c r="CFT1" s="48"/>
      <c r="CFU1" s="48"/>
      <c r="CFV1" s="48"/>
      <c r="CFW1" s="48"/>
      <c r="CFX1" s="48"/>
      <c r="CFY1" s="48"/>
      <c r="CFZ1" s="48"/>
      <c r="CGA1" s="48"/>
      <c r="CGB1" s="48"/>
      <c r="CGC1" s="48"/>
      <c r="CGD1" s="48"/>
      <c r="CGE1" s="48"/>
      <c r="CGF1" s="48"/>
      <c r="CGG1" s="48"/>
      <c r="CGH1" s="48"/>
      <c r="CGI1" s="48"/>
      <c r="CGJ1" s="48"/>
      <c r="CGK1" s="48"/>
      <c r="CGL1" s="48"/>
      <c r="CGM1" s="48"/>
      <c r="CGN1" s="48"/>
      <c r="CGO1" s="48"/>
      <c r="CGP1" s="48"/>
      <c r="CGQ1" s="48"/>
      <c r="CGR1" s="48"/>
      <c r="CGS1" s="48"/>
      <c r="CGT1" s="48"/>
      <c r="CGU1" s="48"/>
      <c r="CGV1" s="48"/>
      <c r="CGW1" s="48"/>
      <c r="CGX1" s="48"/>
      <c r="CGY1" s="48"/>
      <c r="CGZ1" s="48"/>
      <c r="CHA1" s="48"/>
      <c r="CHB1" s="48"/>
      <c r="CHC1" s="48"/>
      <c r="CHD1" s="48"/>
      <c r="CHE1" s="48"/>
      <c r="CHF1" s="48"/>
      <c r="CHG1" s="48"/>
      <c r="CHH1" s="48"/>
      <c r="CHI1" s="48"/>
      <c r="CHJ1" s="48"/>
      <c r="CHK1" s="48"/>
      <c r="CHL1" s="48"/>
      <c r="CHM1" s="48"/>
      <c r="CHN1" s="48"/>
      <c r="CHO1" s="48"/>
      <c r="CHP1" s="48"/>
      <c r="CHQ1" s="48"/>
      <c r="CHR1" s="48"/>
      <c r="CHS1" s="48"/>
      <c r="CHT1" s="48"/>
      <c r="CHU1" s="48"/>
      <c r="CHV1" s="48"/>
      <c r="CHW1" s="48"/>
      <c r="CHX1" s="48"/>
      <c r="CHY1" s="48"/>
      <c r="CHZ1" s="48"/>
      <c r="CIA1" s="48"/>
      <c r="CIB1" s="48"/>
      <c r="CIC1" s="48"/>
      <c r="CID1" s="48"/>
      <c r="CIE1" s="48"/>
      <c r="CIF1" s="48"/>
      <c r="CIG1" s="48"/>
      <c r="CIH1" s="48"/>
      <c r="CII1" s="48"/>
      <c r="CIJ1" s="48"/>
      <c r="CIK1" s="48"/>
      <c r="CIL1" s="48"/>
      <c r="CIM1" s="48"/>
      <c r="CIN1" s="48"/>
      <c r="CIO1" s="48"/>
      <c r="CIP1" s="48"/>
      <c r="CIQ1" s="48"/>
      <c r="CIR1" s="48"/>
      <c r="CIS1" s="48"/>
      <c r="CIT1" s="48"/>
      <c r="CIU1" s="48"/>
      <c r="CIV1" s="48"/>
      <c r="CIW1" s="48"/>
      <c r="CIX1" s="48"/>
      <c r="CIY1" s="48"/>
      <c r="CIZ1" s="48"/>
      <c r="CJA1" s="48"/>
      <c r="CJB1" s="48"/>
      <c r="CJC1" s="48"/>
      <c r="CJD1" s="48"/>
      <c r="CJE1" s="48"/>
      <c r="CJF1" s="48"/>
      <c r="CJG1" s="48"/>
      <c r="CJH1" s="48"/>
      <c r="CJI1" s="48"/>
      <c r="CJJ1" s="48"/>
      <c r="CJK1" s="48"/>
      <c r="CJL1" s="48"/>
      <c r="CJM1" s="48"/>
      <c r="CJN1" s="48"/>
      <c r="CJO1" s="48"/>
      <c r="CJP1" s="48"/>
      <c r="CJQ1" s="48"/>
      <c r="CJR1" s="48"/>
      <c r="CJS1" s="48"/>
      <c r="CJT1" s="48"/>
      <c r="CJU1" s="48"/>
      <c r="CJV1" s="48"/>
      <c r="CJW1" s="48"/>
      <c r="CJX1" s="48"/>
      <c r="CJY1" s="48"/>
      <c r="CJZ1" s="48"/>
      <c r="CKA1" s="48"/>
      <c r="CKB1" s="48"/>
      <c r="CKC1" s="48"/>
      <c r="CKD1" s="48"/>
      <c r="CKE1" s="48"/>
      <c r="CKF1" s="48"/>
      <c r="CKG1" s="48"/>
      <c r="CKH1" s="48"/>
      <c r="CKI1" s="48"/>
      <c r="CKJ1" s="48"/>
      <c r="CKK1" s="48"/>
      <c r="CKL1" s="48"/>
      <c r="CKM1" s="48"/>
      <c r="CKN1" s="48"/>
      <c r="CKO1" s="48"/>
      <c r="CKP1" s="48"/>
      <c r="CKQ1" s="48"/>
      <c r="CKR1" s="48"/>
      <c r="CKS1" s="48"/>
      <c r="CKT1" s="48"/>
      <c r="CKU1" s="48"/>
      <c r="CKV1" s="48"/>
      <c r="CKW1" s="48"/>
      <c r="CKX1" s="48"/>
      <c r="CKY1" s="48"/>
      <c r="CKZ1" s="48"/>
      <c r="CLA1" s="48"/>
      <c r="CLB1" s="48"/>
      <c r="CLC1" s="48"/>
      <c r="CLD1" s="48"/>
      <c r="CLE1" s="48"/>
      <c r="CLF1" s="48"/>
      <c r="CLG1" s="48"/>
      <c r="CLH1" s="48"/>
      <c r="CLI1" s="48"/>
      <c r="CLJ1" s="48"/>
      <c r="CLK1" s="48"/>
      <c r="CLL1" s="48"/>
      <c r="CLM1" s="48"/>
      <c r="CLN1" s="48"/>
      <c r="CLO1" s="48"/>
      <c r="CLP1" s="48"/>
      <c r="CLQ1" s="48"/>
      <c r="CLR1" s="48"/>
    </row>
    <row r="2" spans="1:2358" s="257" customFormat="1" ht="15.75" thickBot="1" x14ac:dyDescent="0.3">
      <c r="A2" s="443"/>
      <c r="B2" s="444"/>
      <c r="C2" s="445"/>
      <c r="D2" s="446"/>
      <c r="E2" s="48"/>
      <c r="F2" s="63"/>
      <c r="G2" s="48"/>
      <c r="H2" s="54"/>
      <c r="J2" s="48"/>
      <c r="K2" s="54"/>
      <c r="M2" s="147"/>
      <c r="N2" s="147"/>
      <c r="R2" s="78"/>
      <c r="S2" s="87"/>
      <c r="T2" s="88"/>
      <c r="U2" s="88"/>
      <c r="V2" s="88"/>
      <c r="X2" s="78"/>
      <c r="Y2" s="78"/>
      <c r="Z2" s="102"/>
      <c r="AC2" s="48"/>
      <c r="AF2" s="48"/>
      <c r="AG2" s="48"/>
      <c r="AI2" s="48"/>
      <c r="AL2" s="48"/>
      <c r="AM2" s="86"/>
      <c r="AN2" s="86"/>
      <c r="AO2" s="86"/>
      <c r="AP2" s="86"/>
      <c r="AQ2" s="86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  <c r="KM2" s="48"/>
      <c r="KN2" s="48"/>
      <c r="KO2" s="48"/>
      <c r="KP2" s="48"/>
      <c r="KQ2" s="48"/>
      <c r="KR2" s="48"/>
      <c r="KS2" s="48"/>
      <c r="KT2" s="48"/>
      <c r="KU2" s="48"/>
      <c r="KV2" s="48"/>
      <c r="KW2" s="48"/>
      <c r="KX2" s="48"/>
      <c r="KY2" s="48"/>
      <c r="KZ2" s="48"/>
      <c r="LA2" s="48"/>
      <c r="LB2" s="48"/>
      <c r="LC2" s="48"/>
      <c r="LD2" s="48"/>
      <c r="LE2" s="48"/>
      <c r="LF2" s="48"/>
      <c r="LG2" s="48"/>
      <c r="LH2" s="48"/>
      <c r="LI2" s="48"/>
      <c r="LJ2" s="48"/>
      <c r="LK2" s="48"/>
      <c r="LL2" s="48"/>
      <c r="LM2" s="48"/>
      <c r="LN2" s="48"/>
      <c r="LO2" s="48"/>
      <c r="LP2" s="48"/>
      <c r="LQ2" s="48"/>
      <c r="LR2" s="48"/>
      <c r="LS2" s="48"/>
      <c r="LT2" s="48"/>
      <c r="LU2" s="48"/>
      <c r="LV2" s="48"/>
      <c r="LW2" s="48"/>
      <c r="LX2" s="48"/>
      <c r="LY2" s="48"/>
      <c r="LZ2" s="48"/>
      <c r="MA2" s="48"/>
      <c r="MB2" s="48"/>
      <c r="MC2" s="48"/>
      <c r="MD2" s="48"/>
      <c r="ME2" s="48"/>
      <c r="MF2" s="48"/>
      <c r="MG2" s="48"/>
      <c r="MH2" s="48"/>
      <c r="MI2" s="48"/>
      <c r="MJ2" s="48"/>
      <c r="MK2" s="48"/>
      <c r="ML2" s="48"/>
      <c r="MM2" s="48"/>
      <c r="MN2" s="48"/>
      <c r="MO2" s="48"/>
      <c r="MP2" s="48"/>
      <c r="MQ2" s="48"/>
      <c r="MR2" s="48"/>
      <c r="MS2" s="48"/>
      <c r="MT2" s="48"/>
      <c r="MU2" s="48"/>
      <c r="MV2" s="48"/>
      <c r="MW2" s="48"/>
      <c r="MX2" s="48"/>
      <c r="MY2" s="48"/>
      <c r="MZ2" s="48"/>
      <c r="NA2" s="48"/>
      <c r="NB2" s="48"/>
      <c r="NC2" s="48"/>
      <c r="ND2" s="48"/>
      <c r="NE2" s="48"/>
      <c r="NF2" s="48"/>
      <c r="NG2" s="48"/>
      <c r="NH2" s="48"/>
      <c r="NI2" s="48"/>
      <c r="NJ2" s="48"/>
      <c r="NK2" s="48"/>
      <c r="NL2" s="48"/>
      <c r="NM2" s="48"/>
      <c r="NN2" s="48"/>
      <c r="NO2" s="48"/>
      <c r="NP2" s="48"/>
      <c r="NQ2" s="48"/>
      <c r="NR2" s="48"/>
      <c r="NS2" s="48"/>
      <c r="NT2" s="48"/>
      <c r="NU2" s="48"/>
      <c r="NV2" s="48"/>
      <c r="NW2" s="48"/>
      <c r="NX2" s="48"/>
      <c r="NY2" s="48"/>
      <c r="NZ2" s="48"/>
      <c r="OA2" s="48"/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/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8"/>
      <c r="OZ2" s="48"/>
      <c r="PA2" s="48"/>
      <c r="PB2" s="48"/>
      <c r="PC2" s="48"/>
      <c r="PD2" s="48"/>
      <c r="PE2" s="48"/>
      <c r="PF2" s="48"/>
      <c r="PG2" s="48"/>
      <c r="PH2" s="48"/>
      <c r="PI2" s="48"/>
      <c r="PJ2" s="48"/>
      <c r="PK2" s="48"/>
      <c r="PL2" s="48"/>
      <c r="PM2" s="48"/>
      <c r="PN2" s="48"/>
      <c r="PO2" s="48"/>
      <c r="PP2" s="48"/>
      <c r="PQ2" s="48"/>
      <c r="PR2" s="48"/>
      <c r="PS2" s="48"/>
      <c r="PT2" s="48"/>
      <c r="PU2" s="48"/>
      <c r="PV2" s="48"/>
      <c r="PW2" s="48"/>
      <c r="PX2" s="48"/>
      <c r="PY2" s="48"/>
      <c r="PZ2" s="48"/>
      <c r="QA2" s="48"/>
      <c r="QB2" s="48"/>
      <c r="QC2" s="48"/>
      <c r="QD2" s="48"/>
      <c r="QE2" s="48"/>
      <c r="QF2" s="48"/>
      <c r="QG2" s="48"/>
      <c r="QH2" s="48"/>
      <c r="QI2" s="48"/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/>
      <c r="QZ2" s="48"/>
      <c r="RA2" s="48"/>
      <c r="RB2" s="48"/>
      <c r="RC2" s="48"/>
      <c r="RD2" s="48"/>
      <c r="RE2" s="48"/>
      <c r="RF2" s="48"/>
      <c r="RG2" s="48"/>
      <c r="RH2" s="48"/>
      <c r="RI2" s="48"/>
      <c r="RJ2" s="48"/>
      <c r="RK2" s="48"/>
      <c r="RL2" s="48"/>
      <c r="RM2" s="48"/>
      <c r="RN2" s="48"/>
      <c r="RO2" s="48"/>
      <c r="RP2" s="48"/>
      <c r="RQ2" s="48"/>
      <c r="RR2" s="48"/>
      <c r="RS2" s="48"/>
      <c r="RT2" s="48"/>
      <c r="RU2" s="48"/>
      <c r="RV2" s="48"/>
      <c r="RW2" s="48"/>
      <c r="RX2" s="48"/>
      <c r="RY2" s="48"/>
      <c r="RZ2" s="48"/>
      <c r="SA2" s="48"/>
      <c r="SB2" s="48"/>
      <c r="SC2" s="48"/>
      <c r="SD2" s="48"/>
      <c r="SE2" s="48"/>
      <c r="SF2" s="48"/>
      <c r="SG2" s="48"/>
      <c r="SH2" s="48"/>
      <c r="SI2" s="48"/>
      <c r="SJ2" s="48"/>
      <c r="SK2" s="48"/>
      <c r="SL2" s="48"/>
      <c r="SM2" s="48"/>
      <c r="SN2" s="48"/>
      <c r="SO2" s="48"/>
      <c r="SP2" s="48"/>
      <c r="SQ2" s="48"/>
      <c r="SR2" s="48"/>
      <c r="SS2" s="48"/>
      <c r="ST2" s="48"/>
      <c r="SU2" s="48"/>
      <c r="SV2" s="48"/>
      <c r="SW2" s="48"/>
      <c r="SX2" s="48"/>
      <c r="SY2" s="48"/>
      <c r="SZ2" s="48"/>
      <c r="TA2" s="48"/>
      <c r="TB2" s="48"/>
      <c r="TC2" s="48"/>
      <c r="TD2" s="48"/>
      <c r="TE2" s="48"/>
      <c r="TF2" s="48"/>
      <c r="TG2" s="48"/>
      <c r="TH2" s="48"/>
      <c r="TI2" s="48"/>
      <c r="TJ2" s="48"/>
      <c r="TK2" s="48"/>
      <c r="TL2" s="48"/>
      <c r="TM2" s="48"/>
      <c r="TN2" s="48"/>
      <c r="TO2" s="48"/>
      <c r="TP2" s="48"/>
      <c r="TQ2" s="48"/>
      <c r="TR2" s="48"/>
      <c r="TS2" s="48"/>
      <c r="TT2" s="48"/>
      <c r="TU2" s="48"/>
      <c r="TV2" s="48"/>
      <c r="TW2" s="48"/>
      <c r="TX2" s="48"/>
      <c r="TY2" s="48"/>
      <c r="TZ2" s="48"/>
      <c r="UA2" s="48"/>
      <c r="UB2" s="48"/>
      <c r="UC2" s="48"/>
      <c r="UD2" s="48"/>
      <c r="UE2" s="48"/>
      <c r="UF2" s="48"/>
      <c r="UG2" s="48"/>
      <c r="UH2" s="48"/>
      <c r="UI2" s="48"/>
      <c r="UJ2" s="48"/>
      <c r="UK2" s="48"/>
      <c r="UL2" s="48"/>
      <c r="UM2" s="48"/>
      <c r="UN2" s="48"/>
      <c r="UO2" s="48"/>
      <c r="UP2" s="48"/>
      <c r="UQ2" s="48"/>
      <c r="UR2" s="48"/>
      <c r="US2" s="48"/>
      <c r="UT2" s="48"/>
      <c r="UU2" s="48"/>
      <c r="UV2" s="48"/>
      <c r="UW2" s="48"/>
      <c r="UX2" s="48"/>
      <c r="UY2" s="48"/>
      <c r="UZ2" s="48"/>
      <c r="VA2" s="48"/>
      <c r="VB2" s="48"/>
      <c r="VC2" s="48"/>
      <c r="VD2" s="48"/>
      <c r="VE2" s="48"/>
      <c r="VF2" s="48"/>
      <c r="VG2" s="48"/>
      <c r="VH2" s="48"/>
      <c r="VI2" s="48"/>
      <c r="VJ2" s="48"/>
      <c r="VK2" s="48"/>
      <c r="VL2" s="48"/>
      <c r="VM2" s="48"/>
      <c r="VN2" s="48"/>
      <c r="VO2" s="48"/>
      <c r="VP2" s="48"/>
      <c r="VQ2" s="48"/>
      <c r="VR2" s="48"/>
      <c r="VS2" s="48"/>
      <c r="VT2" s="48"/>
      <c r="VU2" s="48"/>
      <c r="VV2" s="48"/>
      <c r="VW2" s="48"/>
      <c r="VX2" s="48"/>
      <c r="VY2" s="48"/>
      <c r="VZ2" s="48"/>
      <c r="WA2" s="48"/>
      <c r="WB2" s="48"/>
      <c r="WC2" s="48"/>
      <c r="WD2" s="48"/>
      <c r="WE2" s="48"/>
      <c r="WF2" s="48"/>
      <c r="WG2" s="48"/>
      <c r="WH2" s="48"/>
      <c r="WI2" s="48"/>
      <c r="WJ2" s="48"/>
      <c r="WK2" s="48"/>
      <c r="WL2" s="48"/>
      <c r="WM2" s="48"/>
      <c r="WN2" s="48"/>
      <c r="WO2" s="48"/>
      <c r="WP2" s="48"/>
      <c r="WQ2" s="48"/>
      <c r="WR2" s="48"/>
      <c r="WS2" s="48"/>
      <c r="WT2" s="48"/>
      <c r="WU2" s="48"/>
      <c r="WV2" s="48"/>
      <c r="WW2" s="48"/>
      <c r="WX2" s="48"/>
      <c r="WY2" s="48"/>
      <c r="WZ2" s="48"/>
      <c r="XA2" s="48"/>
      <c r="XB2" s="48"/>
      <c r="XC2" s="48"/>
      <c r="XD2" s="48"/>
      <c r="XE2" s="48"/>
      <c r="XF2" s="48"/>
      <c r="XG2" s="48"/>
      <c r="XH2" s="48"/>
      <c r="XI2" s="48"/>
      <c r="XJ2" s="48"/>
      <c r="XK2" s="48"/>
      <c r="XL2" s="48"/>
      <c r="XM2" s="48"/>
      <c r="XN2" s="48"/>
      <c r="XO2" s="48"/>
      <c r="XP2" s="48"/>
      <c r="XQ2" s="48"/>
      <c r="XR2" s="48"/>
      <c r="XS2" s="48"/>
      <c r="XT2" s="48"/>
      <c r="XU2" s="48"/>
      <c r="XV2" s="48"/>
      <c r="XW2" s="48"/>
      <c r="XX2" s="48"/>
      <c r="XY2" s="48"/>
      <c r="XZ2" s="48"/>
      <c r="YA2" s="48"/>
      <c r="YB2" s="48"/>
      <c r="YC2" s="48"/>
      <c r="YD2" s="48"/>
      <c r="YE2" s="48"/>
      <c r="YF2" s="48"/>
      <c r="YG2" s="48"/>
      <c r="YH2" s="48"/>
      <c r="YI2" s="48"/>
      <c r="YJ2" s="48"/>
      <c r="YK2" s="48"/>
      <c r="YL2" s="48"/>
      <c r="YM2" s="48"/>
      <c r="YN2" s="48"/>
      <c r="YO2" s="48"/>
      <c r="YP2" s="48"/>
      <c r="YQ2" s="48"/>
      <c r="YR2" s="48"/>
      <c r="YS2" s="48"/>
      <c r="YT2" s="48"/>
      <c r="YU2" s="48"/>
      <c r="YV2" s="48"/>
      <c r="YW2" s="48"/>
      <c r="YX2" s="48"/>
      <c r="YY2" s="48"/>
      <c r="YZ2" s="48"/>
      <c r="ZA2" s="48"/>
      <c r="ZB2" s="48"/>
      <c r="ZC2" s="48"/>
      <c r="ZD2" s="48"/>
      <c r="ZE2" s="48"/>
      <c r="ZF2" s="48"/>
      <c r="ZG2" s="48"/>
      <c r="ZH2" s="48"/>
      <c r="ZI2" s="48"/>
      <c r="ZJ2" s="48"/>
      <c r="ZK2" s="48"/>
      <c r="ZL2" s="48"/>
      <c r="ZM2" s="48"/>
      <c r="ZN2" s="48"/>
      <c r="ZO2" s="48"/>
      <c r="ZP2" s="48"/>
      <c r="ZQ2" s="48"/>
      <c r="ZR2" s="48"/>
      <c r="ZS2" s="48"/>
      <c r="ZT2" s="48"/>
      <c r="ZU2" s="48"/>
      <c r="ZV2" s="48"/>
      <c r="ZW2" s="48"/>
      <c r="ZX2" s="48"/>
      <c r="ZY2" s="48"/>
      <c r="ZZ2" s="48"/>
      <c r="AAA2" s="48"/>
      <c r="AAB2" s="48"/>
      <c r="AAC2" s="48"/>
      <c r="AAD2" s="48"/>
      <c r="AAE2" s="48"/>
      <c r="AAF2" s="48"/>
      <c r="AAG2" s="48"/>
      <c r="AAH2" s="48"/>
      <c r="AAI2" s="48"/>
      <c r="AAJ2" s="48"/>
      <c r="AAK2" s="48"/>
      <c r="AAL2" s="48"/>
      <c r="AAM2" s="48"/>
      <c r="AAN2" s="48"/>
      <c r="AAO2" s="48"/>
      <c r="AAP2" s="48"/>
      <c r="AAQ2" s="48"/>
      <c r="AAR2" s="48"/>
      <c r="AAS2" s="48"/>
      <c r="AAT2" s="48"/>
      <c r="AAU2" s="48"/>
      <c r="AAV2" s="48"/>
      <c r="AAW2" s="48"/>
      <c r="AAX2" s="48"/>
      <c r="AAY2" s="48"/>
      <c r="AAZ2" s="48"/>
      <c r="ABA2" s="48"/>
      <c r="ABB2" s="48"/>
      <c r="ABC2" s="48"/>
      <c r="ABD2" s="48"/>
      <c r="ABE2" s="48"/>
      <c r="ABF2" s="48"/>
      <c r="ABG2" s="48"/>
      <c r="ABH2" s="48"/>
      <c r="ABI2" s="48"/>
      <c r="ABJ2" s="48"/>
      <c r="ABK2" s="48"/>
      <c r="ABL2" s="48"/>
      <c r="ABM2" s="48"/>
      <c r="ABN2" s="48"/>
      <c r="ABO2" s="48"/>
      <c r="ABP2" s="48"/>
      <c r="ABQ2" s="48"/>
      <c r="ABR2" s="48"/>
      <c r="ABS2" s="48"/>
      <c r="ABT2" s="48"/>
      <c r="ABU2" s="48"/>
      <c r="ABV2" s="48"/>
      <c r="ABW2" s="48"/>
      <c r="ABX2" s="48"/>
      <c r="ABY2" s="48"/>
      <c r="ABZ2" s="48"/>
      <c r="ACA2" s="48"/>
      <c r="ACB2" s="48"/>
      <c r="ACC2" s="48"/>
      <c r="ACD2" s="48"/>
      <c r="ACE2" s="48"/>
      <c r="ACF2" s="48"/>
      <c r="ACG2" s="48"/>
      <c r="ACH2" s="48"/>
      <c r="ACI2" s="48"/>
      <c r="ACJ2" s="48"/>
      <c r="ACK2" s="48"/>
      <c r="ACL2" s="48"/>
      <c r="ACM2" s="48"/>
      <c r="ACN2" s="48"/>
      <c r="ACO2" s="48"/>
      <c r="ACP2" s="48"/>
      <c r="ACQ2" s="48"/>
      <c r="ACR2" s="48"/>
      <c r="ACS2" s="48"/>
      <c r="ACT2" s="48"/>
      <c r="ACU2" s="48"/>
      <c r="ACV2" s="48"/>
      <c r="ACW2" s="48"/>
      <c r="ACX2" s="48"/>
      <c r="ACY2" s="48"/>
      <c r="ACZ2" s="48"/>
      <c r="ADA2" s="48"/>
      <c r="ADB2" s="48"/>
      <c r="ADC2" s="48"/>
      <c r="ADD2" s="48"/>
      <c r="ADE2" s="48"/>
      <c r="ADF2" s="48"/>
      <c r="ADG2" s="48"/>
      <c r="ADH2" s="48"/>
      <c r="ADI2" s="48"/>
      <c r="ADJ2" s="48"/>
      <c r="ADK2" s="48"/>
      <c r="ADL2" s="48"/>
      <c r="ADM2" s="48"/>
      <c r="ADN2" s="48"/>
      <c r="ADO2" s="48"/>
      <c r="ADP2" s="48"/>
      <c r="ADQ2" s="48"/>
      <c r="ADR2" s="48"/>
      <c r="ADS2" s="48"/>
      <c r="ADT2" s="48"/>
      <c r="ADU2" s="48"/>
      <c r="ADV2" s="48"/>
      <c r="ADW2" s="48"/>
      <c r="ADX2" s="48"/>
      <c r="ADY2" s="48"/>
      <c r="ADZ2" s="48"/>
      <c r="AEA2" s="48"/>
      <c r="AEB2" s="48"/>
      <c r="AEC2" s="48"/>
      <c r="AED2" s="48"/>
      <c r="AEE2" s="48"/>
      <c r="AEF2" s="48"/>
      <c r="AEG2" s="48"/>
      <c r="AEH2" s="48"/>
      <c r="AEI2" s="48"/>
      <c r="AEJ2" s="48"/>
      <c r="AEK2" s="48"/>
      <c r="AEL2" s="48"/>
      <c r="AEM2" s="48"/>
      <c r="AEN2" s="48"/>
      <c r="AEO2" s="48"/>
      <c r="AEP2" s="48"/>
      <c r="AEQ2" s="48"/>
      <c r="AER2" s="48"/>
      <c r="AES2" s="48"/>
      <c r="AET2" s="48"/>
      <c r="AEU2" s="48"/>
      <c r="AEV2" s="48"/>
      <c r="AEW2" s="48"/>
      <c r="AEX2" s="48"/>
      <c r="AEY2" s="48"/>
      <c r="AEZ2" s="48"/>
      <c r="AFA2" s="48"/>
      <c r="AFB2" s="48"/>
      <c r="AFC2" s="48"/>
      <c r="AFD2" s="48"/>
      <c r="AFE2" s="48"/>
      <c r="AFF2" s="48"/>
      <c r="AFG2" s="48"/>
      <c r="AFH2" s="48"/>
      <c r="AFI2" s="48"/>
      <c r="AFJ2" s="48"/>
      <c r="AFK2" s="48"/>
      <c r="AFL2" s="48"/>
      <c r="AFM2" s="48"/>
      <c r="AFN2" s="48"/>
      <c r="AFO2" s="48"/>
      <c r="AFP2" s="48"/>
      <c r="AFQ2" s="48"/>
      <c r="AFR2" s="48"/>
      <c r="AFS2" s="48"/>
      <c r="AFT2" s="48"/>
      <c r="AFU2" s="48"/>
      <c r="AFV2" s="48"/>
      <c r="AFW2" s="48"/>
      <c r="AFX2" s="48"/>
      <c r="AFY2" s="48"/>
      <c r="AFZ2" s="48"/>
      <c r="AGA2" s="48"/>
      <c r="AGB2" s="48"/>
      <c r="AGC2" s="48"/>
      <c r="AGD2" s="48"/>
      <c r="AGE2" s="48"/>
      <c r="AGF2" s="48"/>
      <c r="AGG2" s="48"/>
      <c r="AGH2" s="48"/>
      <c r="AGI2" s="48"/>
      <c r="AGJ2" s="48"/>
      <c r="AGK2" s="48"/>
      <c r="AGL2" s="48"/>
      <c r="AGM2" s="48"/>
      <c r="AGN2" s="48"/>
      <c r="AGO2" s="48"/>
      <c r="AGP2" s="48"/>
      <c r="AGQ2" s="48"/>
      <c r="AGR2" s="48"/>
      <c r="AGS2" s="48"/>
      <c r="AGT2" s="48"/>
      <c r="AGU2" s="48"/>
      <c r="AGV2" s="48"/>
      <c r="AGW2" s="48"/>
      <c r="AGX2" s="48"/>
      <c r="AGY2" s="48"/>
      <c r="AGZ2" s="48"/>
      <c r="AHA2" s="48"/>
      <c r="AHB2" s="48"/>
      <c r="AHC2" s="48"/>
      <c r="AHD2" s="48"/>
      <c r="AHE2" s="48"/>
      <c r="AHF2" s="48"/>
      <c r="AHG2" s="48"/>
      <c r="AHH2" s="48"/>
      <c r="AHI2" s="48"/>
      <c r="AHJ2" s="48"/>
      <c r="AHK2" s="48"/>
      <c r="AHL2" s="48"/>
      <c r="AHM2" s="48"/>
      <c r="AHN2" s="48"/>
      <c r="AHO2" s="48"/>
      <c r="AHP2" s="48"/>
      <c r="AHQ2" s="48"/>
      <c r="AHR2" s="48"/>
      <c r="AHS2" s="48"/>
      <c r="AHT2" s="48"/>
      <c r="AHU2" s="48"/>
      <c r="AHV2" s="48"/>
      <c r="AHW2" s="48"/>
      <c r="AHX2" s="48"/>
      <c r="AHY2" s="48"/>
      <c r="AHZ2" s="48"/>
      <c r="AIA2" s="48"/>
      <c r="AIB2" s="48"/>
      <c r="AIC2" s="48"/>
      <c r="AID2" s="48"/>
      <c r="AIE2" s="48"/>
      <c r="AIF2" s="48"/>
      <c r="AIG2" s="48"/>
      <c r="AIH2" s="48"/>
      <c r="AII2" s="48"/>
      <c r="AIJ2" s="48"/>
      <c r="AIK2" s="48"/>
      <c r="AIL2" s="48"/>
      <c r="AIM2" s="48"/>
      <c r="AIN2" s="48"/>
      <c r="AIO2" s="48"/>
      <c r="AIP2" s="48"/>
      <c r="AIQ2" s="48"/>
      <c r="AIR2" s="48"/>
      <c r="AIS2" s="48"/>
      <c r="AIT2" s="48"/>
      <c r="AIU2" s="48"/>
      <c r="AIV2" s="48"/>
      <c r="AIW2" s="48"/>
      <c r="AIX2" s="48"/>
      <c r="AIY2" s="48"/>
      <c r="AIZ2" s="48"/>
      <c r="AJA2" s="48"/>
      <c r="AJB2" s="48"/>
      <c r="AJC2" s="48"/>
      <c r="AJD2" s="48"/>
      <c r="AJE2" s="48"/>
      <c r="AJF2" s="48"/>
      <c r="AJG2" s="48"/>
      <c r="AJH2" s="48"/>
      <c r="AJI2" s="48"/>
      <c r="AJJ2" s="48"/>
      <c r="AJK2" s="48"/>
      <c r="AJL2" s="48"/>
      <c r="AJM2" s="48"/>
      <c r="AJN2" s="48"/>
      <c r="AJO2" s="48"/>
      <c r="AJP2" s="48"/>
      <c r="AJQ2" s="48"/>
      <c r="AJR2" s="48"/>
      <c r="AJS2" s="48"/>
      <c r="AJT2" s="48"/>
      <c r="AJU2" s="48"/>
      <c r="AJV2" s="48"/>
      <c r="AJW2" s="48"/>
      <c r="AJX2" s="48"/>
      <c r="AJY2" s="48"/>
      <c r="AJZ2" s="48"/>
      <c r="AKA2" s="48"/>
      <c r="AKB2" s="48"/>
      <c r="AKC2" s="48"/>
      <c r="AKD2" s="48"/>
      <c r="AKE2" s="48"/>
      <c r="AKF2" s="48"/>
      <c r="AKG2" s="48"/>
      <c r="AKH2" s="48"/>
      <c r="AKI2" s="48"/>
      <c r="AKJ2" s="48"/>
      <c r="AKK2" s="48"/>
      <c r="AKL2" s="48"/>
      <c r="AKM2" s="48"/>
      <c r="AKN2" s="48"/>
      <c r="AKO2" s="48"/>
      <c r="AKP2" s="48"/>
      <c r="AKQ2" s="48"/>
      <c r="AKR2" s="48"/>
      <c r="AKS2" s="48"/>
      <c r="AKT2" s="48"/>
      <c r="AKU2" s="48"/>
      <c r="AKV2" s="48"/>
      <c r="AKW2" s="48"/>
      <c r="AKX2" s="48"/>
      <c r="AKY2" s="48"/>
      <c r="AKZ2" s="48"/>
      <c r="ALA2" s="48"/>
      <c r="ALB2" s="48"/>
      <c r="ALC2" s="48"/>
      <c r="ALD2" s="48"/>
      <c r="ALE2" s="48"/>
      <c r="ALF2" s="48"/>
      <c r="ALG2" s="48"/>
      <c r="ALH2" s="48"/>
      <c r="ALI2" s="48"/>
      <c r="ALJ2" s="48"/>
      <c r="ALK2" s="48"/>
      <c r="ALL2" s="48"/>
      <c r="ALM2" s="48"/>
      <c r="ALN2" s="48"/>
      <c r="ALO2" s="48"/>
      <c r="ALP2" s="48"/>
      <c r="ALQ2" s="48"/>
      <c r="ALR2" s="48"/>
      <c r="ALS2" s="48"/>
      <c r="ALT2" s="48"/>
      <c r="ALU2" s="48"/>
      <c r="ALV2" s="48"/>
      <c r="ALW2" s="48"/>
      <c r="ALX2" s="48"/>
      <c r="ALY2" s="48"/>
      <c r="ALZ2" s="48"/>
      <c r="AMA2" s="48"/>
      <c r="AMB2" s="48"/>
      <c r="AMC2" s="48"/>
      <c r="AMD2" s="48"/>
      <c r="AME2" s="48"/>
      <c r="AMF2" s="48"/>
      <c r="AMG2" s="48"/>
      <c r="AMH2" s="48"/>
      <c r="AMI2" s="48"/>
      <c r="AMJ2" s="48"/>
      <c r="AMK2" s="48"/>
      <c r="AML2" s="48"/>
      <c r="AMM2" s="48"/>
      <c r="AMN2" s="48"/>
      <c r="AMO2" s="48"/>
      <c r="AMP2" s="48"/>
      <c r="AMQ2" s="48"/>
      <c r="AMR2" s="48"/>
      <c r="AMS2" s="48"/>
      <c r="AMT2" s="48"/>
      <c r="AMU2" s="48"/>
      <c r="AMV2" s="48"/>
      <c r="AMW2" s="48"/>
      <c r="AMX2" s="48"/>
      <c r="AMY2" s="48"/>
      <c r="AMZ2" s="48"/>
      <c r="ANA2" s="48"/>
      <c r="ANB2" s="48"/>
      <c r="ANC2" s="48"/>
      <c r="AND2" s="48"/>
      <c r="ANE2" s="48"/>
      <c r="ANF2" s="48"/>
      <c r="ANG2" s="48"/>
      <c r="ANH2" s="48"/>
      <c r="ANI2" s="48"/>
      <c r="ANJ2" s="48"/>
      <c r="ANK2" s="48"/>
      <c r="ANL2" s="48"/>
      <c r="ANM2" s="48"/>
      <c r="ANN2" s="48"/>
      <c r="ANO2" s="48"/>
      <c r="ANP2" s="48"/>
      <c r="ANQ2" s="48"/>
      <c r="ANR2" s="48"/>
      <c r="ANS2" s="48"/>
      <c r="ANT2" s="48"/>
      <c r="ANU2" s="48"/>
      <c r="ANV2" s="48"/>
      <c r="ANW2" s="48"/>
      <c r="ANX2" s="48"/>
      <c r="ANY2" s="48"/>
      <c r="ANZ2" s="48"/>
      <c r="AOA2" s="48"/>
      <c r="AOB2" s="48"/>
      <c r="AOC2" s="48"/>
      <c r="AOD2" s="48"/>
      <c r="AOE2" s="48"/>
      <c r="AOF2" s="48"/>
      <c r="AOG2" s="48"/>
      <c r="AOH2" s="48"/>
      <c r="AOI2" s="48"/>
      <c r="AOJ2" s="48"/>
      <c r="AOK2" s="48"/>
      <c r="AOL2" s="48"/>
      <c r="AOM2" s="48"/>
      <c r="AON2" s="48"/>
      <c r="AOO2" s="48"/>
      <c r="AOP2" s="48"/>
      <c r="AOQ2" s="48"/>
      <c r="AOR2" s="48"/>
      <c r="AOS2" s="48"/>
      <c r="AOT2" s="48"/>
      <c r="AOU2" s="48"/>
      <c r="AOV2" s="48"/>
      <c r="AOW2" s="48"/>
      <c r="AOX2" s="48"/>
      <c r="AOY2" s="48"/>
      <c r="AOZ2" s="48"/>
      <c r="APA2" s="48"/>
      <c r="APB2" s="48"/>
      <c r="APC2" s="48"/>
      <c r="APD2" s="48"/>
      <c r="APE2" s="48"/>
      <c r="APF2" s="48"/>
      <c r="APG2" s="48"/>
      <c r="APH2" s="48"/>
      <c r="API2" s="48"/>
      <c r="APJ2" s="48"/>
      <c r="APK2" s="48"/>
      <c r="APL2" s="48"/>
      <c r="APM2" s="48"/>
      <c r="APN2" s="48"/>
      <c r="APO2" s="48"/>
      <c r="APP2" s="48"/>
      <c r="APQ2" s="48"/>
      <c r="APR2" s="48"/>
      <c r="APS2" s="48"/>
      <c r="APT2" s="48"/>
      <c r="APU2" s="48"/>
      <c r="APV2" s="48"/>
      <c r="APW2" s="48"/>
      <c r="APX2" s="48"/>
      <c r="APY2" s="48"/>
      <c r="APZ2" s="48"/>
      <c r="AQA2" s="48"/>
      <c r="AQB2" s="48"/>
      <c r="AQC2" s="48"/>
      <c r="AQD2" s="48"/>
      <c r="AQE2" s="48"/>
      <c r="AQF2" s="48"/>
      <c r="AQG2" s="48"/>
      <c r="AQH2" s="48"/>
      <c r="AQI2" s="48"/>
      <c r="AQJ2" s="48"/>
      <c r="AQK2" s="48"/>
      <c r="AQL2" s="48"/>
      <c r="AQM2" s="48"/>
      <c r="AQN2" s="48"/>
      <c r="AQO2" s="48"/>
      <c r="AQP2" s="48"/>
      <c r="AQQ2" s="48"/>
      <c r="AQR2" s="48"/>
      <c r="AQS2" s="48"/>
      <c r="AQT2" s="48"/>
      <c r="AQU2" s="48"/>
      <c r="AQV2" s="48"/>
      <c r="AQW2" s="48"/>
      <c r="AQX2" s="48"/>
      <c r="AQY2" s="48"/>
      <c r="AQZ2" s="48"/>
      <c r="ARA2" s="48"/>
      <c r="ARB2" s="48"/>
      <c r="ARC2" s="48"/>
      <c r="ARD2" s="48"/>
      <c r="ARE2" s="48"/>
      <c r="ARF2" s="48"/>
      <c r="ARG2" s="48"/>
      <c r="ARH2" s="48"/>
      <c r="ARI2" s="48"/>
      <c r="ARJ2" s="48"/>
      <c r="ARK2" s="48"/>
      <c r="ARL2" s="48"/>
      <c r="ARM2" s="48"/>
      <c r="ARN2" s="48"/>
      <c r="ARO2" s="48"/>
      <c r="ARP2" s="48"/>
      <c r="ARQ2" s="48"/>
      <c r="ARR2" s="48"/>
      <c r="ARS2" s="48"/>
      <c r="ART2" s="48"/>
      <c r="ARU2" s="48"/>
      <c r="ARV2" s="48"/>
      <c r="ARW2" s="48"/>
      <c r="ARX2" s="48"/>
      <c r="ARY2" s="48"/>
      <c r="ARZ2" s="48"/>
      <c r="ASA2" s="48"/>
      <c r="ASB2" s="48"/>
      <c r="ASC2" s="48"/>
      <c r="ASD2" s="48"/>
      <c r="ASE2" s="48"/>
      <c r="ASF2" s="48"/>
      <c r="ASG2" s="48"/>
      <c r="ASH2" s="48"/>
      <c r="ASI2" s="48"/>
      <c r="ASJ2" s="48"/>
      <c r="ASK2" s="48"/>
      <c r="ASL2" s="48"/>
      <c r="ASM2" s="48"/>
      <c r="ASN2" s="48"/>
      <c r="ASO2" s="48"/>
      <c r="ASP2" s="48"/>
      <c r="ASQ2" s="48"/>
      <c r="ASR2" s="48"/>
      <c r="ASS2" s="48"/>
      <c r="AST2" s="48"/>
      <c r="ASU2" s="48"/>
      <c r="ASV2" s="48"/>
      <c r="ASW2" s="48"/>
      <c r="ASX2" s="48"/>
      <c r="ASY2" s="48"/>
      <c r="ASZ2" s="48"/>
      <c r="ATA2" s="48"/>
      <c r="ATB2" s="48"/>
      <c r="ATC2" s="48"/>
      <c r="ATD2" s="48"/>
      <c r="ATE2" s="48"/>
      <c r="ATF2" s="48"/>
      <c r="ATG2" s="48"/>
      <c r="ATH2" s="48"/>
      <c r="ATI2" s="48"/>
      <c r="ATJ2" s="48"/>
      <c r="ATK2" s="48"/>
      <c r="ATL2" s="48"/>
      <c r="ATM2" s="48"/>
      <c r="ATN2" s="48"/>
      <c r="ATO2" s="48"/>
      <c r="ATP2" s="48"/>
      <c r="ATQ2" s="48"/>
      <c r="ATR2" s="48"/>
      <c r="ATS2" s="48"/>
      <c r="ATT2" s="48"/>
      <c r="ATU2" s="48"/>
      <c r="ATV2" s="48"/>
      <c r="ATW2" s="48"/>
      <c r="ATX2" s="48"/>
      <c r="ATY2" s="48"/>
      <c r="ATZ2" s="48"/>
      <c r="AUA2" s="48"/>
      <c r="AUB2" s="48"/>
      <c r="AUC2" s="48"/>
      <c r="AUD2" s="48"/>
      <c r="AUE2" s="48"/>
      <c r="AUF2" s="48"/>
      <c r="AUG2" s="48"/>
      <c r="AUH2" s="48"/>
      <c r="AUI2" s="48"/>
      <c r="AUJ2" s="48"/>
      <c r="AUK2" s="48"/>
      <c r="AUL2" s="48"/>
      <c r="AUM2" s="48"/>
      <c r="AUN2" s="48"/>
      <c r="AUO2" s="48"/>
      <c r="AUP2" s="48"/>
      <c r="AUQ2" s="48"/>
      <c r="AUR2" s="48"/>
      <c r="AUS2" s="48"/>
      <c r="AUT2" s="48"/>
      <c r="AUU2" s="48"/>
      <c r="AUV2" s="48"/>
      <c r="AUW2" s="48"/>
      <c r="AUX2" s="48"/>
      <c r="AUY2" s="48"/>
      <c r="AUZ2" s="48"/>
      <c r="AVA2" s="48"/>
      <c r="AVB2" s="48"/>
      <c r="AVC2" s="48"/>
      <c r="AVD2" s="48"/>
      <c r="AVE2" s="48"/>
      <c r="AVF2" s="48"/>
      <c r="AVG2" s="48"/>
      <c r="AVH2" s="48"/>
      <c r="AVI2" s="48"/>
      <c r="AVJ2" s="48"/>
      <c r="AVK2" s="48"/>
      <c r="AVL2" s="48"/>
      <c r="AVM2" s="48"/>
      <c r="AVN2" s="48"/>
      <c r="AVO2" s="48"/>
      <c r="AVP2" s="48"/>
      <c r="AVQ2" s="48"/>
      <c r="AVR2" s="48"/>
      <c r="AVS2" s="48"/>
      <c r="AVT2" s="48"/>
      <c r="AVU2" s="48"/>
      <c r="AVV2" s="48"/>
      <c r="AVW2" s="48"/>
      <c r="AVX2" s="48"/>
      <c r="AVY2" s="48"/>
      <c r="AVZ2" s="48"/>
      <c r="AWA2" s="48"/>
      <c r="AWB2" s="48"/>
      <c r="AWC2" s="48"/>
      <c r="AWD2" s="48"/>
      <c r="AWE2" s="48"/>
      <c r="AWF2" s="48"/>
      <c r="AWG2" s="48"/>
      <c r="AWH2" s="48"/>
      <c r="AWI2" s="48"/>
      <c r="AWJ2" s="48"/>
      <c r="AWK2" s="48"/>
      <c r="AWL2" s="48"/>
      <c r="AWM2" s="48"/>
      <c r="AWN2" s="48"/>
      <c r="AWO2" s="48"/>
      <c r="AWP2" s="48"/>
      <c r="AWQ2" s="48"/>
      <c r="AWR2" s="48"/>
      <c r="AWS2" s="48"/>
      <c r="AWT2" s="48"/>
      <c r="AWU2" s="48"/>
      <c r="AWV2" s="48"/>
      <c r="AWW2" s="48"/>
      <c r="AWX2" s="48"/>
      <c r="AWY2" s="48"/>
      <c r="AWZ2" s="48"/>
      <c r="AXA2" s="48"/>
      <c r="AXB2" s="48"/>
      <c r="AXC2" s="48"/>
      <c r="AXD2" s="48"/>
      <c r="AXE2" s="48"/>
      <c r="AXF2" s="48"/>
      <c r="AXG2" s="48"/>
      <c r="AXH2" s="48"/>
      <c r="AXI2" s="48"/>
      <c r="AXJ2" s="48"/>
      <c r="AXK2" s="48"/>
      <c r="AXL2" s="48"/>
      <c r="AXM2" s="48"/>
      <c r="AXN2" s="48"/>
      <c r="AXO2" s="48"/>
      <c r="AXP2" s="48"/>
      <c r="AXQ2" s="48"/>
      <c r="AXR2" s="48"/>
      <c r="AXS2" s="48"/>
      <c r="AXT2" s="48"/>
      <c r="AXU2" s="48"/>
      <c r="AXV2" s="48"/>
      <c r="AXW2" s="48"/>
      <c r="AXX2" s="48"/>
      <c r="AXY2" s="48"/>
      <c r="AXZ2" s="48"/>
      <c r="AYA2" s="48"/>
      <c r="AYB2" s="48"/>
      <c r="AYC2" s="48"/>
      <c r="AYD2" s="48"/>
      <c r="AYE2" s="48"/>
      <c r="AYF2" s="48"/>
      <c r="AYG2" s="48"/>
      <c r="AYH2" s="48"/>
      <c r="AYI2" s="48"/>
      <c r="AYJ2" s="48"/>
      <c r="AYK2" s="48"/>
      <c r="AYL2" s="48"/>
      <c r="AYM2" s="48"/>
      <c r="AYN2" s="48"/>
      <c r="AYO2" s="48"/>
      <c r="AYP2" s="48"/>
      <c r="AYQ2" s="48"/>
      <c r="AYR2" s="48"/>
      <c r="AYS2" s="48"/>
      <c r="AYT2" s="48"/>
      <c r="AYU2" s="48"/>
      <c r="AYV2" s="48"/>
      <c r="AYW2" s="48"/>
      <c r="AYX2" s="48"/>
      <c r="AYY2" s="48"/>
      <c r="AYZ2" s="48"/>
      <c r="AZA2" s="48"/>
      <c r="AZB2" s="48"/>
      <c r="AZC2" s="48"/>
      <c r="AZD2" s="48"/>
      <c r="AZE2" s="48"/>
      <c r="AZF2" s="48"/>
      <c r="AZG2" s="48"/>
      <c r="AZH2" s="48"/>
      <c r="AZI2" s="48"/>
      <c r="AZJ2" s="48"/>
      <c r="AZK2" s="48"/>
      <c r="AZL2" s="48"/>
      <c r="AZM2" s="48"/>
      <c r="AZN2" s="48"/>
      <c r="AZO2" s="48"/>
      <c r="AZP2" s="48"/>
      <c r="AZQ2" s="48"/>
      <c r="AZR2" s="48"/>
      <c r="AZS2" s="48"/>
      <c r="AZT2" s="48"/>
      <c r="AZU2" s="48"/>
      <c r="AZV2" s="48"/>
      <c r="AZW2" s="48"/>
      <c r="AZX2" s="48"/>
      <c r="AZY2" s="48"/>
      <c r="AZZ2" s="48"/>
      <c r="BAA2" s="48"/>
      <c r="BAB2" s="48"/>
      <c r="BAC2" s="48"/>
      <c r="BAD2" s="48"/>
      <c r="BAE2" s="48"/>
      <c r="BAF2" s="48"/>
      <c r="BAG2" s="48"/>
      <c r="BAH2" s="48"/>
      <c r="BAI2" s="48"/>
      <c r="BAJ2" s="48"/>
      <c r="BAK2" s="48"/>
      <c r="BAL2" s="48"/>
      <c r="BAM2" s="48"/>
      <c r="BAN2" s="48"/>
      <c r="BAO2" s="48"/>
      <c r="BAP2" s="48"/>
      <c r="BAQ2" s="48"/>
      <c r="BAR2" s="48"/>
      <c r="BAS2" s="48"/>
      <c r="BAT2" s="48"/>
      <c r="BAU2" s="48"/>
      <c r="BAV2" s="48"/>
      <c r="BAW2" s="48"/>
      <c r="BAX2" s="48"/>
      <c r="BAY2" s="48"/>
      <c r="BAZ2" s="48"/>
      <c r="BBA2" s="48"/>
      <c r="BBB2" s="48"/>
      <c r="BBC2" s="48"/>
      <c r="BBD2" s="48"/>
      <c r="BBE2" s="48"/>
      <c r="BBF2" s="48"/>
      <c r="BBG2" s="48"/>
      <c r="BBH2" s="48"/>
      <c r="BBI2" s="48"/>
      <c r="BBJ2" s="48"/>
      <c r="BBK2" s="48"/>
      <c r="BBL2" s="48"/>
      <c r="BBM2" s="48"/>
      <c r="BBN2" s="48"/>
      <c r="BBO2" s="48"/>
      <c r="BBP2" s="48"/>
      <c r="BBQ2" s="48"/>
      <c r="BBR2" s="48"/>
      <c r="BBS2" s="48"/>
      <c r="BBT2" s="48"/>
      <c r="BBU2" s="48"/>
      <c r="BBV2" s="48"/>
      <c r="BBW2" s="48"/>
      <c r="BBX2" s="48"/>
      <c r="BBY2" s="48"/>
      <c r="BBZ2" s="48"/>
      <c r="BCA2" s="48"/>
      <c r="BCB2" s="48"/>
      <c r="BCC2" s="48"/>
      <c r="BCD2" s="48"/>
      <c r="BCE2" s="48"/>
      <c r="BCF2" s="48"/>
      <c r="BCG2" s="48"/>
      <c r="BCH2" s="48"/>
      <c r="BCI2" s="48"/>
      <c r="BCJ2" s="48"/>
      <c r="BCK2" s="48"/>
      <c r="BCL2" s="48"/>
      <c r="BCM2" s="48"/>
      <c r="BCN2" s="48"/>
      <c r="BCO2" s="48"/>
      <c r="BCP2" s="48"/>
      <c r="BCQ2" s="48"/>
      <c r="BCR2" s="48"/>
      <c r="BCS2" s="48"/>
      <c r="BCT2" s="48"/>
      <c r="BCU2" s="48"/>
      <c r="BCV2" s="48"/>
      <c r="BCW2" s="48"/>
      <c r="BCX2" s="48"/>
      <c r="BCY2" s="48"/>
      <c r="BCZ2" s="48"/>
      <c r="BDA2" s="48"/>
      <c r="BDB2" s="48"/>
      <c r="BDC2" s="48"/>
      <c r="BDD2" s="48"/>
      <c r="BDE2" s="48"/>
      <c r="BDF2" s="48"/>
      <c r="BDG2" s="48"/>
      <c r="BDH2" s="48"/>
      <c r="BDI2" s="48"/>
      <c r="BDJ2" s="48"/>
      <c r="BDK2" s="48"/>
      <c r="BDL2" s="48"/>
      <c r="BDM2" s="48"/>
      <c r="BDN2" s="48"/>
      <c r="BDO2" s="48"/>
      <c r="BDP2" s="48"/>
      <c r="BDQ2" s="48"/>
      <c r="BDR2" s="48"/>
      <c r="BDS2" s="48"/>
      <c r="BDT2" s="48"/>
      <c r="BDU2" s="48"/>
      <c r="BDV2" s="48"/>
      <c r="BDW2" s="48"/>
      <c r="BDX2" s="48"/>
      <c r="BDY2" s="48"/>
      <c r="BDZ2" s="48"/>
      <c r="BEA2" s="48"/>
      <c r="BEB2" s="48"/>
      <c r="BEC2" s="48"/>
      <c r="BED2" s="48"/>
      <c r="BEE2" s="48"/>
      <c r="BEF2" s="48"/>
      <c r="BEG2" s="48"/>
      <c r="BEH2" s="48"/>
      <c r="BEI2" s="48"/>
      <c r="BEJ2" s="48"/>
      <c r="BEK2" s="48"/>
      <c r="BEL2" s="48"/>
      <c r="BEM2" s="48"/>
      <c r="BEN2" s="48"/>
      <c r="BEO2" s="48"/>
      <c r="BEP2" s="48"/>
      <c r="BEQ2" s="48"/>
      <c r="BER2" s="48"/>
      <c r="BES2" s="48"/>
      <c r="BET2" s="48"/>
      <c r="BEU2" s="48"/>
      <c r="BEV2" s="48"/>
      <c r="BEW2" s="48"/>
      <c r="BEX2" s="48"/>
      <c r="BEY2" s="48"/>
      <c r="BEZ2" s="48"/>
      <c r="BFA2" s="48"/>
      <c r="BFB2" s="48"/>
      <c r="BFC2" s="48"/>
      <c r="BFD2" s="48"/>
      <c r="BFE2" s="48"/>
      <c r="BFF2" s="48"/>
      <c r="BFG2" s="48"/>
      <c r="BFH2" s="48"/>
      <c r="BFI2" s="48"/>
      <c r="BFJ2" s="48"/>
      <c r="BFK2" s="48"/>
      <c r="BFL2" s="48"/>
      <c r="BFM2" s="48"/>
      <c r="BFN2" s="48"/>
      <c r="BFO2" s="48"/>
      <c r="BFP2" s="48"/>
      <c r="BFQ2" s="48"/>
      <c r="BFR2" s="48"/>
      <c r="BFS2" s="48"/>
      <c r="BFT2" s="48"/>
      <c r="BFU2" s="48"/>
      <c r="BFV2" s="48"/>
      <c r="BFW2" s="48"/>
      <c r="BFX2" s="48"/>
      <c r="BFY2" s="48"/>
      <c r="BFZ2" s="48"/>
      <c r="BGA2" s="48"/>
      <c r="BGB2" s="48"/>
      <c r="BGC2" s="48"/>
      <c r="BGD2" s="48"/>
      <c r="BGE2" s="48"/>
      <c r="BGF2" s="48"/>
      <c r="BGG2" s="48"/>
      <c r="BGH2" s="48"/>
      <c r="BGI2" s="48"/>
      <c r="BGJ2" s="48"/>
      <c r="BGK2" s="48"/>
      <c r="BGL2" s="48"/>
      <c r="BGM2" s="48"/>
      <c r="BGN2" s="48"/>
      <c r="BGO2" s="48"/>
      <c r="BGP2" s="48"/>
      <c r="BGQ2" s="48"/>
      <c r="BGR2" s="48"/>
      <c r="BGS2" s="48"/>
      <c r="BGT2" s="48"/>
      <c r="BGU2" s="48"/>
      <c r="BGV2" s="48"/>
      <c r="BGW2" s="48"/>
      <c r="BGX2" s="48"/>
      <c r="BGY2" s="48"/>
      <c r="BGZ2" s="48"/>
      <c r="BHA2" s="48"/>
      <c r="BHB2" s="48"/>
      <c r="BHC2" s="48"/>
      <c r="BHD2" s="48"/>
      <c r="BHE2" s="48"/>
      <c r="BHF2" s="48"/>
      <c r="BHG2" s="48"/>
      <c r="BHH2" s="48"/>
      <c r="BHI2" s="48"/>
      <c r="BHJ2" s="48"/>
      <c r="BHK2" s="48"/>
      <c r="BHL2" s="48"/>
      <c r="BHM2" s="48"/>
      <c r="BHN2" s="48"/>
      <c r="BHO2" s="48"/>
      <c r="BHP2" s="48"/>
      <c r="BHQ2" s="48"/>
      <c r="BHR2" s="48"/>
      <c r="BHS2" s="48"/>
      <c r="BHT2" s="48"/>
      <c r="BHU2" s="48"/>
      <c r="BHV2" s="48"/>
      <c r="BHW2" s="48"/>
      <c r="BHX2" s="48"/>
      <c r="BHY2" s="48"/>
      <c r="BHZ2" s="48"/>
      <c r="BIA2" s="48"/>
      <c r="BIB2" s="48"/>
      <c r="BIC2" s="48"/>
      <c r="BID2" s="48"/>
      <c r="BIE2" s="48"/>
      <c r="BIF2" s="48"/>
      <c r="BIG2" s="48"/>
      <c r="BIH2" s="48"/>
      <c r="BII2" s="48"/>
      <c r="BIJ2" s="48"/>
      <c r="BIK2" s="48"/>
      <c r="BIL2" s="48"/>
      <c r="BIM2" s="48"/>
      <c r="BIN2" s="48"/>
      <c r="BIO2" s="48"/>
      <c r="BIP2" s="48"/>
      <c r="BIQ2" s="48"/>
      <c r="BIR2" s="48"/>
      <c r="BIS2" s="48"/>
      <c r="BIT2" s="48"/>
      <c r="BIU2" s="48"/>
      <c r="BIV2" s="48"/>
      <c r="BIW2" s="48"/>
      <c r="BIX2" s="48"/>
      <c r="BIY2" s="48"/>
      <c r="BIZ2" s="48"/>
      <c r="BJA2" s="48"/>
      <c r="BJB2" s="48"/>
      <c r="BJC2" s="48"/>
      <c r="BJD2" s="48"/>
      <c r="BJE2" s="48"/>
      <c r="BJF2" s="48"/>
      <c r="BJG2" s="48"/>
      <c r="BJH2" s="48"/>
      <c r="BJI2" s="48"/>
      <c r="BJJ2" s="48"/>
      <c r="BJK2" s="48"/>
      <c r="BJL2" s="48"/>
      <c r="BJM2" s="48"/>
      <c r="BJN2" s="48"/>
      <c r="BJO2" s="48"/>
      <c r="BJP2" s="48"/>
      <c r="BJQ2" s="48"/>
      <c r="BJR2" s="48"/>
      <c r="BJS2" s="48"/>
      <c r="BJT2" s="48"/>
      <c r="BJU2" s="48"/>
      <c r="BJV2" s="48"/>
      <c r="BJW2" s="48"/>
      <c r="BJX2" s="48"/>
      <c r="BJY2" s="48"/>
      <c r="BJZ2" s="48"/>
      <c r="BKA2" s="48"/>
      <c r="BKB2" s="48"/>
      <c r="BKC2" s="48"/>
      <c r="BKD2" s="48"/>
      <c r="BKE2" s="48"/>
      <c r="BKF2" s="48"/>
      <c r="BKG2" s="48"/>
      <c r="BKH2" s="48"/>
      <c r="BKI2" s="48"/>
      <c r="BKJ2" s="48"/>
      <c r="BKK2" s="48"/>
      <c r="BKL2" s="48"/>
      <c r="BKM2" s="48"/>
      <c r="BKN2" s="48"/>
      <c r="BKO2" s="48"/>
      <c r="BKP2" s="48"/>
      <c r="BKQ2" s="48"/>
      <c r="BKR2" s="48"/>
      <c r="BKS2" s="48"/>
      <c r="BKT2" s="48"/>
      <c r="BKU2" s="48"/>
      <c r="BKV2" s="48"/>
      <c r="BKW2" s="48"/>
      <c r="BKX2" s="48"/>
      <c r="BKY2" s="48"/>
      <c r="BKZ2" s="48"/>
      <c r="BLA2" s="48"/>
      <c r="BLB2" s="48"/>
      <c r="BLC2" s="48"/>
      <c r="BLD2" s="48"/>
      <c r="BLE2" s="48"/>
      <c r="BLF2" s="48"/>
      <c r="BLG2" s="48"/>
      <c r="BLH2" s="48"/>
      <c r="BLI2" s="48"/>
      <c r="BLJ2" s="48"/>
      <c r="BLK2" s="48"/>
      <c r="BLL2" s="48"/>
      <c r="BLM2" s="48"/>
      <c r="BLN2" s="48"/>
      <c r="BLO2" s="48"/>
      <c r="BLP2" s="48"/>
      <c r="BLQ2" s="48"/>
      <c r="BLR2" s="48"/>
      <c r="BLS2" s="48"/>
      <c r="BLT2" s="48"/>
      <c r="BLU2" s="48"/>
      <c r="BLV2" s="48"/>
      <c r="BLW2" s="48"/>
      <c r="BLX2" s="48"/>
      <c r="BLY2" s="48"/>
      <c r="BLZ2" s="48"/>
      <c r="BMA2" s="48"/>
      <c r="BMB2" s="48"/>
      <c r="BMC2" s="48"/>
      <c r="BMD2" s="48"/>
      <c r="BME2" s="48"/>
      <c r="BMF2" s="48"/>
      <c r="BMG2" s="48"/>
      <c r="BMH2" s="48"/>
      <c r="BMI2" s="48"/>
      <c r="BMJ2" s="48"/>
      <c r="BMK2" s="48"/>
      <c r="BML2" s="48"/>
      <c r="BMM2" s="48"/>
      <c r="BMN2" s="48"/>
      <c r="BMO2" s="48"/>
      <c r="BMP2" s="48"/>
      <c r="BMQ2" s="48"/>
      <c r="BMR2" s="48"/>
      <c r="BMS2" s="48"/>
      <c r="BMT2" s="48"/>
      <c r="BMU2" s="48"/>
      <c r="BMV2" s="48"/>
      <c r="BMW2" s="48"/>
      <c r="BMX2" s="48"/>
      <c r="BMY2" s="48"/>
      <c r="BMZ2" s="48"/>
      <c r="BNA2" s="48"/>
      <c r="BNB2" s="48"/>
      <c r="BNC2" s="48"/>
      <c r="BND2" s="48"/>
      <c r="BNE2" s="48"/>
      <c r="BNF2" s="48"/>
      <c r="BNG2" s="48"/>
      <c r="BNH2" s="48"/>
      <c r="BNI2" s="48"/>
      <c r="BNJ2" s="48"/>
      <c r="BNK2" s="48"/>
      <c r="BNL2" s="48"/>
      <c r="BNM2" s="48"/>
      <c r="BNN2" s="48"/>
      <c r="BNO2" s="48"/>
      <c r="BNP2" s="48"/>
      <c r="BNQ2" s="48"/>
      <c r="BNR2" s="48"/>
      <c r="BNS2" s="48"/>
      <c r="BNT2" s="48"/>
      <c r="BNU2" s="48"/>
      <c r="BNV2" s="48"/>
      <c r="BNW2" s="48"/>
      <c r="BNX2" s="48"/>
      <c r="BNY2" s="48"/>
      <c r="BNZ2" s="48"/>
      <c r="BOA2" s="48"/>
      <c r="BOB2" s="48"/>
      <c r="BOC2" s="48"/>
      <c r="BOD2" s="48"/>
      <c r="BOE2" s="48"/>
      <c r="BOF2" s="48"/>
      <c r="BOG2" s="48"/>
      <c r="BOH2" s="48"/>
      <c r="BOI2" s="48"/>
      <c r="BOJ2" s="48"/>
      <c r="BOK2" s="48"/>
      <c r="BOL2" s="48"/>
      <c r="BOM2" s="48"/>
      <c r="BON2" s="48"/>
      <c r="BOO2" s="48"/>
      <c r="BOP2" s="48"/>
      <c r="BOQ2" s="48"/>
      <c r="BOR2" s="48"/>
      <c r="BOS2" s="48"/>
      <c r="BOT2" s="48"/>
      <c r="BOU2" s="48"/>
      <c r="BOV2" s="48"/>
      <c r="BOW2" s="48"/>
      <c r="BOX2" s="48"/>
      <c r="BOY2" s="48"/>
      <c r="BOZ2" s="48"/>
      <c r="BPA2" s="48"/>
      <c r="BPB2" s="48"/>
      <c r="BPC2" s="48"/>
      <c r="BPD2" s="48"/>
      <c r="BPE2" s="48"/>
      <c r="BPF2" s="48"/>
      <c r="BPG2" s="48"/>
      <c r="BPH2" s="48"/>
      <c r="BPI2" s="48"/>
      <c r="BPJ2" s="48"/>
      <c r="BPK2" s="48"/>
      <c r="BPL2" s="48"/>
      <c r="BPM2" s="48"/>
      <c r="BPN2" s="48"/>
      <c r="BPO2" s="48"/>
      <c r="BPP2" s="48"/>
      <c r="BPQ2" s="48"/>
      <c r="BPR2" s="48"/>
      <c r="BPS2" s="48"/>
      <c r="BPT2" s="48"/>
      <c r="BPU2" s="48"/>
      <c r="BPV2" s="48"/>
      <c r="BPW2" s="48"/>
      <c r="BPX2" s="48"/>
      <c r="BPY2" s="48"/>
      <c r="BPZ2" s="48"/>
      <c r="BQA2" s="48"/>
      <c r="BQB2" s="48"/>
      <c r="BQC2" s="48"/>
      <c r="BQD2" s="48"/>
      <c r="BQE2" s="48"/>
      <c r="BQF2" s="48"/>
      <c r="BQG2" s="48"/>
      <c r="BQH2" s="48"/>
      <c r="BQI2" s="48"/>
      <c r="BQJ2" s="48"/>
      <c r="BQK2" s="48"/>
      <c r="BQL2" s="48"/>
      <c r="BQM2" s="48"/>
      <c r="BQN2" s="48"/>
      <c r="BQO2" s="48"/>
      <c r="BQP2" s="48"/>
      <c r="BQQ2" s="48"/>
      <c r="BQR2" s="48"/>
      <c r="BQS2" s="48"/>
      <c r="BQT2" s="48"/>
      <c r="BQU2" s="48"/>
      <c r="BQV2" s="48"/>
      <c r="BQW2" s="48"/>
      <c r="BQX2" s="48"/>
      <c r="BQY2" s="48"/>
      <c r="BQZ2" s="48"/>
      <c r="BRA2" s="48"/>
      <c r="BRB2" s="48"/>
      <c r="BRC2" s="48"/>
      <c r="BRD2" s="48"/>
      <c r="BRE2" s="48"/>
      <c r="BRF2" s="48"/>
      <c r="BRG2" s="48"/>
      <c r="BRH2" s="48"/>
      <c r="BRI2" s="48"/>
      <c r="BRJ2" s="48"/>
      <c r="BRK2" s="48"/>
      <c r="BRL2" s="48"/>
      <c r="BRM2" s="48"/>
      <c r="BRN2" s="48"/>
      <c r="BRO2" s="48"/>
      <c r="BRP2" s="48"/>
      <c r="BRQ2" s="48"/>
      <c r="BRR2" s="48"/>
      <c r="BRS2" s="48"/>
      <c r="BRT2" s="48"/>
      <c r="BRU2" s="48"/>
      <c r="BRV2" s="48"/>
      <c r="BRW2" s="48"/>
      <c r="BRX2" s="48"/>
      <c r="BRY2" s="48"/>
      <c r="BRZ2" s="48"/>
      <c r="BSA2" s="48"/>
      <c r="BSB2" s="48"/>
      <c r="BSC2" s="48"/>
      <c r="BSD2" s="48"/>
      <c r="BSE2" s="48"/>
      <c r="BSF2" s="48"/>
      <c r="BSG2" s="48"/>
      <c r="BSH2" s="48"/>
      <c r="BSI2" s="48"/>
      <c r="BSJ2" s="48"/>
      <c r="BSK2" s="48"/>
      <c r="BSL2" s="48"/>
      <c r="BSM2" s="48"/>
      <c r="BSN2" s="48"/>
      <c r="BSO2" s="48"/>
      <c r="BSP2" s="48"/>
      <c r="BSQ2" s="48"/>
      <c r="BSR2" s="48"/>
      <c r="BSS2" s="48"/>
      <c r="BST2" s="48"/>
      <c r="BSU2" s="48"/>
      <c r="BSV2" s="48"/>
      <c r="BSW2" s="48"/>
      <c r="BSX2" s="48"/>
      <c r="BSY2" s="48"/>
      <c r="BSZ2" s="48"/>
      <c r="BTA2" s="48"/>
      <c r="BTB2" s="48"/>
      <c r="BTC2" s="48"/>
      <c r="BTD2" s="48"/>
      <c r="BTE2" s="48"/>
      <c r="BTF2" s="48"/>
      <c r="BTG2" s="48"/>
      <c r="BTH2" s="48"/>
      <c r="BTI2" s="48"/>
      <c r="BTJ2" s="48"/>
      <c r="BTK2" s="48"/>
      <c r="BTL2" s="48"/>
      <c r="BTM2" s="48"/>
      <c r="BTN2" s="48"/>
      <c r="BTO2" s="48"/>
      <c r="BTP2" s="48"/>
      <c r="BTQ2" s="48"/>
      <c r="BTR2" s="48"/>
      <c r="BTS2" s="48"/>
      <c r="BTT2" s="48"/>
      <c r="BTU2" s="48"/>
      <c r="BTV2" s="48"/>
      <c r="BTW2" s="48"/>
      <c r="BTX2" s="48"/>
      <c r="BTY2" s="48"/>
      <c r="BTZ2" s="48"/>
      <c r="BUA2" s="48"/>
      <c r="BUB2" s="48"/>
      <c r="BUC2" s="48"/>
      <c r="BUD2" s="48"/>
      <c r="BUE2" s="48"/>
      <c r="BUF2" s="48"/>
      <c r="BUG2" s="48"/>
      <c r="BUH2" s="48"/>
      <c r="BUI2" s="48"/>
      <c r="BUJ2" s="48"/>
      <c r="BUK2" s="48"/>
      <c r="BUL2" s="48"/>
      <c r="BUM2" s="48"/>
      <c r="BUN2" s="48"/>
      <c r="BUO2" s="48"/>
      <c r="BUP2" s="48"/>
      <c r="BUQ2" s="48"/>
      <c r="BUR2" s="48"/>
      <c r="BUS2" s="48"/>
      <c r="BUT2" s="48"/>
      <c r="BUU2" s="48"/>
      <c r="BUV2" s="48"/>
      <c r="BUW2" s="48"/>
      <c r="BUX2" s="48"/>
      <c r="BUY2" s="48"/>
      <c r="BUZ2" s="48"/>
      <c r="BVA2" s="48"/>
      <c r="BVB2" s="48"/>
      <c r="BVC2" s="48"/>
      <c r="BVD2" s="48"/>
      <c r="BVE2" s="48"/>
      <c r="BVF2" s="48"/>
      <c r="BVG2" s="48"/>
      <c r="BVH2" s="48"/>
      <c r="BVI2" s="48"/>
      <c r="BVJ2" s="48"/>
      <c r="BVK2" s="48"/>
      <c r="BVL2" s="48"/>
      <c r="BVM2" s="48"/>
      <c r="BVN2" s="48"/>
      <c r="BVO2" s="48"/>
      <c r="BVP2" s="48"/>
      <c r="BVQ2" s="48"/>
      <c r="BVR2" s="48"/>
      <c r="BVS2" s="48"/>
      <c r="BVT2" s="48"/>
      <c r="BVU2" s="48"/>
      <c r="BVV2" s="48"/>
      <c r="BVW2" s="48"/>
      <c r="BVX2" s="48"/>
      <c r="BVY2" s="48"/>
      <c r="BVZ2" s="48"/>
      <c r="BWA2" s="48"/>
      <c r="BWB2" s="48"/>
      <c r="BWC2" s="48"/>
      <c r="BWD2" s="48"/>
      <c r="BWE2" s="48"/>
      <c r="BWF2" s="48"/>
      <c r="BWG2" s="48"/>
      <c r="BWH2" s="48"/>
      <c r="BWI2" s="48"/>
      <c r="BWJ2" s="48"/>
      <c r="BWK2" s="48"/>
      <c r="BWL2" s="48"/>
      <c r="BWM2" s="48"/>
      <c r="BWN2" s="48"/>
      <c r="BWO2" s="48"/>
      <c r="BWP2" s="48"/>
      <c r="BWQ2" s="48"/>
      <c r="BWR2" s="48"/>
      <c r="BWS2" s="48"/>
      <c r="BWT2" s="48"/>
      <c r="BWU2" s="48"/>
      <c r="BWV2" s="48"/>
      <c r="BWW2" s="48"/>
      <c r="BWX2" s="48"/>
      <c r="BWY2" s="48"/>
      <c r="BWZ2" s="48"/>
      <c r="BXA2" s="48"/>
      <c r="BXB2" s="48"/>
      <c r="BXC2" s="48"/>
      <c r="BXD2" s="48"/>
      <c r="BXE2" s="48"/>
      <c r="BXF2" s="48"/>
      <c r="BXG2" s="48"/>
      <c r="BXH2" s="48"/>
      <c r="BXI2" s="48"/>
      <c r="BXJ2" s="48"/>
      <c r="BXK2" s="48"/>
      <c r="BXL2" s="48"/>
      <c r="BXM2" s="48"/>
      <c r="BXN2" s="48"/>
      <c r="BXO2" s="48"/>
      <c r="BXP2" s="48"/>
      <c r="BXQ2" s="48"/>
      <c r="BXR2" s="48"/>
      <c r="BXS2" s="48"/>
      <c r="BXT2" s="48"/>
      <c r="BXU2" s="48"/>
      <c r="BXV2" s="48"/>
      <c r="BXW2" s="48"/>
      <c r="BXX2" s="48"/>
      <c r="BXY2" s="48"/>
      <c r="BXZ2" s="48"/>
      <c r="BYA2" s="48"/>
      <c r="BYB2" s="48"/>
      <c r="BYC2" s="48"/>
      <c r="BYD2" s="48"/>
      <c r="BYE2" s="48"/>
      <c r="BYF2" s="48"/>
      <c r="BYG2" s="48"/>
      <c r="BYH2" s="48"/>
      <c r="BYI2" s="48"/>
      <c r="BYJ2" s="48"/>
      <c r="BYK2" s="48"/>
      <c r="BYL2" s="48"/>
      <c r="BYM2" s="48"/>
      <c r="BYN2" s="48"/>
      <c r="BYO2" s="48"/>
      <c r="BYP2" s="48"/>
      <c r="BYQ2" s="48"/>
      <c r="BYR2" s="48"/>
      <c r="BYS2" s="48"/>
      <c r="BYT2" s="48"/>
      <c r="BYU2" s="48"/>
      <c r="BYV2" s="48"/>
      <c r="BYW2" s="48"/>
      <c r="BYX2" s="48"/>
      <c r="BYY2" s="48"/>
      <c r="BYZ2" s="48"/>
      <c r="BZA2" s="48"/>
      <c r="BZB2" s="48"/>
      <c r="BZC2" s="48"/>
      <c r="BZD2" s="48"/>
      <c r="BZE2" s="48"/>
      <c r="BZF2" s="48"/>
      <c r="BZG2" s="48"/>
      <c r="BZH2" s="48"/>
      <c r="BZI2" s="48"/>
      <c r="BZJ2" s="48"/>
      <c r="BZK2" s="48"/>
      <c r="BZL2" s="48"/>
      <c r="BZM2" s="48"/>
      <c r="BZN2" s="48"/>
      <c r="BZO2" s="48"/>
      <c r="BZP2" s="48"/>
      <c r="BZQ2" s="48"/>
      <c r="BZR2" s="48"/>
      <c r="BZS2" s="48"/>
      <c r="BZT2" s="48"/>
      <c r="BZU2" s="48"/>
      <c r="BZV2" s="48"/>
      <c r="BZW2" s="48"/>
      <c r="BZX2" s="48"/>
      <c r="BZY2" s="48"/>
      <c r="BZZ2" s="48"/>
      <c r="CAA2" s="48"/>
      <c r="CAB2" s="48"/>
      <c r="CAC2" s="48"/>
      <c r="CAD2" s="48"/>
      <c r="CAE2" s="48"/>
      <c r="CAF2" s="48"/>
      <c r="CAG2" s="48"/>
      <c r="CAH2" s="48"/>
      <c r="CAI2" s="48"/>
      <c r="CAJ2" s="48"/>
      <c r="CAK2" s="48"/>
      <c r="CAL2" s="48"/>
      <c r="CAM2" s="48"/>
      <c r="CAN2" s="48"/>
      <c r="CAO2" s="48"/>
      <c r="CAP2" s="48"/>
      <c r="CAQ2" s="48"/>
      <c r="CAR2" s="48"/>
      <c r="CAS2" s="48"/>
      <c r="CAT2" s="48"/>
      <c r="CAU2" s="48"/>
      <c r="CAV2" s="48"/>
      <c r="CAW2" s="48"/>
      <c r="CAX2" s="48"/>
      <c r="CAY2" s="48"/>
      <c r="CAZ2" s="48"/>
      <c r="CBA2" s="48"/>
      <c r="CBB2" s="48"/>
      <c r="CBC2" s="48"/>
      <c r="CBD2" s="48"/>
      <c r="CBE2" s="48"/>
      <c r="CBF2" s="48"/>
      <c r="CBG2" s="48"/>
      <c r="CBH2" s="48"/>
      <c r="CBI2" s="48"/>
      <c r="CBJ2" s="48"/>
      <c r="CBK2" s="48"/>
      <c r="CBL2" s="48"/>
      <c r="CBM2" s="48"/>
      <c r="CBN2" s="48"/>
      <c r="CBO2" s="48"/>
      <c r="CBP2" s="48"/>
      <c r="CBQ2" s="48"/>
      <c r="CBR2" s="48"/>
      <c r="CBS2" s="48"/>
      <c r="CBT2" s="48"/>
      <c r="CBU2" s="48"/>
      <c r="CBV2" s="48"/>
      <c r="CBW2" s="48"/>
      <c r="CBX2" s="48"/>
      <c r="CBY2" s="48"/>
      <c r="CBZ2" s="48"/>
      <c r="CCA2" s="48"/>
      <c r="CCB2" s="48"/>
      <c r="CCC2" s="48"/>
      <c r="CCD2" s="48"/>
      <c r="CCE2" s="48"/>
      <c r="CCF2" s="48"/>
      <c r="CCG2" s="48"/>
      <c r="CCH2" s="48"/>
      <c r="CCI2" s="48"/>
      <c r="CCJ2" s="48"/>
      <c r="CCK2" s="48"/>
      <c r="CCL2" s="48"/>
      <c r="CCM2" s="48"/>
      <c r="CCN2" s="48"/>
      <c r="CCO2" s="48"/>
      <c r="CCP2" s="48"/>
      <c r="CCQ2" s="48"/>
      <c r="CCR2" s="48"/>
      <c r="CCS2" s="48"/>
      <c r="CCT2" s="48"/>
      <c r="CCU2" s="48"/>
      <c r="CCV2" s="48"/>
      <c r="CCW2" s="48"/>
      <c r="CCX2" s="48"/>
      <c r="CCY2" s="48"/>
      <c r="CCZ2" s="48"/>
      <c r="CDA2" s="48"/>
      <c r="CDB2" s="48"/>
      <c r="CDC2" s="48"/>
      <c r="CDD2" s="48"/>
      <c r="CDE2" s="48"/>
      <c r="CDF2" s="48"/>
      <c r="CDG2" s="48"/>
      <c r="CDH2" s="48"/>
      <c r="CDI2" s="48"/>
      <c r="CDJ2" s="48"/>
      <c r="CDK2" s="48"/>
      <c r="CDL2" s="48"/>
      <c r="CDM2" s="48"/>
      <c r="CDN2" s="48"/>
      <c r="CDO2" s="48"/>
      <c r="CDP2" s="48"/>
      <c r="CDQ2" s="48"/>
      <c r="CDR2" s="48"/>
      <c r="CDS2" s="48"/>
      <c r="CDT2" s="48"/>
      <c r="CDU2" s="48"/>
      <c r="CDV2" s="48"/>
      <c r="CDW2" s="48"/>
      <c r="CDX2" s="48"/>
      <c r="CDY2" s="48"/>
      <c r="CDZ2" s="48"/>
      <c r="CEA2" s="48"/>
      <c r="CEB2" s="48"/>
      <c r="CEC2" s="48"/>
      <c r="CED2" s="48"/>
      <c r="CEE2" s="48"/>
      <c r="CEF2" s="48"/>
      <c r="CEG2" s="48"/>
      <c r="CEH2" s="48"/>
      <c r="CEI2" s="48"/>
      <c r="CEJ2" s="48"/>
      <c r="CEK2" s="48"/>
      <c r="CEL2" s="48"/>
      <c r="CEM2" s="48"/>
      <c r="CEN2" s="48"/>
      <c r="CEO2" s="48"/>
      <c r="CEP2" s="48"/>
      <c r="CEQ2" s="48"/>
      <c r="CER2" s="48"/>
      <c r="CES2" s="48"/>
      <c r="CET2" s="48"/>
      <c r="CEU2" s="48"/>
      <c r="CEV2" s="48"/>
      <c r="CEW2" s="48"/>
      <c r="CEX2" s="48"/>
      <c r="CEY2" s="48"/>
      <c r="CEZ2" s="48"/>
      <c r="CFA2" s="48"/>
      <c r="CFB2" s="48"/>
      <c r="CFC2" s="48"/>
      <c r="CFD2" s="48"/>
      <c r="CFE2" s="48"/>
      <c r="CFF2" s="48"/>
      <c r="CFG2" s="48"/>
      <c r="CFH2" s="48"/>
      <c r="CFI2" s="48"/>
      <c r="CFJ2" s="48"/>
      <c r="CFK2" s="48"/>
      <c r="CFL2" s="48"/>
      <c r="CFM2" s="48"/>
      <c r="CFN2" s="48"/>
      <c r="CFO2" s="48"/>
      <c r="CFP2" s="48"/>
      <c r="CFQ2" s="48"/>
      <c r="CFR2" s="48"/>
      <c r="CFS2" s="48"/>
      <c r="CFT2" s="48"/>
      <c r="CFU2" s="48"/>
      <c r="CFV2" s="48"/>
      <c r="CFW2" s="48"/>
      <c r="CFX2" s="48"/>
      <c r="CFY2" s="48"/>
      <c r="CFZ2" s="48"/>
      <c r="CGA2" s="48"/>
      <c r="CGB2" s="48"/>
      <c r="CGC2" s="48"/>
      <c r="CGD2" s="48"/>
      <c r="CGE2" s="48"/>
      <c r="CGF2" s="48"/>
      <c r="CGG2" s="48"/>
      <c r="CGH2" s="48"/>
      <c r="CGI2" s="48"/>
      <c r="CGJ2" s="48"/>
      <c r="CGK2" s="48"/>
      <c r="CGL2" s="48"/>
      <c r="CGM2" s="48"/>
      <c r="CGN2" s="48"/>
      <c r="CGO2" s="48"/>
      <c r="CGP2" s="48"/>
      <c r="CGQ2" s="48"/>
      <c r="CGR2" s="48"/>
      <c r="CGS2" s="48"/>
      <c r="CGT2" s="48"/>
      <c r="CGU2" s="48"/>
      <c r="CGV2" s="48"/>
      <c r="CGW2" s="48"/>
      <c r="CGX2" s="48"/>
      <c r="CGY2" s="48"/>
      <c r="CGZ2" s="48"/>
      <c r="CHA2" s="48"/>
      <c r="CHB2" s="48"/>
      <c r="CHC2" s="48"/>
      <c r="CHD2" s="48"/>
      <c r="CHE2" s="48"/>
      <c r="CHF2" s="48"/>
      <c r="CHG2" s="48"/>
      <c r="CHH2" s="48"/>
      <c r="CHI2" s="48"/>
      <c r="CHJ2" s="48"/>
      <c r="CHK2" s="48"/>
      <c r="CHL2" s="48"/>
      <c r="CHM2" s="48"/>
      <c r="CHN2" s="48"/>
      <c r="CHO2" s="48"/>
      <c r="CHP2" s="48"/>
      <c r="CHQ2" s="48"/>
      <c r="CHR2" s="48"/>
      <c r="CHS2" s="48"/>
      <c r="CHT2" s="48"/>
      <c r="CHU2" s="48"/>
      <c r="CHV2" s="48"/>
      <c r="CHW2" s="48"/>
      <c r="CHX2" s="48"/>
      <c r="CHY2" s="48"/>
      <c r="CHZ2" s="48"/>
      <c r="CIA2" s="48"/>
      <c r="CIB2" s="48"/>
      <c r="CIC2" s="48"/>
      <c r="CID2" s="48"/>
      <c r="CIE2" s="48"/>
      <c r="CIF2" s="48"/>
      <c r="CIG2" s="48"/>
      <c r="CIH2" s="48"/>
      <c r="CII2" s="48"/>
      <c r="CIJ2" s="48"/>
      <c r="CIK2" s="48"/>
      <c r="CIL2" s="48"/>
      <c r="CIM2" s="48"/>
      <c r="CIN2" s="48"/>
      <c r="CIO2" s="48"/>
      <c r="CIP2" s="48"/>
      <c r="CIQ2" s="48"/>
      <c r="CIR2" s="48"/>
      <c r="CIS2" s="48"/>
      <c r="CIT2" s="48"/>
      <c r="CIU2" s="48"/>
      <c r="CIV2" s="48"/>
      <c r="CIW2" s="48"/>
      <c r="CIX2" s="48"/>
      <c r="CIY2" s="48"/>
      <c r="CIZ2" s="48"/>
      <c r="CJA2" s="48"/>
      <c r="CJB2" s="48"/>
      <c r="CJC2" s="48"/>
      <c r="CJD2" s="48"/>
      <c r="CJE2" s="48"/>
      <c r="CJF2" s="48"/>
      <c r="CJG2" s="48"/>
      <c r="CJH2" s="48"/>
      <c r="CJI2" s="48"/>
      <c r="CJJ2" s="48"/>
      <c r="CJK2" s="48"/>
      <c r="CJL2" s="48"/>
      <c r="CJM2" s="48"/>
      <c r="CJN2" s="48"/>
      <c r="CJO2" s="48"/>
      <c r="CJP2" s="48"/>
      <c r="CJQ2" s="48"/>
      <c r="CJR2" s="48"/>
      <c r="CJS2" s="48"/>
      <c r="CJT2" s="48"/>
      <c r="CJU2" s="48"/>
      <c r="CJV2" s="48"/>
      <c r="CJW2" s="48"/>
      <c r="CJX2" s="48"/>
      <c r="CJY2" s="48"/>
      <c r="CJZ2" s="48"/>
      <c r="CKA2" s="48"/>
      <c r="CKB2" s="48"/>
      <c r="CKC2" s="48"/>
      <c r="CKD2" s="48"/>
      <c r="CKE2" s="48"/>
      <c r="CKF2" s="48"/>
      <c r="CKG2" s="48"/>
      <c r="CKH2" s="48"/>
      <c r="CKI2" s="48"/>
      <c r="CKJ2" s="48"/>
      <c r="CKK2" s="48"/>
      <c r="CKL2" s="48"/>
      <c r="CKM2" s="48"/>
      <c r="CKN2" s="48"/>
      <c r="CKO2" s="48"/>
      <c r="CKP2" s="48"/>
      <c r="CKQ2" s="48"/>
      <c r="CKR2" s="48"/>
      <c r="CKS2" s="48"/>
      <c r="CKT2" s="48"/>
      <c r="CKU2" s="48"/>
      <c r="CKV2" s="48"/>
      <c r="CKW2" s="48"/>
      <c r="CKX2" s="48"/>
      <c r="CKY2" s="48"/>
      <c r="CKZ2" s="48"/>
      <c r="CLA2" s="48"/>
      <c r="CLB2" s="48"/>
      <c r="CLC2" s="48"/>
      <c r="CLD2" s="48"/>
      <c r="CLE2" s="48"/>
      <c r="CLF2" s="48"/>
      <c r="CLG2" s="48"/>
      <c r="CLH2" s="48"/>
      <c r="CLI2" s="48"/>
      <c r="CLJ2" s="48"/>
      <c r="CLK2" s="48"/>
      <c r="CLL2" s="48"/>
      <c r="CLM2" s="48"/>
      <c r="CLN2" s="48"/>
      <c r="CLO2" s="48"/>
      <c r="CLP2" s="48"/>
      <c r="CLQ2" s="48"/>
      <c r="CLR2" s="48"/>
    </row>
    <row r="3" spans="1:2358" ht="40.5" customHeight="1" thickTop="1" thickBot="1" x14ac:dyDescent="0.3">
      <c r="A3" s="447"/>
      <c r="B3" s="751" t="s">
        <v>314</v>
      </c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3"/>
      <c r="N3" s="753"/>
      <c r="O3" s="753"/>
      <c r="P3" s="754"/>
      <c r="X3" s="756" t="s">
        <v>357</v>
      </c>
      <c r="Y3" s="757"/>
      <c r="Z3" s="757"/>
      <c r="AA3" s="757"/>
      <c r="AB3" s="757"/>
      <c r="AC3" s="757"/>
      <c r="AD3" s="757"/>
      <c r="AE3" s="757"/>
      <c r="AF3" s="757"/>
      <c r="AG3" s="757"/>
      <c r="AH3" s="757"/>
      <c r="AI3" s="757"/>
      <c r="AJ3" s="757"/>
      <c r="AK3" s="757"/>
      <c r="AL3" s="757"/>
      <c r="AM3" s="757"/>
      <c r="AN3" s="757"/>
      <c r="AO3" s="757"/>
      <c r="AP3" s="757"/>
      <c r="AQ3" s="757"/>
      <c r="AR3" s="757"/>
      <c r="AS3" s="757"/>
      <c r="AT3" s="757"/>
      <c r="AU3" s="758"/>
    </row>
    <row r="4" spans="1:2358" ht="15.75" thickBot="1" x14ac:dyDescent="0.3"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48"/>
      <c r="R4" s="79"/>
      <c r="W4" s="48"/>
      <c r="X4" s="79"/>
      <c r="Y4" s="79"/>
      <c r="Z4" s="102"/>
      <c r="AA4" s="48"/>
      <c r="AB4" s="48"/>
      <c r="AD4" s="48"/>
      <c r="AE4" s="48"/>
      <c r="AF4" s="48"/>
      <c r="AH4" s="48"/>
      <c r="AJ4" s="48"/>
      <c r="AK4" s="48"/>
      <c r="AM4" s="85"/>
      <c r="AN4" s="85"/>
      <c r="AO4" s="85"/>
      <c r="AP4" s="85"/>
      <c r="AQ4" s="85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</row>
    <row r="5" spans="1:2358" ht="31.5" thickTop="1" thickBot="1" x14ac:dyDescent="0.3">
      <c r="A5" s="441"/>
      <c r="B5" s="440" t="s">
        <v>126</v>
      </c>
      <c r="C5" s="439" t="s">
        <v>127</v>
      </c>
      <c r="D5" s="282" t="s">
        <v>140</v>
      </c>
      <c r="E5" s="64"/>
      <c r="F5" s="280" t="s">
        <v>128</v>
      </c>
      <c r="G5" s="283" t="s">
        <v>129</v>
      </c>
      <c r="H5" s="284" t="s">
        <v>130</v>
      </c>
      <c r="I5" s="285" t="s">
        <v>131</v>
      </c>
      <c r="J5" s="283" t="s">
        <v>132</v>
      </c>
      <c r="K5" s="281" t="s">
        <v>133</v>
      </c>
      <c r="L5" s="286" t="s">
        <v>134</v>
      </c>
      <c r="M5" s="287" t="s">
        <v>361</v>
      </c>
      <c r="N5" s="288" t="s">
        <v>362</v>
      </c>
      <c r="O5" s="286" t="s">
        <v>363</v>
      </c>
      <c r="P5" s="282" t="s">
        <v>138</v>
      </c>
      <c r="Q5" s="48"/>
      <c r="R5" s="289" t="s">
        <v>406</v>
      </c>
      <c r="S5" s="290" t="s">
        <v>336</v>
      </c>
      <c r="T5" s="742" t="s">
        <v>356</v>
      </c>
      <c r="U5" s="743"/>
      <c r="V5" s="744"/>
      <c r="W5" s="48"/>
      <c r="X5" s="759" t="s">
        <v>330</v>
      </c>
      <c r="Y5" s="749"/>
      <c r="Z5" s="750"/>
      <c r="AA5" s="748" t="s">
        <v>331</v>
      </c>
      <c r="AB5" s="749"/>
      <c r="AC5" s="750"/>
      <c r="AD5" s="748" t="s">
        <v>332</v>
      </c>
      <c r="AE5" s="749"/>
      <c r="AF5" s="750"/>
      <c r="AG5" s="748" t="s">
        <v>334</v>
      </c>
      <c r="AH5" s="749"/>
      <c r="AI5" s="750"/>
      <c r="AJ5" s="748" t="s">
        <v>335</v>
      </c>
      <c r="AK5" s="749"/>
      <c r="AL5" s="750"/>
      <c r="AM5" s="745" t="s">
        <v>337</v>
      </c>
      <c r="AN5" s="746"/>
      <c r="AO5" s="747"/>
      <c r="AP5" s="745" t="s">
        <v>338</v>
      </c>
      <c r="AQ5" s="746"/>
      <c r="AR5" s="746"/>
      <c r="AS5" s="759" t="s">
        <v>343</v>
      </c>
      <c r="AT5" s="749"/>
      <c r="AU5" s="760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</row>
    <row r="6" spans="1:2358" ht="16.5" thickTop="1" thickBot="1" x14ac:dyDescent="0.3">
      <c r="A6" s="442"/>
      <c r="B6" s="755"/>
      <c r="C6" s="755"/>
      <c r="D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755"/>
      <c r="Q6" s="48"/>
      <c r="R6" s="261"/>
      <c r="S6" s="261"/>
      <c r="T6" s="112">
        <v>44562</v>
      </c>
      <c r="U6" s="113">
        <v>44593</v>
      </c>
      <c r="V6" s="456">
        <v>44621</v>
      </c>
      <c r="W6" s="48"/>
      <c r="X6" s="112">
        <v>44562</v>
      </c>
      <c r="Y6" s="113">
        <v>44593</v>
      </c>
      <c r="Z6" s="113">
        <v>44621</v>
      </c>
      <c r="AA6" s="113">
        <v>44562</v>
      </c>
      <c r="AB6" s="113">
        <v>44593</v>
      </c>
      <c r="AC6" s="113">
        <v>44621</v>
      </c>
      <c r="AD6" s="113">
        <v>44562</v>
      </c>
      <c r="AE6" s="113">
        <v>44593</v>
      </c>
      <c r="AF6" s="113">
        <v>44621</v>
      </c>
      <c r="AG6" s="113">
        <v>44562</v>
      </c>
      <c r="AH6" s="113">
        <v>44593</v>
      </c>
      <c r="AI6" s="113">
        <v>44621</v>
      </c>
      <c r="AJ6" s="113">
        <v>44562</v>
      </c>
      <c r="AK6" s="113">
        <v>44593</v>
      </c>
      <c r="AL6" s="113">
        <v>44621</v>
      </c>
      <c r="AM6" s="114">
        <v>44562</v>
      </c>
      <c r="AN6" s="114">
        <v>44593</v>
      </c>
      <c r="AO6" s="113">
        <v>44621</v>
      </c>
      <c r="AP6" s="114">
        <v>44562</v>
      </c>
      <c r="AQ6" s="115">
        <v>44593</v>
      </c>
      <c r="AR6" s="113">
        <v>44621</v>
      </c>
      <c r="AS6" s="122">
        <v>44562</v>
      </c>
      <c r="AT6" s="122">
        <v>44593</v>
      </c>
      <c r="AU6" s="123">
        <v>44621</v>
      </c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</row>
    <row r="7" spans="1:2358" ht="15.75" customHeight="1" thickTop="1" thickBot="1" x14ac:dyDescent="0.3">
      <c r="B7" s="761" t="s">
        <v>272</v>
      </c>
      <c r="C7" s="762"/>
      <c r="D7" s="763"/>
      <c r="E7" s="11"/>
      <c r="F7" s="764"/>
      <c r="G7" s="765"/>
      <c r="H7" s="765"/>
      <c r="I7" s="766"/>
      <c r="J7" s="766"/>
      <c r="K7" s="766"/>
      <c r="L7" s="766"/>
      <c r="M7" s="767"/>
      <c r="N7" s="767"/>
      <c r="O7" s="767"/>
      <c r="P7" s="768"/>
      <c r="Q7" s="48"/>
      <c r="R7" s="257"/>
      <c r="S7" s="257"/>
      <c r="T7" s="107"/>
      <c r="U7" s="107"/>
      <c r="V7" s="257"/>
      <c r="W7" s="48"/>
      <c r="X7" s="79"/>
      <c r="Y7" s="79"/>
      <c r="Z7" s="102"/>
      <c r="AA7" s="48"/>
      <c r="AB7" s="48"/>
      <c r="AD7" s="48"/>
      <c r="AE7" s="48"/>
      <c r="AF7" s="48"/>
      <c r="AH7" s="48"/>
      <c r="AJ7" s="48"/>
      <c r="AK7" s="48"/>
      <c r="AM7" s="85"/>
      <c r="AN7" s="85"/>
      <c r="AO7" s="85"/>
      <c r="AP7" s="85"/>
      <c r="AQ7" s="85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</row>
    <row r="8" spans="1:2358" ht="16.5" thickTop="1" thickBot="1" x14ac:dyDescent="0.3">
      <c r="A8" s="264"/>
      <c r="B8" s="291">
        <v>321200019</v>
      </c>
      <c r="C8" s="20" t="s">
        <v>100</v>
      </c>
      <c r="D8" s="292" t="s">
        <v>65</v>
      </c>
      <c r="E8" s="11"/>
      <c r="F8" s="350">
        <f>(G8+J8)/2</f>
        <v>145.63499999999999</v>
      </c>
      <c r="G8" s="36">
        <v>136.72</v>
      </c>
      <c r="H8" s="55"/>
      <c r="I8" s="133" t="s">
        <v>243</v>
      </c>
      <c r="J8" s="141">
        <f>(3091/20)</f>
        <v>154.55000000000001</v>
      </c>
      <c r="K8" s="262" t="s">
        <v>145</v>
      </c>
      <c r="L8" s="133" t="s">
        <v>364</v>
      </c>
      <c r="M8" s="142"/>
      <c r="N8" s="142"/>
      <c r="O8" s="133"/>
      <c r="P8" s="351"/>
      <c r="Q8" s="48"/>
      <c r="R8" s="408">
        <v>3</v>
      </c>
      <c r="S8" s="452">
        <f>(F8)</f>
        <v>145.63499999999999</v>
      </c>
      <c r="T8" s="453"/>
      <c r="U8" s="454"/>
      <c r="V8" s="455">
        <f>(AF8)</f>
        <v>171.5</v>
      </c>
      <c r="W8" s="48"/>
      <c r="X8" s="426"/>
      <c r="Y8" s="427"/>
      <c r="Z8" s="428"/>
      <c r="AA8" s="427"/>
      <c r="AB8" s="427"/>
      <c r="AC8" s="427"/>
      <c r="AD8" s="427"/>
      <c r="AE8" s="427"/>
      <c r="AF8" s="428">
        <v>171.5</v>
      </c>
      <c r="AG8" s="427"/>
      <c r="AH8" s="427"/>
      <c r="AI8" s="427"/>
      <c r="AJ8" s="427"/>
      <c r="AK8" s="427"/>
      <c r="AL8" s="427"/>
      <c r="AM8" s="429"/>
      <c r="AN8" s="429"/>
      <c r="AO8" s="429"/>
      <c r="AP8" s="429"/>
      <c r="AQ8" s="429"/>
      <c r="AR8" s="429"/>
      <c r="AS8" s="429"/>
      <c r="AT8" s="429"/>
      <c r="AU8" s="430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</row>
    <row r="9" spans="1:2358" ht="16.5" thickBot="1" x14ac:dyDescent="0.3">
      <c r="B9" s="293">
        <v>320700022</v>
      </c>
      <c r="C9" s="15" t="s">
        <v>290</v>
      </c>
      <c r="D9" s="294" t="s">
        <v>47</v>
      </c>
      <c r="E9" s="11"/>
      <c r="F9" s="352">
        <f>(G9+J9+M9)/3</f>
        <v>19.42103333333333</v>
      </c>
      <c r="G9" s="37">
        <f>(2420.31/100)</f>
        <v>24.203099999999999</v>
      </c>
      <c r="H9" s="274" t="s">
        <v>365</v>
      </c>
      <c r="I9" s="28" t="s">
        <v>408</v>
      </c>
      <c r="J9" s="177">
        <f>(1200/100)</f>
        <v>12</v>
      </c>
      <c r="K9" s="274" t="s">
        <v>410</v>
      </c>
      <c r="L9" s="178" t="s">
        <v>409</v>
      </c>
      <c r="M9" s="179">
        <f>(2206/100)</f>
        <v>22.06</v>
      </c>
      <c r="N9" s="277" t="s">
        <v>365</v>
      </c>
      <c r="O9" s="241" t="s">
        <v>366</v>
      </c>
      <c r="P9" s="353" t="s">
        <v>308</v>
      </c>
      <c r="Q9" s="48"/>
      <c r="R9" s="409">
        <v>4</v>
      </c>
      <c r="S9" s="252">
        <f>(F9)</f>
        <v>19.42103333333333</v>
      </c>
      <c r="T9" s="90"/>
      <c r="U9" s="99"/>
      <c r="V9" s="411">
        <f>(AF9)</f>
        <v>19.89</v>
      </c>
      <c r="W9" s="48"/>
      <c r="X9" s="431"/>
      <c r="Y9" s="80">
        <v>1.72</v>
      </c>
      <c r="Z9" s="82"/>
      <c r="AA9" s="80"/>
      <c r="AB9" s="101">
        <v>18.95</v>
      </c>
      <c r="AC9" s="101"/>
      <c r="AD9" s="80"/>
      <c r="AE9" s="80"/>
      <c r="AF9" s="82">
        <v>19.89</v>
      </c>
      <c r="AG9" s="80"/>
      <c r="AH9" s="80">
        <v>1.83</v>
      </c>
      <c r="AI9" s="80"/>
      <c r="AJ9" s="80">
        <v>1.75</v>
      </c>
      <c r="AK9" s="80">
        <v>1.41</v>
      </c>
      <c r="AL9" s="80"/>
      <c r="AM9" s="84">
        <v>1.76</v>
      </c>
      <c r="AN9" s="84"/>
      <c r="AO9" s="84"/>
      <c r="AP9" s="84"/>
      <c r="AQ9" s="84">
        <v>1.8</v>
      </c>
      <c r="AR9" s="84"/>
      <c r="AS9" s="84"/>
      <c r="AT9" s="120"/>
      <c r="AU9" s="432"/>
      <c r="AV9" s="106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</row>
    <row r="10" spans="1:2358" ht="15.75" thickBot="1" x14ac:dyDescent="0.3">
      <c r="B10" s="651" t="s">
        <v>273</v>
      </c>
      <c r="C10" s="652"/>
      <c r="D10" s="653"/>
      <c r="E10" s="11"/>
      <c r="F10" s="727"/>
      <c r="G10" s="728"/>
      <c r="H10" s="728"/>
      <c r="I10" s="728"/>
      <c r="J10" s="728"/>
      <c r="K10" s="728"/>
      <c r="L10" s="728"/>
      <c r="M10" s="729"/>
      <c r="N10" s="729"/>
      <c r="O10" s="729"/>
      <c r="P10" s="730"/>
      <c r="Q10" s="48"/>
      <c r="R10" s="409"/>
      <c r="S10" s="107"/>
      <c r="T10" s="107"/>
      <c r="U10" s="107"/>
      <c r="V10" s="412"/>
      <c r="W10" s="48"/>
      <c r="X10" s="770"/>
      <c r="Y10" s="771"/>
      <c r="Z10" s="771"/>
      <c r="AA10" s="771"/>
      <c r="AB10" s="771"/>
      <c r="AC10" s="771"/>
      <c r="AD10" s="771"/>
      <c r="AE10" s="771"/>
      <c r="AF10" s="771"/>
      <c r="AG10" s="771"/>
      <c r="AH10" s="771"/>
      <c r="AI10" s="771"/>
      <c r="AJ10" s="771"/>
      <c r="AK10" s="771"/>
      <c r="AL10" s="771"/>
      <c r="AM10" s="771"/>
      <c r="AN10" s="771"/>
      <c r="AO10" s="771"/>
      <c r="AP10" s="771"/>
      <c r="AQ10" s="771"/>
      <c r="AR10" s="771"/>
      <c r="AS10" s="771"/>
      <c r="AT10" s="771"/>
      <c r="AU10" s="772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</row>
    <row r="11" spans="1:2358" ht="15.75" thickBot="1" x14ac:dyDescent="0.3">
      <c r="B11" s="685">
        <v>31290027</v>
      </c>
      <c r="C11" s="21" t="s">
        <v>44</v>
      </c>
      <c r="D11" s="295" t="s">
        <v>45</v>
      </c>
      <c r="E11" s="11"/>
      <c r="F11" s="354">
        <f>(G11+J11+M11)/3</f>
        <v>213.68733333333333</v>
      </c>
      <c r="G11" s="38">
        <f>(1320.31/5)</f>
        <v>264.06200000000001</v>
      </c>
      <c r="H11" s="265" t="s">
        <v>41</v>
      </c>
      <c r="I11" s="29" t="s">
        <v>137</v>
      </c>
      <c r="J11" s="49">
        <f>(1050/5)</f>
        <v>210</v>
      </c>
      <c r="K11" s="265" t="s">
        <v>41</v>
      </c>
      <c r="L11" s="29" t="s">
        <v>139</v>
      </c>
      <c r="M11" s="83">
        <f>(835/5)</f>
        <v>167</v>
      </c>
      <c r="N11" s="197"/>
      <c r="O11" s="235" t="s">
        <v>368</v>
      </c>
      <c r="P11" s="355" t="s">
        <v>367</v>
      </c>
      <c r="Q11" s="48"/>
      <c r="R11" s="409">
        <v>4</v>
      </c>
      <c r="S11" s="253">
        <f>(F11)</f>
        <v>213.68733333333333</v>
      </c>
      <c r="T11" s="89"/>
      <c r="U11" s="100">
        <f>(Y11)</f>
        <v>164.43</v>
      </c>
      <c r="V11" s="410"/>
      <c r="W11" s="48"/>
      <c r="X11" s="431"/>
      <c r="Y11" s="80">
        <v>164.43</v>
      </c>
      <c r="Z11" s="82"/>
      <c r="AA11" s="80"/>
      <c r="AB11" s="80"/>
      <c r="AC11" s="80"/>
      <c r="AD11" s="80"/>
      <c r="AE11" s="80"/>
      <c r="AF11" s="82"/>
      <c r="AG11" s="80"/>
      <c r="AH11" s="80"/>
      <c r="AI11" s="80"/>
      <c r="AJ11" s="80"/>
      <c r="AK11" s="80"/>
      <c r="AL11" s="80"/>
      <c r="AM11" s="84"/>
      <c r="AN11" s="84"/>
      <c r="AO11" s="84"/>
      <c r="AP11" s="84"/>
      <c r="AQ11" s="84"/>
      <c r="AR11" s="84"/>
      <c r="AS11" s="84"/>
      <c r="AT11" s="84"/>
      <c r="AU11" s="432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</row>
    <row r="12" spans="1:2358" ht="15.75" thickBot="1" x14ac:dyDescent="0.3">
      <c r="B12" s="685"/>
      <c r="C12" s="16" t="s">
        <v>42</v>
      </c>
      <c r="D12" s="296" t="s">
        <v>43</v>
      </c>
      <c r="E12" s="11"/>
      <c r="F12" s="354">
        <f>(G12+J12)/2</f>
        <v>293.87833333333333</v>
      </c>
      <c r="G12" s="39">
        <v>371.09</v>
      </c>
      <c r="H12" s="266" t="s">
        <v>41</v>
      </c>
      <c r="I12" s="30" t="s">
        <v>135</v>
      </c>
      <c r="J12" s="50">
        <f>(2600/12)</f>
        <v>216.66666666666666</v>
      </c>
      <c r="K12" s="266" t="s">
        <v>41</v>
      </c>
      <c r="L12" s="30" t="s">
        <v>136</v>
      </c>
      <c r="M12" s="180"/>
      <c r="N12" s="180"/>
      <c r="O12" s="236"/>
      <c r="P12" s="355" t="s">
        <v>309</v>
      </c>
      <c r="Q12" s="48"/>
      <c r="R12" s="409">
        <v>3</v>
      </c>
      <c r="S12" s="253">
        <f t="shared" ref="S12:S72" si="0">(F12)</f>
        <v>293.87833333333333</v>
      </c>
      <c r="T12" s="90"/>
      <c r="U12" s="100">
        <f>(Y12+AQ12)/2</f>
        <v>186.30500000000001</v>
      </c>
      <c r="V12" s="410"/>
      <c r="W12" s="48"/>
      <c r="X12" s="431"/>
      <c r="Y12" s="80">
        <v>186</v>
      </c>
      <c r="Z12" s="82"/>
      <c r="AA12" s="80"/>
      <c r="AB12" s="80"/>
      <c r="AC12" s="80"/>
      <c r="AD12" s="80">
        <v>198.6</v>
      </c>
      <c r="AE12" s="80"/>
      <c r="AF12" s="82"/>
      <c r="AG12" s="80"/>
      <c r="AH12" s="80"/>
      <c r="AI12" s="80"/>
      <c r="AJ12" s="80"/>
      <c r="AK12" s="80"/>
      <c r="AL12" s="80"/>
      <c r="AM12" s="84">
        <v>188.18</v>
      </c>
      <c r="AN12" s="84"/>
      <c r="AO12" s="84"/>
      <c r="AP12" s="84">
        <v>189.72</v>
      </c>
      <c r="AQ12" s="84">
        <v>186.61</v>
      </c>
      <c r="AR12" s="84"/>
      <c r="AS12" s="84"/>
      <c r="AT12" s="84"/>
      <c r="AU12" s="432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</row>
    <row r="13" spans="1:2358" ht="15.75" thickBot="1" x14ac:dyDescent="0.3">
      <c r="B13" s="651" t="s">
        <v>274</v>
      </c>
      <c r="C13" s="652"/>
      <c r="D13" s="653"/>
      <c r="E13" s="11"/>
      <c r="F13" s="727"/>
      <c r="G13" s="728"/>
      <c r="H13" s="728"/>
      <c r="I13" s="728"/>
      <c r="J13" s="728"/>
      <c r="K13" s="728"/>
      <c r="L13" s="728"/>
      <c r="M13" s="729"/>
      <c r="N13" s="729"/>
      <c r="O13" s="729"/>
      <c r="P13" s="730"/>
      <c r="Q13" s="48"/>
      <c r="R13" s="409"/>
      <c r="S13" s="107"/>
      <c r="T13" s="107"/>
      <c r="U13" s="107"/>
      <c r="V13" s="412"/>
      <c r="W13" s="48"/>
      <c r="X13" s="770"/>
      <c r="Y13" s="771"/>
      <c r="Z13" s="771"/>
      <c r="AA13" s="771"/>
      <c r="AB13" s="771"/>
      <c r="AC13" s="771"/>
      <c r="AD13" s="771"/>
      <c r="AE13" s="771"/>
      <c r="AF13" s="771"/>
      <c r="AG13" s="771"/>
      <c r="AH13" s="771"/>
      <c r="AI13" s="771"/>
      <c r="AJ13" s="771"/>
      <c r="AK13" s="771"/>
      <c r="AL13" s="771"/>
      <c r="AM13" s="771"/>
      <c r="AN13" s="771"/>
      <c r="AO13" s="771"/>
      <c r="AP13" s="771"/>
      <c r="AQ13" s="771"/>
      <c r="AR13" s="771"/>
      <c r="AS13" s="771"/>
      <c r="AT13" s="771"/>
      <c r="AU13" s="773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</row>
    <row r="14" spans="1:2358" ht="15.75" thickBot="1" x14ac:dyDescent="0.3">
      <c r="B14" s="717">
        <v>32020001</v>
      </c>
      <c r="C14" s="20" t="s">
        <v>53</v>
      </c>
      <c r="D14" s="292" t="s">
        <v>54</v>
      </c>
      <c r="E14" s="11"/>
      <c r="F14" s="352">
        <f>(G14+J14+M14)/3</f>
        <v>372.20833333333331</v>
      </c>
      <c r="G14" s="36">
        <f>(4062.5/10)</f>
        <v>406.25</v>
      </c>
      <c r="H14" s="55" t="s">
        <v>0</v>
      </c>
      <c r="I14" s="32" t="s">
        <v>153</v>
      </c>
      <c r="J14" s="198">
        <f>(3593.75/10)</f>
        <v>359.375</v>
      </c>
      <c r="K14" s="267" t="s">
        <v>155</v>
      </c>
      <c r="L14" s="31" t="s">
        <v>154</v>
      </c>
      <c r="M14" s="83">
        <v>351</v>
      </c>
      <c r="N14" s="199" t="s">
        <v>0</v>
      </c>
      <c r="O14" s="32" t="s">
        <v>369</v>
      </c>
      <c r="P14" s="353" t="s">
        <v>310</v>
      </c>
      <c r="Q14" s="48"/>
      <c r="R14" s="409">
        <v>4</v>
      </c>
      <c r="S14" s="253">
        <f>(F14)</f>
        <v>372.20833333333331</v>
      </c>
      <c r="T14" s="90"/>
      <c r="U14" s="99"/>
      <c r="V14" s="411">
        <f>(AF14)</f>
        <v>279.22000000000003</v>
      </c>
      <c r="W14" s="48"/>
      <c r="X14" s="431"/>
      <c r="Y14" s="80">
        <v>249.89</v>
      </c>
      <c r="Z14" s="82"/>
      <c r="AA14" s="80"/>
      <c r="AB14" s="80">
        <v>238</v>
      </c>
      <c r="AC14" s="80"/>
      <c r="AD14" s="80"/>
      <c r="AE14" s="80"/>
      <c r="AF14" s="82">
        <v>279.22000000000003</v>
      </c>
      <c r="AG14" s="80"/>
      <c r="AH14" s="80"/>
      <c r="AI14" s="80"/>
      <c r="AJ14" s="80">
        <v>239.76</v>
      </c>
      <c r="AK14" s="80">
        <v>305.89</v>
      </c>
      <c r="AL14" s="80"/>
      <c r="AM14" s="84">
        <v>264.92</v>
      </c>
      <c r="AN14" s="84"/>
      <c r="AO14" s="84"/>
      <c r="AP14" s="84">
        <v>248.96</v>
      </c>
      <c r="AQ14" s="84">
        <v>296.3</v>
      </c>
      <c r="AR14" s="84"/>
      <c r="AS14" s="84"/>
      <c r="AT14" s="84"/>
      <c r="AU14" s="432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</row>
    <row r="15" spans="1:2358" ht="15.75" thickBot="1" x14ac:dyDescent="0.3">
      <c r="B15" s="717"/>
      <c r="C15" s="68" t="s">
        <v>70</v>
      </c>
      <c r="D15" s="297" t="s">
        <v>71</v>
      </c>
      <c r="E15" s="11"/>
      <c r="F15" s="354">
        <v>1750</v>
      </c>
      <c r="G15" s="39">
        <v>1750</v>
      </c>
      <c r="H15" s="266" t="s">
        <v>322</v>
      </c>
      <c r="I15" s="181" t="s">
        <v>321</v>
      </c>
      <c r="J15" s="182"/>
      <c r="K15" s="182"/>
      <c r="L15" s="182"/>
      <c r="M15" s="183"/>
      <c r="N15" s="183"/>
      <c r="O15" s="241"/>
      <c r="P15" s="355" t="s">
        <v>323</v>
      </c>
      <c r="Q15" s="48"/>
      <c r="R15" s="409">
        <v>2</v>
      </c>
      <c r="S15" s="253">
        <f>(F15/25)</f>
        <v>70</v>
      </c>
      <c r="T15" s="90"/>
      <c r="U15" s="100"/>
      <c r="V15" s="411">
        <f>(Z15+AF15)/2</f>
        <v>48.795000000000002</v>
      </c>
      <c r="W15" s="48"/>
      <c r="X15" s="431"/>
      <c r="Y15" s="80"/>
      <c r="Z15" s="82">
        <v>45.49</v>
      </c>
      <c r="AA15" s="80"/>
      <c r="AB15" s="80"/>
      <c r="AC15" s="80"/>
      <c r="AD15" s="80"/>
      <c r="AE15" s="80"/>
      <c r="AF15" s="82">
        <v>52.1</v>
      </c>
      <c r="AG15" s="80"/>
      <c r="AH15" s="80">
        <v>45.86</v>
      </c>
      <c r="AI15" s="80"/>
      <c r="AJ15" s="80">
        <v>42.55</v>
      </c>
      <c r="AK15" s="80"/>
      <c r="AL15" s="80"/>
      <c r="AM15" s="84"/>
      <c r="AN15" s="84"/>
      <c r="AO15" s="84"/>
      <c r="AP15" s="84"/>
      <c r="AQ15" s="84"/>
      <c r="AR15" s="84"/>
      <c r="AS15" s="84"/>
      <c r="AT15" s="84"/>
      <c r="AU15" s="432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</row>
    <row r="16" spans="1:2358" ht="15.75" thickBot="1" x14ac:dyDescent="0.3">
      <c r="B16" s="651" t="s">
        <v>298</v>
      </c>
      <c r="C16" s="652"/>
      <c r="D16" s="653"/>
      <c r="E16" s="11"/>
      <c r="F16" s="727"/>
      <c r="G16" s="728"/>
      <c r="H16" s="728"/>
      <c r="I16" s="728"/>
      <c r="J16" s="728"/>
      <c r="K16" s="728"/>
      <c r="L16" s="728"/>
      <c r="M16" s="729"/>
      <c r="N16" s="729"/>
      <c r="O16" s="729"/>
      <c r="P16" s="731"/>
      <c r="Q16" s="48"/>
      <c r="R16" s="409"/>
      <c r="S16" s="107"/>
      <c r="T16" s="107"/>
      <c r="U16" s="107"/>
      <c r="V16" s="412"/>
      <c r="W16" s="48"/>
      <c r="X16" s="770"/>
      <c r="Y16" s="771"/>
      <c r="Z16" s="771"/>
      <c r="AA16" s="771"/>
      <c r="AB16" s="771"/>
      <c r="AC16" s="771"/>
      <c r="AD16" s="771"/>
      <c r="AE16" s="771"/>
      <c r="AF16" s="771"/>
      <c r="AG16" s="771"/>
      <c r="AH16" s="771"/>
      <c r="AI16" s="771"/>
      <c r="AJ16" s="771"/>
      <c r="AK16" s="771"/>
      <c r="AL16" s="771"/>
      <c r="AM16" s="771"/>
      <c r="AN16" s="771"/>
      <c r="AO16" s="771"/>
      <c r="AP16" s="771"/>
      <c r="AQ16" s="771"/>
      <c r="AR16" s="771"/>
      <c r="AS16" s="771"/>
      <c r="AT16" s="771"/>
      <c r="AU16" s="773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</row>
    <row r="17" spans="1:2358" ht="15.75" thickBot="1" x14ac:dyDescent="0.3">
      <c r="B17" s="685">
        <v>321000014</v>
      </c>
      <c r="C17" s="21" t="s">
        <v>96</v>
      </c>
      <c r="D17" s="295" t="s">
        <v>47</v>
      </c>
      <c r="E17" s="11"/>
      <c r="F17" s="356">
        <f>(G17+J17)/2</f>
        <v>205</v>
      </c>
      <c r="G17" s="38">
        <v>220</v>
      </c>
      <c r="H17" s="265" t="s">
        <v>3</v>
      </c>
      <c r="I17" s="200" t="s">
        <v>172</v>
      </c>
      <c r="J17" s="201">
        <f>(1900/10)</f>
        <v>190</v>
      </c>
      <c r="K17" s="268" t="s">
        <v>3</v>
      </c>
      <c r="L17" s="737" t="s">
        <v>371</v>
      </c>
      <c r="M17" s="741"/>
      <c r="N17" s="741"/>
      <c r="O17" s="741"/>
      <c r="P17" s="738"/>
      <c r="Q17" s="48"/>
      <c r="R17" s="409">
        <v>3</v>
      </c>
      <c r="S17" s="253">
        <f t="shared" si="0"/>
        <v>205</v>
      </c>
      <c r="T17" s="90"/>
      <c r="U17" s="99">
        <f>(Y17+AK17)/2</f>
        <v>106.545</v>
      </c>
      <c r="V17" s="413"/>
      <c r="W17" s="48"/>
      <c r="X17" s="431">
        <v>39.1</v>
      </c>
      <c r="Y17" s="80">
        <v>39.1</v>
      </c>
      <c r="Z17" s="82"/>
      <c r="AA17" s="80"/>
      <c r="AB17" s="80"/>
      <c r="AC17" s="80"/>
      <c r="AD17" s="80"/>
      <c r="AE17" s="80"/>
      <c r="AF17" s="82"/>
      <c r="AG17" s="80"/>
      <c r="AH17" s="80"/>
      <c r="AI17" s="80"/>
      <c r="AJ17" s="80"/>
      <c r="AK17" s="80">
        <v>173.99</v>
      </c>
      <c r="AL17" s="80"/>
      <c r="AM17" s="84"/>
      <c r="AN17" s="84"/>
      <c r="AO17" s="84"/>
      <c r="AP17" s="84"/>
      <c r="AQ17" s="84"/>
      <c r="AR17" s="84"/>
      <c r="AS17" s="84"/>
      <c r="AT17" s="84"/>
      <c r="AU17" s="432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</row>
    <row r="18" spans="1:2358" ht="15.75" thickBot="1" x14ac:dyDescent="0.3">
      <c r="B18" s="706"/>
      <c r="C18" s="5" t="s">
        <v>97</v>
      </c>
      <c r="D18" s="298" t="s">
        <v>65</v>
      </c>
      <c r="E18" s="11"/>
      <c r="F18" s="354">
        <f>(G18+J18+M18)/3</f>
        <v>724.66666666666663</v>
      </c>
      <c r="G18" s="40">
        <v>600</v>
      </c>
      <c r="H18" s="270" t="s">
        <v>379</v>
      </c>
      <c r="I18" s="33" t="s">
        <v>237</v>
      </c>
      <c r="J18" s="51">
        <f>(4375/5)</f>
        <v>875</v>
      </c>
      <c r="K18" s="270" t="s">
        <v>239</v>
      </c>
      <c r="L18" s="136" t="s">
        <v>238</v>
      </c>
      <c r="M18" s="156">
        <f>(6990/10)</f>
        <v>699</v>
      </c>
      <c r="N18" s="465" t="s">
        <v>379</v>
      </c>
      <c r="O18" s="739" t="s">
        <v>411</v>
      </c>
      <c r="P18" s="740"/>
      <c r="Q18" s="48"/>
      <c r="R18" s="409">
        <v>4</v>
      </c>
      <c r="S18" s="253">
        <f t="shared" si="0"/>
        <v>724.66666666666663</v>
      </c>
      <c r="T18" s="89"/>
      <c r="U18" s="98"/>
      <c r="V18" s="411">
        <f>(Z18)</f>
        <v>340.29</v>
      </c>
      <c r="W18" s="48"/>
      <c r="X18" s="431"/>
      <c r="Y18" s="80"/>
      <c r="Z18" s="82">
        <v>340.29</v>
      </c>
      <c r="AA18" s="80"/>
      <c r="AB18" s="80"/>
      <c r="AC18" s="80"/>
      <c r="AD18" s="80"/>
      <c r="AE18" s="80"/>
      <c r="AF18" s="82"/>
      <c r="AG18" s="80"/>
      <c r="AH18" s="80"/>
      <c r="AI18" s="80"/>
      <c r="AJ18" s="80"/>
      <c r="AK18" s="80"/>
      <c r="AL18" s="80"/>
      <c r="AM18" s="84"/>
      <c r="AN18" s="84"/>
      <c r="AO18" s="84"/>
      <c r="AP18" s="84"/>
      <c r="AQ18" s="84"/>
      <c r="AR18" s="84"/>
      <c r="AS18" s="84"/>
      <c r="AT18" s="84"/>
      <c r="AU18" s="432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</row>
    <row r="19" spans="1:2358" ht="15.75" thickBot="1" x14ac:dyDescent="0.3">
      <c r="B19" s="707">
        <v>32020007</v>
      </c>
      <c r="C19" s="5" t="s">
        <v>66</v>
      </c>
      <c r="D19" s="298" t="s">
        <v>47</v>
      </c>
      <c r="E19" s="11"/>
      <c r="F19" s="354">
        <f>(G19+J19+M19)/3</f>
        <v>30.586466666666666</v>
      </c>
      <c r="G19" s="39">
        <f>(3671.88/200)</f>
        <v>18.359400000000001</v>
      </c>
      <c r="H19" s="266" t="s">
        <v>155</v>
      </c>
      <c r="I19" s="33" t="s">
        <v>173</v>
      </c>
      <c r="J19" s="51">
        <f>(234/10)</f>
        <v>23.4</v>
      </c>
      <c r="K19" s="270" t="s">
        <v>175</v>
      </c>
      <c r="L19" s="134" t="s">
        <v>174</v>
      </c>
      <c r="M19" s="143">
        <f>(1000/20)</f>
        <v>50</v>
      </c>
      <c r="N19" s="467" t="s">
        <v>372</v>
      </c>
      <c r="O19" s="234" t="s">
        <v>373</v>
      </c>
      <c r="P19" s="355" t="s">
        <v>176</v>
      </c>
      <c r="Q19" s="48"/>
      <c r="R19" s="409">
        <v>4</v>
      </c>
      <c r="S19" s="253">
        <f t="shared" si="0"/>
        <v>30.586466666666666</v>
      </c>
      <c r="T19" s="89"/>
      <c r="U19" s="100">
        <f>(AB19)</f>
        <v>20.41</v>
      </c>
      <c r="V19" s="410"/>
      <c r="W19" s="48"/>
      <c r="X19" s="431"/>
      <c r="Y19" s="80"/>
      <c r="Z19" s="82"/>
      <c r="AA19" s="80"/>
      <c r="AB19" s="80">
        <v>20.41</v>
      </c>
      <c r="AC19" s="80"/>
      <c r="AD19" s="80"/>
      <c r="AE19" s="80"/>
      <c r="AF19" s="82"/>
      <c r="AG19" s="80"/>
      <c r="AH19" s="80"/>
      <c r="AI19" s="80"/>
      <c r="AJ19" s="80"/>
      <c r="AK19" s="80"/>
      <c r="AL19" s="80"/>
      <c r="AM19" s="84"/>
      <c r="AN19" s="84"/>
      <c r="AO19" s="84"/>
      <c r="AP19" s="84"/>
      <c r="AQ19" s="84"/>
      <c r="AR19" s="84"/>
      <c r="AS19" s="84"/>
      <c r="AT19" s="84"/>
      <c r="AU19" s="432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</row>
    <row r="20" spans="1:2358" s="70" customFormat="1" ht="15.75" thickBot="1" x14ac:dyDescent="0.3">
      <c r="A20" s="48"/>
      <c r="B20" s="685"/>
      <c r="C20" s="17" t="s">
        <v>64</v>
      </c>
      <c r="D20" s="299" t="s">
        <v>65</v>
      </c>
      <c r="E20" s="11"/>
      <c r="F20" s="357">
        <f>(G20)</f>
        <v>234.37520000000001</v>
      </c>
      <c r="G20" s="184">
        <f>(5859.38/25)</f>
        <v>234.37520000000001</v>
      </c>
      <c r="H20" s="466" t="s">
        <v>412</v>
      </c>
      <c r="I20" s="258" t="s">
        <v>360</v>
      </c>
      <c r="J20" s="185"/>
      <c r="K20" s="185"/>
      <c r="L20" s="185"/>
      <c r="M20" s="186"/>
      <c r="N20" s="186"/>
      <c r="O20" s="185"/>
      <c r="P20" s="358"/>
      <c r="Q20" s="48"/>
      <c r="R20" s="409">
        <v>2</v>
      </c>
      <c r="S20" s="254">
        <f t="shared" si="0"/>
        <v>234.37520000000001</v>
      </c>
      <c r="T20" s="124"/>
      <c r="U20" s="247">
        <f>(AH20)</f>
        <v>81.41</v>
      </c>
      <c r="V20" s="410"/>
      <c r="W20" s="48"/>
      <c r="X20" s="431"/>
      <c r="Y20" s="80"/>
      <c r="Z20" s="82"/>
      <c r="AA20" s="80"/>
      <c r="AB20" s="80"/>
      <c r="AC20" s="80"/>
      <c r="AD20" s="80"/>
      <c r="AE20" s="80"/>
      <c r="AF20" s="82"/>
      <c r="AG20" s="80"/>
      <c r="AH20" s="80">
        <v>81.41</v>
      </c>
      <c r="AI20" s="80"/>
      <c r="AJ20" s="80"/>
      <c r="AK20" s="80"/>
      <c r="AL20" s="80"/>
      <c r="AM20" s="84"/>
      <c r="AN20" s="84"/>
      <c r="AO20" s="84"/>
      <c r="AP20" s="84"/>
      <c r="AQ20" s="84"/>
      <c r="AR20" s="84"/>
      <c r="AS20" s="84"/>
      <c r="AT20" s="84"/>
      <c r="AU20" s="432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  <c r="IX20" s="48"/>
      <c r="IY20" s="48"/>
      <c r="IZ20" s="48"/>
      <c r="JA20" s="48"/>
      <c r="JB20" s="48"/>
      <c r="JC20" s="48"/>
      <c r="JD20" s="48"/>
      <c r="JE20" s="48"/>
      <c r="JF20" s="48"/>
      <c r="JG20" s="48"/>
      <c r="JH20" s="48"/>
      <c r="JI20" s="48"/>
      <c r="JJ20" s="48"/>
      <c r="JK20" s="48"/>
      <c r="JL20" s="48"/>
      <c r="JM20" s="48"/>
      <c r="JN20" s="48"/>
      <c r="JO20" s="48"/>
      <c r="JP20" s="48"/>
      <c r="JQ20" s="48"/>
      <c r="JR20" s="48"/>
      <c r="JS20" s="48"/>
      <c r="JT20" s="48"/>
      <c r="JU20" s="48"/>
      <c r="JV20" s="48"/>
      <c r="JW20" s="48"/>
      <c r="JX20" s="48"/>
      <c r="JY20" s="48"/>
      <c r="JZ20" s="48"/>
      <c r="KA20" s="48"/>
      <c r="KB20" s="48"/>
      <c r="KC20" s="48"/>
      <c r="KD20" s="48"/>
      <c r="KE20" s="48"/>
      <c r="KF20" s="48"/>
      <c r="KG20" s="48"/>
      <c r="KH20" s="48"/>
      <c r="KI20" s="48"/>
      <c r="KJ20" s="48"/>
      <c r="KK20" s="48"/>
      <c r="KL20" s="48"/>
      <c r="KM20" s="48"/>
      <c r="KN20" s="48"/>
      <c r="KO20" s="48"/>
      <c r="KP20" s="48"/>
      <c r="KQ20" s="48"/>
      <c r="KR20" s="48"/>
      <c r="KS20" s="48"/>
      <c r="KT20" s="48"/>
      <c r="KU20" s="48"/>
      <c r="KV20" s="48"/>
      <c r="KW20" s="48"/>
      <c r="KX20" s="48"/>
      <c r="KY20" s="48"/>
      <c r="KZ20" s="48"/>
      <c r="LA20" s="48"/>
      <c r="LB20" s="48"/>
      <c r="LC20" s="48"/>
      <c r="LD20" s="48"/>
      <c r="LE20" s="48"/>
      <c r="LF20" s="48"/>
      <c r="LG20" s="48"/>
      <c r="LH20" s="48"/>
      <c r="LI20" s="48"/>
      <c r="LJ20" s="48"/>
      <c r="LK20" s="48"/>
      <c r="LL20" s="48"/>
      <c r="LM20" s="48"/>
      <c r="LN20" s="48"/>
      <c r="LO20" s="48"/>
      <c r="LP20" s="48"/>
      <c r="LQ20" s="48"/>
      <c r="LR20" s="48"/>
      <c r="LS20" s="48"/>
      <c r="LT20" s="48"/>
      <c r="LU20" s="48"/>
      <c r="LV20" s="48"/>
      <c r="LW20" s="48"/>
      <c r="LX20" s="48"/>
      <c r="LY20" s="48"/>
      <c r="LZ20" s="48"/>
      <c r="MA20" s="48"/>
      <c r="MB20" s="48"/>
      <c r="MC20" s="48"/>
      <c r="MD20" s="48"/>
      <c r="ME20" s="48"/>
      <c r="MF20" s="48"/>
      <c r="MG20" s="48"/>
      <c r="MH20" s="48"/>
      <c r="MI20" s="48"/>
      <c r="MJ20" s="48"/>
      <c r="MK20" s="48"/>
      <c r="ML20" s="48"/>
      <c r="MM20" s="48"/>
      <c r="MN20" s="48"/>
      <c r="MO20" s="48"/>
      <c r="MP20" s="48"/>
      <c r="MQ20" s="48"/>
      <c r="MR20" s="48"/>
      <c r="MS20" s="48"/>
      <c r="MT20" s="48"/>
      <c r="MU20" s="48"/>
      <c r="MV20" s="48"/>
      <c r="MW20" s="48"/>
      <c r="MX20" s="48"/>
      <c r="MY20" s="48"/>
      <c r="MZ20" s="48"/>
      <c r="NA20" s="48"/>
      <c r="NB20" s="48"/>
      <c r="NC20" s="48"/>
      <c r="ND20" s="48"/>
      <c r="NE20" s="48"/>
      <c r="NF20" s="48"/>
      <c r="NG20" s="48"/>
      <c r="NH20" s="48"/>
      <c r="NI20" s="48"/>
      <c r="NJ20" s="48"/>
      <c r="NK20" s="48"/>
      <c r="NL20" s="48"/>
      <c r="NM20" s="48"/>
      <c r="NN20" s="48"/>
      <c r="NO20" s="48"/>
      <c r="NP20" s="48"/>
      <c r="NQ20" s="48"/>
      <c r="NR20" s="48"/>
      <c r="NS20" s="48"/>
      <c r="NT20" s="48"/>
      <c r="NU20" s="48"/>
      <c r="NV20" s="48"/>
      <c r="NW20" s="48"/>
      <c r="NX20" s="48"/>
      <c r="NY20" s="48"/>
      <c r="NZ20" s="48"/>
      <c r="OA20" s="48"/>
      <c r="OB20" s="48"/>
      <c r="OC20" s="48"/>
      <c r="OD20" s="48"/>
      <c r="OE20" s="48"/>
      <c r="OF20" s="48"/>
      <c r="OG20" s="48"/>
      <c r="OH20" s="48"/>
      <c r="OI20" s="48"/>
      <c r="OJ20" s="48"/>
      <c r="OK20" s="48"/>
      <c r="OL20" s="48"/>
      <c r="OM20" s="48"/>
      <c r="ON20" s="48"/>
      <c r="OO20" s="48"/>
      <c r="OP20" s="48"/>
      <c r="OQ20" s="48"/>
      <c r="OR20" s="48"/>
      <c r="OS20" s="48"/>
      <c r="OT20" s="48"/>
      <c r="OU20" s="48"/>
      <c r="OV20" s="48"/>
      <c r="OW20" s="48"/>
      <c r="OX20" s="48"/>
      <c r="OY20" s="48"/>
      <c r="OZ20" s="48"/>
      <c r="PA20" s="48"/>
      <c r="PB20" s="48"/>
      <c r="PC20" s="48"/>
      <c r="PD20" s="48"/>
      <c r="PE20" s="48"/>
      <c r="PF20" s="48"/>
      <c r="PG20" s="48"/>
      <c r="PH20" s="48"/>
      <c r="PI20" s="48"/>
      <c r="PJ20" s="48"/>
      <c r="PK20" s="48"/>
      <c r="PL20" s="48"/>
      <c r="PM20" s="48"/>
      <c r="PN20" s="48"/>
      <c r="PO20" s="48"/>
      <c r="PP20" s="48"/>
      <c r="PQ20" s="48"/>
      <c r="PR20" s="48"/>
      <c r="PS20" s="48"/>
      <c r="PT20" s="48"/>
      <c r="PU20" s="48"/>
      <c r="PV20" s="48"/>
      <c r="PW20" s="48"/>
      <c r="PX20" s="48"/>
      <c r="PY20" s="48"/>
      <c r="PZ20" s="48"/>
      <c r="QA20" s="48"/>
      <c r="QB20" s="48"/>
      <c r="QC20" s="48"/>
      <c r="QD20" s="48"/>
      <c r="QE20" s="48"/>
      <c r="QF20" s="48"/>
      <c r="QG20" s="48"/>
      <c r="QH20" s="48"/>
      <c r="QI20" s="48"/>
      <c r="QJ20" s="48"/>
      <c r="QK20" s="48"/>
      <c r="QL20" s="48"/>
      <c r="QM20" s="48"/>
      <c r="QN20" s="48"/>
      <c r="QO20" s="48"/>
      <c r="QP20" s="48"/>
      <c r="QQ20" s="48"/>
      <c r="QR20" s="48"/>
      <c r="QS20" s="48"/>
      <c r="QT20" s="48"/>
      <c r="QU20" s="48"/>
      <c r="QV20" s="48"/>
      <c r="QW20" s="48"/>
      <c r="QX20" s="48"/>
      <c r="QY20" s="48"/>
      <c r="QZ20" s="48"/>
      <c r="RA20" s="48"/>
      <c r="RB20" s="48"/>
      <c r="RC20" s="48"/>
      <c r="RD20" s="48"/>
      <c r="RE20" s="48"/>
      <c r="RF20" s="48"/>
      <c r="RG20" s="48"/>
      <c r="RH20" s="48"/>
      <c r="RI20" s="48"/>
      <c r="RJ20" s="48"/>
      <c r="RK20" s="48"/>
      <c r="RL20" s="48"/>
      <c r="RM20" s="48"/>
      <c r="RN20" s="48"/>
      <c r="RO20" s="48"/>
      <c r="RP20" s="48"/>
      <c r="RQ20" s="48"/>
      <c r="RR20" s="48"/>
      <c r="RS20" s="48"/>
      <c r="RT20" s="48"/>
      <c r="RU20" s="48"/>
      <c r="RV20" s="48"/>
      <c r="RW20" s="48"/>
      <c r="RX20" s="48"/>
      <c r="RY20" s="48"/>
      <c r="RZ20" s="48"/>
      <c r="SA20" s="48"/>
      <c r="SB20" s="48"/>
      <c r="SC20" s="48"/>
      <c r="SD20" s="48"/>
      <c r="SE20" s="48"/>
      <c r="SF20" s="48"/>
      <c r="SG20" s="48"/>
      <c r="SH20" s="48"/>
      <c r="SI20" s="48"/>
      <c r="SJ20" s="48"/>
      <c r="SK20" s="48"/>
      <c r="SL20" s="48"/>
      <c r="SM20" s="48"/>
      <c r="SN20" s="48"/>
      <c r="SO20" s="48"/>
      <c r="SP20" s="48"/>
      <c r="SQ20" s="48"/>
      <c r="SR20" s="48"/>
      <c r="SS20" s="48"/>
      <c r="ST20" s="48"/>
      <c r="SU20" s="48"/>
      <c r="SV20" s="48"/>
      <c r="SW20" s="48"/>
      <c r="SX20" s="48"/>
      <c r="SY20" s="48"/>
      <c r="SZ20" s="48"/>
      <c r="TA20" s="48"/>
      <c r="TB20" s="48"/>
      <c r="TC20" s="48"/>
      <c r="TD20" s="48"/>
      <c r="TE20" s="48"/>
      <c r="TF20" s="48"/>
      <c r="TG20" s="48"/>
      <c r="TH20" s="48"/>
      <c r="TI20" s="48"/>
      <c r="TJ20" s="48"/>
      <c r="TK20" s="48"/>
      <c r="TL20" s="48"/>
      <c r="TM20" s="48"/>
      <c r="TN20" s="48"/>
      <c r="TO20" s="48"/>
      <c r="TP20" s="48"/>
      <c r="TQ20" s="48"/>
      <c r="TR20" s="48"/>
      <c r="TS20" s="48"/>
      <c r="TT20" s="48"/>
      <c r="TU20" s="48"/>
      <c r="TV20" s="48"/>
      <c r="TW20" s="48"/>
      <c r="TX20" s="48"/>
      <c r="TY20" s="48"/>
      <c r="TZ20" s="48"/>
      <c r="UA20" s="48"/>
      <c r="UB20" s="48"/>
      <c r="UC20" s="48"/>
      <c r="UD20" s="48"/>
      <c r="UE20" s="48"/>
      <c r="UF20" s="48"/>
      <c r="UG20" s="48"/>
      <c r="UH20" s="48"/>
      <c r="UI20" s="48"/>
      <c r="UJ20" s="48"/>
      <c r="UK20" s="48"/>
      <c r="UL20" s="48"/>
      <c r="UM20" s="48"/>
      <c r="UN20" s="48"/>
      <c r="UO20" s="48"/>
      <c r="UP20" s="48"/>
      <c r="UQ20" s="48"/>
      <c r="UR20" s="48"/>
      <c r="US20" s="48"/>
      <c r="UT20" s="48"/>
      <c r="UU20" s="48"/>
      <c r="UV20" s="48"/>
      <c r="UW20" s="48"/>
      <c r="UX20" s="48"/>
      <c r="UY20" s="48"/>
      <c r="UZ20" s="48"/>
      <c r="VA20" s="48"/>
      <c r="VB20" s="48"/>
      <c r="VC20" s="48"/>
      <c r="VD20" s="48"/>
      <c r="VE20" s="48"/>
      <c r="VF20" s="48"/>
      <c r="VG20" s="48"/>
      <c r="VH20" s="48"/>
      <c r="VI20" s="48"/>
      <c r="VJ20" s="48"/>
      <c r="VK20" s="48"/>
      <c r="VL20" s="48"/>
      <c r="VM20" s="48"/>
      <c r="VN20" s="48"/>
      <c r="VO20" s="48"/>
      <c r="VP20" s="48"/>
      <c r="VQ20" s="48"/>
      <c r="VR20" s="48"/>
      <c r="VS20" s="48"/>
      <c r="VT20" s="48"/>
      <c r="VU20" s="48"/>
      <c r="VV20" s="48"/>
      <c r="VW20" s="48"/>
      <c r="VX20" s="48"/>
      <c r="VY20" s="48"/>
      <c r="VZ20" s="48"/>
      <c r="WA20" s="48"/>
      <c r="WB20" s="48"/>
      <c r="WC20" s="48"/>
      <c r="WD20" s="48"/>
      <c r="WE20" s="48"/>
      <c r="WF20" s="48"/>
      <c r="WG20" s="48"/>
      <c r="WH20" s="48"/>
      <c r="WI20" s="48"/>
      <c r="WJ20" s="48"/>
      <c r="WK20" s="48"/>
      <c r="WL20" s="48"/>
      <c r="WM20" s="48"/>
      <c r="WN20" s="48"/>
      <c r="WO20" s="48"/>
      <c r="WP20" s="48"/>
      <c r="WQ20" s="48"/>
      <c r="WR20" s="48"/>
      <c r="WS20" s="48"/>
      <c r="WT20" s="48"/>
      <c r="WU20" s="48"/>
      <c r="WV20" s="48"/>
      <c r="WW20" s="48"/>
      <c r="WX20" s="48"/>
      <c r="WY20" s="48"/>
      <c r="WZ20" s="48"/>
      <c r="XA20" s="48"/>
      <c r="XB20" s="48"/>
      <c r="XC20" s="48"/>
      <c r="XD20" s="48"/>
      <c r="XE20" s="48"/>
      <c r="XF20" s="48"/>
      <c r="XG20" s="48"/>
      <c r="XH20" s="48"/>
      <c r="XI20" s="48"/>
      <c r="XJ20" s="48"/>
      <c r="XK20" s="48"/>
      <c r="XL20" s="48"/>
      <c r="XM20" s="48"/>
      <c r="XN20" s="48"/>
      <c r="XO20" s="48"/>
      <c r="XP20" s="48"/>
      <c r="XQ20" s="48"/>
      <c r="XR20" s="48"/>
      <c r="XS20" s="48"/>
      <c r="XT20" s="48"/>
      <c r="XU20" s="48"/>
      <c r="XV20" s="48"/>
      <c r="XW20" s="48"/>
      <c r="XX20" s="48"/>
      <c r="XY20" s="48"/>
      <c r="XZ20" s="48"/>
      <c r="YA20" s="48"/>
      <c r="YB20" s="48"/>
      <c r="YC20" s="48"/>
      <c r="YD20" s="48"/>
      <c r="YE20" s="48"/>
      <c r="YF20" s="48"/>
      <c r="YG20" s="48"/>
      <c r="YH20" s="48"/>
      <c r="YI20" s="48"/>
      <c r="YJ20" s="48"/>
      <c r="YK20" s="48"/>
      <c r="YL20" s="48"/>
      <c r="YM20" s="48"/>
      <c r="YN20" s="48"/>
      <c r="YO20" s="48"/>
      <c r="YP20" s="48"/>
      <c r="YQ20" s="48"/>
      <c r="YR20" s="48"/>
      <c r="YS20" s="48"/>
      <c r="YT20" s="48"/>
      <c r="YU20" s="48"/>
      <c r="YV20" s="48"/>
      <c r="YW20" s="48"/>
      <c r="YX20" s="48"/>
      <c r="YY20" s="48"/>
      <c r="YZ20" s="48"/>
      <c r="ZA20" s="48"/>
      <c r="ZB20" s="48"/>
      <c r="ZC20" s="48"/>
      <c r="ZD20" s="48"/>
      <c r="ZE20" s="48"/>
      <c r="ZF20" s="48"/>
      <c r="ZG20" s="48"/>
      <c r="ZH20" s="48"/>
      <c r="ZI20" s="48"/>
      <c r="ZJ20" s="48"/>
      <c r="ZK20" s="48"/>
      <c r="ZL20" s="48"/>
      <c r="ZM20" s="48"/>
      <c r="ZN20" s="48"/>
      <c r="ZO20" s="48"/>
      <c r="ZP20" s="48"/>
      <c r="ZQ20" s="48"/>
      <c r="ZR20" s="48"/>
      <c r="ZS20" s="48"/>
      <c r="ZT20" s="48"/>
      <c r="ZU20" s="48"/>
      <c r="ZV20" s="48"/>
      <c r="ZW20" s="48"/>
      <c r="ZX20" s="48"/>
      <c r="ZY20" s="48"/>
      <c r="ZZ20" s="48"/>
      <c r="AAA20" s="48"/>
      <c r="AAB20" s="48"/>
      <c r="AAC20" s="48"/>
      <c r="AAD20" s="48"/>
      <c r="AAE20" s="48"/>
      <c r="AAF20" s="48"/>
      <c r="AAG20" s="48"/>
      <c r="AAH20" s="48"/>
      <c r="AAI20" s="48"/>
      <c r="AAJ20" s="48"/>
      <c r="AAK20" s="48"/>
      <c r="AAL20" s="48"/>
      <c r="AAM20" s="48"/>
      <c r="AAN20" s="48"/>
      <c r="AAO20" s="48"/>
      <c r="AAP20" s="48"/>
      <c r="AAQ20" s="48"/>
      <c r="AAR20" s="48"/>
      <c r="AAS20" s="48"/>
      <c r="AAT20" s="48"/>
      <c r="AAU20" s="48"/>
      <c r="AAV20" s="48"/>
      <c r="AAW20" s="48"/>
      <c r="AAX20" s="48"/>
      <c r="AAY20" s="48"/>
      <c r="AAZ20" s="48"/>
      <c r="ABA20" s="48"/>
      <c r="ABB20" s="48"/>
      <c r="ABC20" s="48"/>
      <c r="ABD20" s="48"/>
      <c r="ABE20" s="48"/>
      <c r="ABF20" s="48"/>
      <c r="ABG20" s="48"/>
      <c r="ABH20" s="48"/>
      <c r="ABI20" s="48"/>
      <c r="ABJ20" s="48"/>
      <c r="ABK20" s="48"/>
      <c r="ABL20" s="48"/>
      <c r="ABM20" s="48"/>
      <c r="ABN20" s="48"/>
      <c r="ABO20" s="48"/>
      <c r="ABP20" s="48"/>
      <c r="ABQ20" s="48"/>
      <c r="ABR20" s="48"/>
      <c r="ABS20" s="48"/>
      <c r="ABT20" s="48"/>
      <c r="ABU20" s="48"/>
      <c r="ABV20" s="48"/>
      <c r="ABW20" s="48"/>
      <c r="ABX20" s="48"/>
      <c r="ABY20" s="48"/>
      <c r="ABZ20" s="48"/>
      <c r="ACA20" s="48"/>
      <c r="ACB20" s="48"/>
      <c r="ACC20" s="48"/>
      <c r="ACD20" s="48"/>
      <c r="ACE20" s="48"/>
      <c r="ACF20" s="48"/>
      <c r="ACG20" s="48"/>
      <c r="ACH20" s="48"/>
      <c r="ACI20" s="48"/>
      <c r="ACJ20" s="48"/>
      <c r="ACK20" s="48"/>
      <c r="ACL20" s="48"/>
      <c r="ACM20" s="48"/>
      <c r="ACN20" s="48"/>
      <c r="ACO20" s="48"/>
      <c r="ACP20" s="48"/>
      <c r="ACQ20" s="48"/>
      <c r="ACR20" s="48"/>
      <c r="ACS20" s="48"/>
      <c r="ACT20" s="48"/>
      <c r="ACU20" s="48"/>
      <c r="ACV20" s="48"/>
      <c r="ACW20" s="48"/>
      <c r="ACX20" s="48"/>
      <c r="ACY20" s="48"/>
      <c r="ACZ20" s="48"/>
      <c r="ADA20" s="48"/>
      <c r="ADB20" s="48"/>
      <c r="ADC20" s="48"/>
      <c r="ADD20" s="48"/>
      <c r="ADE20" s="48"/>
      <c r="ADF20" s="48"/>
      <c r="ADG20" s="48"/>
      <c r="ADH20" s="48"/>
      <c r="ADI20" s="48"/>
      <c r="ADJ20" s="48"/>
      <c r="ADK20" s="48"/>
      <c r="ADL20" s="48"/>
      <c r="ADM20" s="48"/>
      <c r="ADN20" s="48"/>
      <c r="ADO20" s="48"/>
      <c r="ADP20" s="48"/>
      <c r="ADQ20" s="48"/>
      <c r="ADR20" s="48"/>
      <c r="ADS20" s="48"/>
      <c r="ADT20" s="48"/>
      <c r="ADU20" s="48"/>
      <c r="ADV20" s="48"/>
      <c r="ADW20" s="48"/>
      <c r="ADX20" s="48"/>
      <c r="ADY20" s="48"/>
      <c r="ADZ20" s="48"/>
      <c r="AEA20" s="48"/>
      <c r="AEB20" s="48"/>
      <c r="AEC20" s="48"/>
      <c r="AED20" s="48"/>
      <c r="AEE20" s="48"/>
      <c r="AEF20" s="48"/>
      <c r="AEG20" s="48"/>
      <c r="AEH20" s="48"/>
      <c r="AEI20" s="48"/>
      <c r="AEJ20" s="48"/>
      <c r="AEK20" s="48"/>
      <c r="AEL20" s="48"/>
      <c r="AEM20" s="48"/>
      <c r="AEN20" s="48"/>
      <c r="AEO20" s="48"/>
      <c r="AEP20" s="48"/>
      <c r="AEQ20" s="48"/>
      <c r="AER20" s="48"/>
      <c r="AES20" s="48"/>
      <c r="AET20" s="48"/>
      <c r="AEU20" s="48"/>
      <c r="AEV20" s="48"/>
      <c r="AEW20" s="48"/>
      <c r="AEX20" s="48"/>
      <c r="AEY20" s="48"/>
      <c r="AEZ20" s="48"/>
      <c r="AFA20" s="48"/>
      <c r="AFB20" s="48"/>
      <c r="AFC20" s="48"/>
      <c r="AFD20" s="48"/>
      <c r="AFE20" s="48"/>
      <c r="AFF20" s="48"/>
      <c r="AFG20" s="48"/>
      <c r="AFH20" s="48"/>
      <c r="AFI20" s="48"/>
      <c r="AFJ20" s="48"/>
      <c r="AFK20" s="48"/>
      <c r="AFL20" s="48"/>
      <c r="AFM20" s="48"/>
      <c r="AFN20" s="48"/>
      <c r="AFO20" s="48"/>
      <c r="AFP20" s="48"/>
      <c r="AFQ20" s="48"/>
      <c r="AFR20" s="48"/>
      <c r="AFS20" s="48"/>
      <c r="AFT20" s="48"/>
      <c r="AFU20" s="48"/>
      <c r="AFV20" s="48"/>
      <c r="AFW20" s="48"/>
      <c r="AFX20" s="48"/>
      <c r="AFY20" s="48"/>
      <c r="AFZ20" s="48"/>
      <c r="AGA20" s="48"/>
      <c r="AGB20" s="48"/>
      <c r="AGC20" s="48"/>
      <c r="AGD20" s="48"/>
      <c r="AGE20" s="48"/>
      <c r="AGF20" s="48"/>
      <c r="AGG20" s="48"/>
      <c r="AGH20" s="48"/>
      <c r="AGI20" s="48"/>
      <c r="AGJ20" s="48"/>
      <c r="AGK20" s="48"/>
      <c r="AGL20" s="48"/>
      <c r="AGM20" s="48"/>
      <c r="AGN20" s="48"/>
      <c r="AGO20" s="48"/>
      <c r="AGP20" s="48"/>
      <c r="AGQ20" s="48"/>
      <c r="AGR20" s="48"/>
      <c r="AGS20" s="48"/>
      <c r="AGT20" s="48"/>
      <c r="AGU20" s="48"/>
      <c r="AGV20" s="48"/>
      <c r="AGW20" s="48"/>
      <c r="AGX20" s="48"/>
      <c r="AGY20" s="48"/>
      <c r="AGZ20" s="48"/>
      <c r="AHA20" s="48"/>
      <c r="AHB20" s="48"/>
      <c r="AHC20" s="48"/>
      <c r="AHD20" s="48"/>
      <c r="AHE20" s="48"/>
      <c r="AHF20" s="48"/>
      <c r="AHG20" s="48"/>
      <c r="AHH20" s="48"/>
      <c r="AHI20" s="48"/>
      <c r="AHJ20" s="48"/>
      <c r="AHK20" s="48"/>
      <c r="AHL20" s="48"/>
      <c r="AHM20" s="48"/>
      <c r="AHN20" s="48"/>
      <c r="AHO20" s="48"/>
      <c r="AHP20" s="48"/>
      <c r="AHQ20" s="48"/>
      <c r="AHR20" s="48"/>
      <c r="AHS20" s="48"/>
      <c r="AHT20" s="48"/>
      <c r="AHU20" s="48"/>
      <c r="AHV20" s="48"/>
      <c r="AHW20" s="48"/>
      <c r="AHX20" s="48"/>
      <c r="AHY20" s="48"/>
      <c r="AHZ20" s="48"/>
      <c r="AIA20" s="48"/>
      <c r="AIB20" s="48"/>
      <c r="AIC20" s="48"/>
      <c r="AID20" s="48"/>
      <c r="AIE20" s="48"/>
      <c r="AIF20" s="48"/>
      <c r="AIG20" s="48"/>
      <c r="AIH20" s="48"/>
      <c r="AII20" s="48"/>
      <c r="AIJ20" s="48"/>
      <c r="AIK20" s="48"/>
      <c r="AIL20" s="48"/>
      <c r="AIM20" s="48"/>
      <c r="AIN20" s="48"/>
      <c r="AIO20" s="48"/>
      <c r="AIP20" s="48"/>
      <c r="AIQ20" s="48"/>
      <c r="AIR20" s="48"/>
      <c r="AIS20" s="48"/>
      <c r="AIT20" s="48"/>
      <c r="AIU20" s="48"/>
      <c r="AIV20" s="48"/>
      <c r="AIW20" s="48"/>
      <c r="AIX20" s="48"/>
      <c r="AIY20" s="48"/>
      <c r="AIZ20" s="48"/>
      <c r="AJA20" s="48"/>
      <c r="AJB20" s="48"/>
      <c r="AJC20" s="48"/>
      <c r="AJD20" s="48"/>
      <c r="AJE20" s="48"/>
      <c r="AJF20" s="48"/>
      <c r="AJG20" s="48"/>
      <c r="AJH20" s="48"/>
      <c r="AJI20" s="48"/>
      <c r="AJJ20" s="48"/>
      <c r="AJK20" s="48"/>
      <c r="AJL20" s="48"/>
      <c r="AJM20" s="48"/>
      <c r="AJN20" s="48"/>
      <c r="AJO20" s="48"/>
      <c r="AJP20" s="48"/>
      <c r="AJQ20" s="48"/>
      <c r="AJR20" s="48"/>
      <c r="AJS20" s="48"/>
      <c r="AJT20" s="48"/>
      <c r="AJU20" s="48"/>
      <c r="AJV20" s="48"/>
      <c r="AJW20" s="48"/>
      <c r="AJX20" s="48"/>
      <c r="AJY20" s="48"/>
      <c r="AJZ20" s="48"/>
      <c r="AKA20" s="48"/>
      <c r="AKB20" s="48"/>
      <c r="AKC20" s="48"/>
      <c r="AKD20" s="48"/>
      <c r="AKE20" s="48"/>
      <c r="AKF20" s="48"/>
      <c r="AKG20" s="48"/>
      <c r="AKH20" s="48"/>
      <c r="AKI20" s="48"/>
      <c r="AKJ20" s="48"/>
      <c r="AKK20" s="48"/>
      <c r="AKL20" s="48"/>
      <c r="AKM20" s="48"/>
      <c r="AKN20" s="48"/>
      <c r="AKO20" s="48"/>
      <c r="AKP20" s="48"/>
      <c r="AKQ20" s="48"/>
      <c r="AKR20" s="48"/>
      <c r="AKS20" s="48"/>
      <c r="AKT20" s="48"/>
      <c r="AKU20" s="48"/>
      <c r="AKV20" s="48"/>
      <c r="AKW20" s="48"/>
      <c r="AKX20" s="48"/>
      <c r="AKY20" s="48"/>
      <c r="AKZ20" s="48"/>
      <c r="ALA20" s="48"/>
      <c r="ALB20" s="48"/>
      <c r="ALC20" s="48"/>
      <c r="ALD20" s="48"/>
      <c r="ALE20" s="48"/>
      <c r="ALF20" s="48"/>
      <c r="ALG20" s="48"/>
      <c r="ALH20" s="48"/>
      <c r="ALI20" s="48"/>
      <c r="ALJ20" s="48"/>
      <c r="ALK20" s="48"/>
      <c r="ALL20" s="48"/>
      <c r="ALM20" s="48"/>
      <c r="ALN20" s="48"/>
      <c r="ALO20" s="48"/>
      <c r="ALP20" s="48"/>
      <c r="ALQ20" s="48"/>
      <c r="ALR20" s="48"/>
      <c r="ALS20" s="48"/>
      <c r="ALT20" s="48"/>
      <c r="ALU20" s="48"/>
      <c r="ALV20" s="48"/>
      <c r="ALW20" s="48"/>
      <c r="ALX20" s="48"/>
      <c r="ALY20" s="48"/>
      <c r="ALZ20" s="48"/>
      <c r="AMA20" s="48"/>
      <c r="AMB20" s="48"/>
      <c r="AMC20" s="48"/>
      <c r="AMD20" s="48"/>
      <c r="AME20" s="48"/>
      <c r="AMF20" s="48"/>
      <c r="AMG20" s="48"/>
      <c r="AMH20" s="48"/>
      <c r="AMI20" s="48"/>
      <c r="AMJ20" s="48"/>
      <c r="AMK20" s="48"/>
      <c r="AML20" s="48"/>
      <c r="AMM20" s="48"/>
      <c r="AMN20" s="48"/>
      <c r="AMO20" s="48"/>
      <c r="AMP20" s="48"/>
      <c r="AMQ20" s="48"/>
      <c r="AMR20" s="48"/>
      <c r="AMS20" s="48"/>
      <c r="AMT20" s="48"/>
      <c r="AMU20" s="48"/>
      <c r="AMV20" s="48"/>
      <c r="AMW20" s="48"/>
      <c r="AMX20" s="48"/>
      <c r="AMY20" s="48"/>
      <c r="AMZ20" s="48"/>
      <c r="ANA20" s="48"/>
      <c r="ANB20" s="48"/>
      <c r="ANC20" s="48"/>
      <c r="AND20" s="48"/>
      <c r="ANE20" s="48"/>
      <c r="ANF20" s="48"/>
      <c r="ANG20" s="48"/>
      <c r="ANH20" s="48"/>
      <c r="ANI20" s="48"/>
      <c r="ANJ20" s="48"/>
      <c r="ANK20" s="48"/>
      <c r="ANL20" s="48"/>
      <c r="ANM20" s="48"/>
      <c r="ANN20" s="48"/>
      <c r="ANO20" s="48"/>
      <c r="ANP20" s="48"/>
      <c r="ANQ20" s="48"/>
      <c r="ANR20" s="48"/>
      <c r="ANS20" s="48"/>
      <c r="ANT20" s="48"/>
      <c r="ANU20" s="48"/>
      <c r="ANV20" s="48"/>
      <c r="ANW20" s="48"/>
      <c r="ANX20" s="48"/>
      <c r="ANY20" s="48"/>
      <c r="ANZ20" s="48"/>
      <c r="AOA20" s="48"/>
      <c r="AOB20" s="48"/>
      <c r="AOC20" s="48"/>
      <c r="AOD20" s="48"/>
      <c r="AOE20" s="48"/>
      <c r="AOF20" s="48"/>
      <c r="AOG20" s="48"/>
      <c r="AOH20" s="48"/>
      <c r="AOI20" s="48"/>
      <c r="AOJ20" s="48"/>
      <c r="AOK20" s="48"/>
      <c r="AOL20" s="48"/>
      <c r="AOM20" s="48"/>
      <c r="AON20" s="48"/>
      <c r="AOO20" s="48"/>
      <c r="AOP20" s="48"/>
      <c r="AOQ20" s="48"/>
      <c r="AOR20" s="48"/>
      <c r="AOS20" s="48"/>
      <c r="AOT20" s="48"/>
      <c r="AOU20" s="48"/>
      <c r="AOV20" s="48"/>
      <c r="AOW20" s="48"/>
      <c r="AOX20" s="48"/>
      <c r="AOY20" s="48"/>
      <c r="AOZ20" s="48"/>
      <c r="APA20" s="48"/>
      <c r="APB20" s="48"/>
      <c r="APC20" s="48"/>
      <c r="APD20" s="48"/>
      <c r="APE20" s="48"/>
      <c r="APF20" s="48"/>
      <c r="APG20" s="48"/>
      <c r="APH20" s="48"/>
      <c r="API20" s="48"/>
      <c r="APJ20" s="48"/>
      <c r="APK20" s="48"/>
      <c r="APL20" s="48"/>
      <c r="APM20" s="48"/>
      <c r="APN20" s="48"/>
      <c r="APO20" s="48"/>
      <c r="APP20" s="48"/>
      <c r="APQ20" s="48"/>
      <c r="APR20" s="48"/>
      <c r="APS20" s="48"/>
      <c r="APT20" s="48"/>
      <c r="APU20" s="48"/>
      <c r="APV20" s="48"/>
      <c r="APW20" s="48"/>
      <c r="APX20" s="48"/>
      <c r="APY20" s="48"/>
      <c r="APZ20" s="48"/>
      <c r="AQA20" s="48"/>
      <c r="AQB20" s="48"/>
      <c r="AQC20" s="48"/>
      <c r="AQD20" s="48"/>
      <c r="AQE20" s="48"/>
      <c r="AQF20" s="48"/>
      <c r="AQG20" s="48"/>
      <c r="AQH20" s="48"/>
      <c r="AQI20" s="48"/>
      <c r="AQJ20" s="48"/>
      <c r="AQK20" s="48"/>
      <c r="AQL20" s="48"/>
      <c r="AQM20" s="48"/>
      <c r="AQN20" s="48"/>
      <c r="AQO20" s="48"/>
      <c r="AQP20" s="48"/>
      <c r="AQQ20" s="48"/>
      <c r="AQR20" s="48"/>
      <c r="AQS20" s="48"/>
      <c r="AQT20" s="48"/>
      <c r="AQU20" s="48"/>
      <c r="AQV20" s="48"/>
      <c r="AQW20" s="48"/>
      <c r="AQX20" s="48"/>
      <c r="AQY20" s="48"/>
      <c r="AQZ20" s="48"/>
      <c r="ARA20" s="48"/>
      <c r="ARB20" s="48"/>
      <c r="ARC20" s="48"/>
      <c r="ARD20" s="48"/>
      <c r="ARE20" s="48"/>
      <c r="ARF20" s="48"/>
      <c r="ARG20" s="48"/>
      <c r="ARH20" s="48"/>
      <c r="ARI20" s="48"/>
      <c r="ARJ20" s="48"/>
      <c r="ARK20" s="48"/>
      <c r="ARL20" s="48"/>
      <c r="ARM20" s="48"/>
      <c r="ARN20" s="48"/>
      <c r="ARO20" s="48"/>
      <c r="ARP20" s="48"/>
      <c r="ARQ20" s="48"/>
      <c r="ARR20" s="48"/>
      <c r="ARS20" s="48"/>
      <c r="ART20" s="48"/>
      <c r="ARU20" s="48"/>
      <c r="ARV20" s="48"/>
      <c r="ARW20" s="48"/>
      <c r="ARX20" s="48"/>
      <c r="ARY20" s="48"/>
      <c r="ARZ20" s="48"/>
      <c r="ASA20" s="48"/>
      <c r="ASB20" s="48"/>
      <c r="ASC20" s="48"/>
      <c r="ASD20" s="48"/>
      <c r="ASE20" s="48"/>
      <c r="ASF20" s="48"/>
      <c r="ASG20" s="48"/>
      <c r="ASH20" s="48"/>
      <c r="ASI20" s="48"/>
      <c r="ASJ20" s="48"/>
      <c r="ASK20" s="48"/>
      <c r="ASL20" s="48"/>
      <c r="ASM20" s="48"/>
      <c r="ASN20" s="48"/>
      <c r="ASO20" s="48"/>
      <c r="ASP20" s="48"/>
      <c r="ASQ20" s="48"/>
      <c r="ASR20" s="48"/>
      <c r="ASS20" s="48"/>
      <c r="AST20" s="48"/>
      <c r="ASU20" s="48"/>
      <c r="ASV20" s="48"/>
      <c r="ASW20" s="48"/>
      <c r="ASX20" s="48"/>
      <c r="ASY20" s="48"/>
      <c r="ASZ20" s="48"/>
      <c r="ATA20" s="48"/>
      <c r="ATB20" s="48"/>
      <c r="ATC20" s="48"/>
      <c r="ATD20" s="48"/>
      <c r="ATE20" s="48"/>
      <c r="ATF20" s="48"/>
      <c r="ATG20" s="48"/>
      <c r="ATH20" s="48"/>
      <c r="ATI20" s="48"/>
      <c r="ATJ20" s="48"/>
      <c r="ATK20" s="48"/>
      <c r="ATL20" s="48"/>
      <c r="ATM20" s="48"/>
      <c r="ATN20" s="48"/>
      <c r="ATO20" s="48"/>
      <c r="ATP20" s="48"/>
      <c r="ATQ20" s="48"/>
      <c r="ATR20" s="48"/>
      <c r="ATS20" s="48"/>
      <c r="ATT20" s="48"/>
      <c r="ATU20" s="48"/>
      <c r="ATV20" s="48"/>
      <c r="ATW20" s="48"/>
      <c r="ATX20" s="48"/>
      <c r="ATY20" s="48"/>
      <c r="ATZ20" s="48"/>
      <c r="AUA20" s="48"/>
      <c r="AUB20" s="48"/>
      <c r="AUC20" s="48"/>
      <c r="AUD20" s="48"/>
      <c r="AUE20" s="48"/>
      <c r="AUF20" s="48"/>
      <c r="AUG20" s="48"/>
      <c r="AUH20" s="48"/>
      <c r="AUI20" s="48"/>
      <c r="AUJ20" s="48"/>
      <c r="AUK20" s="48"/>
      <c r="AUL20" s="48"/>
      <c r="AUM20" s="48"/>
      <c r="AUN20" s="48"/>
      <c r="AUO20" s="48"/>
      <c r="AUP20" s="48"/>
      <c r="AUQ20" s="48"/>
      <c r="AUR20" s="48"/>
      <c r="AUS20" s="48"/>
      <c r="AUT20" s="48"/>
      <c r="AUU20" s="48"/>
      <c r="AUV20" s="48"/>
      <c r="AUW20" s="48"/>
      <c r="AUX20" s="48"/>
      <c r="AUY20" s="48"/>
      <c r="AUZ20" s="48"/>
      <c r="AVA20" s="48"/>
      <c r="AVB20" s="48"/>
      <c r="AVC20" s="48"/>
      <c r="AVD20" s="48"/>
      <c r="AVE20" s="48"/>
      <c r="AVF20" s="48"/>
      <c r="AVG20" s="48"/>
      <c r="AVH20" s="48"/>
      <c r="AVI20" s="48"/>
      <c r="AVJ20" s="48"/>
      <c r="AVK20" s="48"/>
      <c r="AVL20" s="48"/>
      <c r="AVM20" s="48"/>
      <c r="AVN20" s="48"/>
      <c r="AVO20" s="48"/>
      <c r="AVP20" s="48"/>
      <c r="AVQ20" s="48"/>
      <c r="AVR20" s="48"/>
      <c r="AVS20" s="48"/>
      <c r="AVT20" s="48"/>
      <c r="AVU20" s="48"/>
      <c r="AVV20" s="48"/>
      <c r="AVW20" s="48"/>
      <c r="AVX20" s="48"/>
      <c r="AVY20" s="48"/>
      <c r="AVZ20" s="48"/>
      <c r="AWA20" s="48"/>
      <c r="AWB20" s="48"/>
      <c r="AWC20" s="48"/>
      <c r="AWD20" s="48"/>
      <c r="AWE20" s="48"/>
      <c r="AWF20" s="48"/>
      <c r="AWG20" s="48"/>
      <c r="AWH20" s="48"/>
      <c r="AWI20" s="48"/>
      <c r="AWJ20" s="48"/>
      <c r="AWK20" s="48"/>
      <c r="AWL20" s="48"/>
      <c r="AWM20" s="48"/>
      <c r="AWN20" s="48"/>
      <c r="AWO20" s="48"/>
      <c r="AWP20" s="48"/>
      <c r="AWQ20" s="48"/>
      <c r="AWR20" s="48"/>
      <c r="AWS20" s="48"/>
      <c r="AWT20" s="48"/>
      <c r="AWU20" s="48"/>
      <c r="AWV20" s="48"/>
      <c r="AWW20" s="48"/>
      <c r="AWX20" s="48"/>
      <c r="AWY20" s="48"/>
      <c r="AWZ20" s="48"/>
      <c r="AXA20" s="48"/>
      <c r="AXB20" s="48"/>
      <c r="AXC20" s="48"/>
      <c r="AXD20" s="48"/>
      <c r="AXE20" s="48"/>
      <c r="AXF20" s="48"/>
      <c r="AXG20" s="48"/>
      <c r="AXH20" s="48"/>
      <c r="AXI20" s="48"/>
      <c r="AXJ20" s="48"/>
      <c r="AXK20" s="48"/>
      <c r="AXL20" s="48"/>
      <c r="AXM20" s="48"/>
      <c r="AXN20" s="48"/>
      <c r="AXO20" s="48"/>
      <c r="AXP20" s="48"/>
      <c r="AXQ20" s="48"/>
      <c r="AXR20" s="48"/>
      <c r="AXS20" s="48"/>
      <c r="AXT20" s="48"/>
      <c r="AXU20" s="48"/>
      <c r="AXV20" s="48"/>
      <c r="AXW20" s="48"/>
      <c r="AXX20" s="48"/>
      <c r="AXY20" s="48"/>
      <c r="AXZ20" s="48"/>
      <c r="AYA20" s="48"/>
      <c r="AYB20" s="48"/>
      <c r="AYC20" s="48"/>
      <c r="AYD20" s="48"/>
      <c r="AYE20" s="48"/>
      <c r="AYF20" s="48"/>
      <c r="AYG20" s="48"/>
      <c r="AYH20" s="48"/>
      <c r="AYI20" s="48"/>
      <c r="AYJ20" s="48"/>
      <c r="AYK20" s="48"/>
      <c r="AYL20" s="48"/>
      <c r="AYM20" s="48"/>
      <c r="AYN20" s="48"/>
      <c r="AYO20" s="48"/>
      <c r="AYP20" s="48"/>
      <c r="AYQ20" s="48"/>
      <c r="AYR20" s="48"/>
      <c r="AYS20" s="48"/>
      <c r="AYT20" s="48"/>
      <c r="AYU20" s="48"/>
      <c r="AYV20" s="48"/>
      <c r="AYW20" s="48"/>
      <c r="AYX20" s="48"/>
      <c r="AYY20" s="48"/>
      <c r="AYZ20" s="48"/>
      <c r="AZA20" s="48"/>
      <c r="AZB20" s="48"/>
      <c r="AZC20" s="48"/>
      <c r="AZD20" s="48"/>
      <c r="AZE20" s="48"/>
      <c r="AZF20" s="48"/>
      <c r="AZG20" s="48"/>
      <c r="AZH20" s="48"/>
      <c r="AZI20" s="48"/>
      <c r="AZJ20" s="48"/>
      <c r="AZK20" s="48"/>
      <c r="AZL20" s="48"/>
      <c r="AZM20" s="48"/>
      <c r="AZN20" s="48"/>
      <c r="AZO20" s="48"/>
      <c r="AZP20" s="48"/>
      <c r="AZQ20" s="48"/>
      <c r="AZR20" s="48"/>
      <c r="AZS20" s="48"/>
      <c r="AZT20" s="48"/>
      <c r="AZU20" s="48"/>
      <c r="AZV20" s="48"/>
      <c r="AZW20" s="48"/>
      <c r="AZX20" s="48"/>
      <c r="AZY20" s="48"/>
      <c r="AZZ20" s="48"/>
      <c r="BAA20" s="48"/>
      <c r="BAB20" s="48"/>
      <c r="BAC20" s="48"/>
      <c r="BAD20" s="48"/>
      <c r="BAE20" s="48"/>
      <c r="BAF20" s="48"/>
      <c r="BAG20" s="48"/>
      <c r="BAH20" s="48"/>
      <c r="BAI20" s="48"/>
      <c r="BAJ20" s="48"/>
      <c r="BAK20" s="48"/>
      <c r="BAL20" s="48"/>
      <c r="BAM20" s="48"/>
      <c r="BAN20" s="48"/>
      <c r="BAO20" s="48"/>
      <c r="BAP20" s="48"/>
      <c r="BAQ20" s="48"/>
      <c r="BAR20" s="48"/>
      <c r="BAS20" s="48"/>
      <c r="BAT20" s="48"/>
      <c r="BAU20" s="48"/>
      <c r="BAV20" s="48"/>
      <c r="BAW20" s="48"/>
      <c r="BAX20" s="48"/>
      <c r="BAY20" s="48"/>
      <c r="BAZ20" s="48"/>
      <c r="BBA20" s="48"/>
      <c r="BBB20" s="48"/>
      <c r="BBC20" s="48"/>
      <c r="BBD20" s="48"/>
      <c r="BBE20" s="48"/>
      <c r="BBF20" s="48"/>
      <c r="BBG20" s="48"/>
      <c r="BBH20" s="48"/>
      <c r="BBI20" s="48"/>
      <c r="BBJ20" s="48"/>
      <c r="BBK20" s="48"/>
      <c r="BBL20" s="48"/>
      <c r="BBM20" s="48"/>
      <c r="BBN20" s="48"/>
      <c r="BBO20" s="48"/>
      <c r="BBP20" s="48"/>
      <c r="BBQ20" s="48"/>
      <c r="BBR20" s="48"/>
      <c r="BBS20" s="48"/>
      <c r="BBT20" s="48"/>
      <c r="BBU20" s="48"/>
      <c r="BBV20" s="48"/>
      <c r="BBW20" s="48"/>
      <c r="BBX20" s="48"/>
      <c r="BBY20" s="48"/>
      <c r="BBZ20" s="48"/>
      <c r="BCA20" s="48"/>
      <c r="BCB20" s="48"/>
      <c r="BCC20" s="48"/>
      <c r="BCD20" s="48"/>
      <c r="BCE20" s="48"/>
      <c r="BCF20" s="48"/>
      <c r="BCG20" s="48"/>
      <c r="BCH20" s="48"/>
      <c r="BCI20" s="48"/>
      <c r="BCJ20" s="48"/>
      <c r="BCK20" s="48"/>
      <c r="BCL20" s="48"/>
      <c r="BCM20" s="48"/>
      <c r="BCN20" s="48"/>
      <c r="BCO20" s="48"/>
      <c r="BCP20" s="48"/>
      <c r="BCQ20" s="48"/>
      <c r="BCR20" s="48"/>
      <c r="BCS20" s="48"/>
      <c r="BCT20" s="48"/>
      <c r="BCU20" s="48"/>
      <c r="BCV20" s="48"/>
      <c r="BCW20" s="48"/>
      <c r="BCX20" s="48"/>
      <c r="BCY20" s="48"/>
      <c r="BCZ20" s="48"/>
      <c r="BDA20" s="48"/>
      <c r="BDB20" s="48"/>
      <c r="BDC20" s="48"/>
      <c r="BDD20" s="48"/>
      <c r="BDE20" s="48"/>
      <c r="BDF20" s="48"/>
      <c r="BDG20" s="48"/>
      <c r="BDH20" s="48"/>
      <c r="BDI20" s="48"/>
      <c r="BDJ20" s="48"/>
      <c r="BDK20" s="48"/>
      <c r="BDL20" s="48"/>
      <c r="BDM20" s="48"/>
      <c r="BDN20" s="48"/>
      <c r="BDO20" s="48"/>
      <c r="BDP20" s="48"/>
      <c r="BDQ20" s="48"/>
      <c r="BDR20" s="48"/>
      <c r="BDS20" s="48"/>
      <c r="BDT20" s="48"/>
      <c r="BDU20" s="48"/>
      <c r="BDV20" s="48"/>
      <c r="BDW20" s="48"/>
      <c r="BDX20" s="48"/>
      <c r="BDY20" s="48"/>
      <c r="BDZ20" s="48"/>
      <c r="BEA20" s="48"/>
      <c r="BEB20" s="48"/>
      <c r="BEC20" s="48"/>
      <c r="BED20" s="48"/>
      <c r="BEE20" s="48"/>
      <c r="BEF20" s="48"/>
      <c r="BEG20" s="48"/>
      <c r="BEH20" s="48"/>
      <c r="BEI20" s="48"/>
      <c r="BEJ20" s="48"/>
      <c r="BEK20" s="48"/>
      <c r="BEL20" s="48"/>
      <c r="BEM20" s="48"/>
      <c r="BEN20" s="48"/>
      <c r="BEO20" s="48"/>
      <c r="BEP20" s="48"/>
      <c r="BEQ20" s="48"/>
      <c r="BER20" s="48"/>
      <c r="BES20" s="48"/>
      <c r="BET20" s="48"/>
      <c r="BEU20" s="48"/>
      <c r="BEV20" s="48"/>
      <c r="BEW20" s="48"/>
      <c r="BEX20" s="48"/>
      <c r="BEY20" s="48"/>
      <c r="BEZ20" s="48"/>
      <c r="BFA20" s="48"/>
      <c r="BFB20" s="48"/>
      <c r="BFC20" s="48"/>
      <c r="BFD20" s="48"/>
      <c r="BFE20" s="48"/>
      <c r="BFF20" s="48"/>
      <c r="BFG20" s="48"/>
      <c r="BFH20" s="48"/>
      <c r="BFI20" s="48"/>
      <c r="BFJ20" s="48"/>
      <c r="BFK20" s="48"/>
      <c r="BFL20" s="48"/>
      <c r="BFM20" s="48"/>
      <c r="BFN20" s="48"/>
      <c r="BFO20" s="48"/>
      <c r="BFP20" s="48"/>
      <c r="BFQ20" s="48"/>
      <c r="BFR20" s="48"/>
      <c r="BFS20" s="48"/>
      <c r="BFT20" s="48"/>
      <c r="BFU20" s="48"/>
      <c r="BFV20" s="48"/>
      <c r="BFW20" s="48"/>
      <c r="BFX20" s="48"/>
      <c r="BFY20" s="48"/>
      <c r="BFZ20" s="48"/>
      <c r="BGA20" s="48"/>
      <c r="BGB20" s="48"/>
      <c r="BGC20" s="48"/>
      <c r="BGD20" s="48"/>
      <c r="BGE20" s="48"/>
      <c r="BGF20" s="48"/>
      <c r="BGG20" s="48"/>
      <c r="BGH20" s="48"/>
      <c r="BGI20" s="48"/>
      <c r="BGJ20" s="48"/>
      <c r="BGK20" s="48"/>
      <c r="BGL20" s="48"/>
      <c r="BGM20" s="48"/>
      <c r="BGN20" s="48"/>
      <c r="BGO20" s="48"/>
      <c r="BGP20" s="48"/>
      <c r="BGQ20" s="48"/>
      <c r="BGR20" s="48"/>
      <c r="BGS20" s="48"/>
      <c r="BGT20" s="48"/>
      <c r="BGU20" s="48"/>
      <c r="BGV20" s="48"/>
      <c r="BGW20" s="48"/>
      <c r="BGX20" s="48"/>
      <c r="BGY20" s="48"/>
      <c r="BGZ20" s="48"/>
      <c r="BHA20" s="48"/>
      <c r="BHB20" s="48"/>
      <c r="BHC20" s="48"/>
      <c r="BHD20" s="48"/>
      <c r="BHE20" s="48"/>
      <c r="BHF20" s="48"/>
      <c r="BHG20" s="48"/>
      <c r="BHH20" s="48"/>
      <c r="BHI20" s="48"/>
      <c r="BHJ20" s="48"/>
      <c r="BHK20" s="48"/>
      <c r="BHL20" s="48"/>
      <c r="BHM20" s="48"/>
      <c r="BHN20" s="48"/>
      <c r="BHO20" s="48"/>
      <c r="BHP20" s="48"/>
      <c r="BHQ20" s="48"/>
      <c r="BHR20" s="48"/>
      <c r="BHS20" s="48"/>
      <c r="BHT20" s="48"/>
      <c r="BHU20" s="48"/>
      <c r="BHV20" s="48"/>
      <c r="BHW20" s="48"/>
      <c r="BHX20" s="48"/>
      <c r="BHY20" s="48"/>
      <c r="BHZ20" s="48"/>
      <c r="BIA20" s="48"/>
      <c r="BIB20" s="48"/>
      <c r="BIC20" s="48"/>
      <c r="BID20" s="48"/>
      <c r="BIE20" s="48"/>
      <c r="BIF20" s="48"/>
      <c r="BIG20" s="48"/>
      <c r="BIH20" s="48"/>
      <c r="BII20" s="48"/>
      <c r="BIJ20" s="48"/>
      <c r="BIK20" s="48"/>
      <c r="BIL20" s="48"/>
      <c r="BIM20" s="48"/>
      <c r="BIN20" s="48"/>
      <c r="BIO20" s="48"/>
      <c r="BIP20" s="48"/>
      <c r="BIQ20" s="48"/>
      <c r="BIR20" s="48"/>
      <c r="BIS20" s="48"/>
      <c r="BIT20" s="48"/>
      <c r="BIU20" s="48"/>
      <c r="BIV20" s="48"/>
      <c r="BIW20" s="48"/>
      <c r="BIX20" s="48"/>
      <c r="BIY20" s="48"/>
      <c r="BIZ20" s="48"/>
      <c r="BJA20" s="48"/>
      <c r="BJB20" s="48"/>
      <c r="BJC20" s="48"/>
      <c r="BJD20" s="48"/>
      <c r="BJE20" s="48"/>
      <c r="BJF20" s="48"/>
      <c r="BJG20" s="48"/>
      <c r="BJH20" s="48"/>
      <c r="BJI20" s="48"/>
      <c r="BJJ20" s="48"/>
      <c r="BJK20" s="48"/>
      <c r="BJL20" s="48"/>
      <c r="BJM20" s="48"/>
      <c r="BJN20" s="48"/>
      <c r="BJO20" s="48"/>
      <c r="BJP20" s="48"/>
      <c r="BJQ20" s="48"/>
      <c r="BJR20" s="48"/>
      <c r="BJS20" s="48"/>
      <c r="BJT20" s="48"/>
      <c r="BJU20" s="48"/>
      <c r="BJV20" s="48"/>
      <c r="BJW20" s="48"/>
      <c r="BJX20" s="48"/>
      <c r="BJY20" s="48"/>
      <c r="BJZ20" s="48"/>
      <c r="BKA20" s="48"/>
      <c r="BKB20" s="48"/>
      <c r="BKC20" s="48"/>
      <c r="BKD20" s="48"/>
      <c r="BKE20" s="48"/>
      <c r="BKF20" s="48"/>
      <c r="BKG20" s="48"/>
      <c r="BKH20" s="48"/>
      <c r="BKI20" s="48"/>
      <c r="BKJ20" s="48"/>
      <c r="BKK20" s="48"/>
      <c r="BKL20" s="48"/>
      <c r="BKM20" s="48"/>
      <c r="BKN20" s="48"/>
      <c r="BKO20" s="48"/>
      <c r="BKP20" s="48"/>
      <c r="BKQ20" s="48"/>
      <c r="BKR20" s="48"/>
      <c r="BKS20" s="48"/>
      <c r="BKT20" s="48"/>
      <c r="BKU20" s="48"/>
      <c r="BKV20" s="48"/>
      <c r="BKW20" s="48"/>
      <c r="BKX20" s="48"/>
      <c r="BKY20" s="48"/>
      <c r="BKZ20" s="48"/>
      <c r="BLA20" s="48"/>
      <c r="BLB20" s="48"/>
      <c r="BLC20" s="48"/>
      <c r="BLD20" s="48"/>
      <c r="BLE20" s="48"/>
      <c r="BLF20" s="48"/>
      <c r="BLG20" s="48"/>
      <c r="BLH20" s="48"/>
      <c r="BLI20" s="48"/>
      <c r="BLJ20" s="48"/>
      <c r="BLK20" s="48"/>
      <c r="BLL20" s="48"/>
      <c r="BLM20" s="48"/>
      <c r="BLN20" s="48"/>
      <c r="BLO20" s="48"/>
      <c r="BLP20" s="48"/>
      <c r="BLQ20" s="48"/>
      <c r="BLR20" s="48"/>
      <c r="BLS20" s="48"/>
      <c r="BLT20" s="48"/>
      <c r="BLU20" s="48"/>
      <c r="BLV20" s="48"/>
      <c r="BLW20" s="48"/>
      <c r="BLX20" s="48"/>
      <c r="BLY20" s="48"/>
      <c r="BLZ20" s="48"/>
      <c r="BMA20" s="48"/>
      <c r="BMB20" s="48"/>
      <c r="BMC20" s="48"/>
      <c r="BMD20" s="48"/>
      <c r="BME20" s="48"/>
      <c r="BMF20" s="48"/>
      <c r="BMG20" s="48"/>
      <c r="BMH20" s="48"/>
      <c r="BMI20" s="48"/>
      <c r="BMJ20" s="48"/>
      <c r="BMK20" s="48"/>
      <c r="BML20" s="48"/>
      <c r="BMM20" s="48"/>
      <c r="BMN20" s="48"/>
      <c r="BMO20" s="48"/>
      <c r="BMP20" s="48"/>
      <c r="BMQ20" s="48"/>
      <c r="BMR20" s="48"/>
      <c r="BMS20" s="48"/>
      <c r="BMT20" s="48"/>
      <c r="BMU20" s="48"/>
      <c r="BMV20" s="48"/>
      <c r="BMW20" s="48"/>
      <c r="BMX20" s="48"/>
      <c r="BMY20" s="48"/>
      <c r="BMZ20" s="48"/>
      <c r="BNA20" s="48"/>
      <c r="BNB20" s="48"/>
      <c r="BNC20" s="48"/>
      <c r="BND20" s="48"/>
      <c r="BNE20" s="48"/>
      <c r="BNF20" s="48"/>
      <c r="BNG20" s="48"/>
      <c r="BNH20" s="48"/>
      <c r="BNI20" s="48"/>
      <c r="BNJ20" s="48"/>
      <c r="BNK20" s="48"/>
      <c r="BNL20" s="48"/>
      <c r="BNM20" s="48"/>
      <c r="BNN20" s="48"/>
      <c r="BNO20" s="48"/>
      <c r="BNP20" s="48"/>
      <c r="BNQ20" s="48"/>
      <c r="BNR20" s="48"/>
      <c r="BNS20" s="48"/>
      <c r="BNT20" s="48"/>
      <c r="BNU20" s="48"/>
      <c r="BNV20" s="48"/>
      <c r="BNW20" s="48"/>
      <c r="BNX20" s="48"/>
      <c r="BNY20" s="48"/>
      <c r="BNZ20" s="48"/>
      <c r="BOA20" s="48"/>
      <c r="BOB20" s="48"/>
      <c r="BOC20" s="48"/>
      <c r="BOD20" s="48"/>
      <c r="BOE20" s="48"/>
      <c r="BOF20" s="48"/>
      <c r="BOG20" s="48"/>
      <c r="BOH20" s="48"/>
      <c r="BOI20" s="48"/>
      <c r="BOJ20" s="48"/>
      <c r="BOK20" s="48"/>
      <c r="BOL20" s="48"/>
      <c r="BOM20" s="48"/>
      <c r="BON20" s="48"/>
      <c r="BOO20" s="48"/>
      <c r="BOP20" s="48"/>
      <c r="BOQ20" s="48"/>
      <c r="BOR20" s="48"/>
      <c r="BOS20" s="48"/>
      <c r="BOT20" s="48"/>
      <c r="BOU20" s="48"/>
      <c r="BOV20" s="48"/>
      <c r="BOW20" s="48"/>
      <c r="BOX20" s="48"/>
      <c r="BOY20" s="48"/>
      <c r="BOZ20" s="48"/>
      <c r="BPA20" s="48"/>
      <c r="BPB20" s="48"/>
      <c r="BPC20" s="48"/>
      <c r="BPD20" s="48"/>
      <c r="BPE20" s="48"/>
      <c r="BPF20" s="48"/>
      <c r="BPG20" s="48"/>
      <c r="BPH20" s="48"/>
      <c r="BPI20" s="48"/>
      <c r="BPJ20" s="48"/>
      <c r="BPK20" s="48"/>
      <c r="BPL20" s="48"/>
      <c r="BPM20" s="48"/>
      <c r="BPN20" s="48"/>
      <c r="BPO20" s="48"/>
      <c r="BPP20" s="48"/>
      <c r="BPQ20" s="48"/>
      <c r="BPR20" s="48"/>
      <c r="BPS20" s="48"/>
      <c r="BPT20" s="48"/>
      <c r="BPU20" s="48"/>
      <c r="BPV20" s="48"/>
      <c r="BPW20" s="48"/>
      <c r="BPX20" s="48"/>
      <c r="BPY20" s="48"/>
      <c r="BPZ20" s="48"/>
      <c r="BQA20" s="48"/>
      <c r="BQB20" s="48"/>
      <c r="BQC20" s="48"/>
      <c r="BQD20" s="48"/>
      <c r="BQE20" s="48"/>
      <c r="BQF20" s="48"/>
      <c r="BQG20" s="48"/>
      <c r="BQH20" s="48"/>
      <c r="BQI20" s="48"/>
      <c r="BQJ20" s="48"/>
      <c r="BQK20" s="48"/>
      <c r="BQL20" s="48"/>
      <c r="BQM20" s="48"/>
      <c r="BQN20" s="48"/>
      <c r="BQO20" s="48"/>
      <c r="BQP20" s="48"/>
      <c r="BQQ20" s="48"/>
      <c r="BQR20" s="48"/>
      <c r="BQS20" s="48"/>
      <c r="BQT20" s="48"/>
      <c r="BQU20" s="48"/>
      <c r="BQV20" s="48"/>
      <c r="BQW20" s="48"/>
      <c r="BQX20" s="48"/>
      <c r="BQY20" s="48"/>
      <c r="BQZ20" s="48"/>
      <c r="BRA20" s="48"/>
      <c r="BRB20" s="48"/>
      <c r="BRC20" s="48"/>
      <c r="BRD20" s="48"/>
      <c r="BRE20" s="48"/>
      <c r="BRF20" s="48"/>
      <c r="BRG20" s="48"/>
      <c r="BRH20" s="48"/>
      <c r="BRI20" s="48"/>
      <c r="BRJ20" s="48"/>
      <c r="BRK20" s="48"/>
      <c r="BRL20" s="48"/>
      <c r="BRM20" s="48"/>
      <c r="BRN20" s="48"/>
      <c r="BRO20" s="48"/>
      <c r="BRP20" s="48"/>
      <c r="BRQ20" s="48"/>
      <c r="BRR20" s="48"/>
      <c r="BRS20" s="48"/>
      <c r="BRT20" s="48"/>
      <c r="BRU20" s="48"/>
      <c r="BRV20" s="48"/>
      <c r="BRW20" s="48"/>
      <c r="BRX20" s="48"/>
      <c r="BRY20" s="48"/>
      <c r="BRZ20" s="48"/>
      <c r="BSA20" s="48"/>
      <c r="BSB20" s="48"/>
      <c r="BSC20" s="48"/>
      <c r="BSD20" s="48"/>
      <c r="BSE20" s="48"/>
      <c r="BSF20" s="48"/>
      <c r="BSG20" s="48"/>
      <c r="BSH20" s="48"/>
      <c r="BSI20" s="48"/>
      <c r="BSJ20" s="48"/>
      <c r="BSK20" s="48"/>
      <c r="BSL20" s="48"/>
      <c r="BSM20" s="48"/>
      <c r="BSN20" s="48"/>
      <c r="BSO20" s="48"/>
      <c r="BSP20" s="48"/>
      <c r="BSQ20" s="48"/>
      <c r="BSR20" s="48"/>
      <c r="BSS20" s="48"/>
      <c r="BST20" s="48"/>
      <c r="BSU20" s="48"/>
      <c r="BSV20" s="48"/>
      <c r="BSW20" s="48"/>
      <c r="BSX20" s="48"/>
      <c r="BSY20" s="48"/>
      <c r="BSZ20" s="48"/>
      <c r="BTA20" s="48"/>
      <c r="BTB20" s="48"/>
      <c r="BTC20" s="48"/>
      <c r="BTD20" s="48"/>
      <c r="BTE20" s="48"/>
      <c r="BTF20" s="48"/>
      <c r="BTG20" s="48"/>
      <c r="BTH20" s="48"/>
      <c r="BTI20" s="48"/>
      <c r="BTJ20" s="48"/>
      <c r="BTK20" s="48"/>
      <c r="BTL20" s="48"/>
      <c r="BTM20" s="48"/>
      <c r="BTN20" s="48"/>
      <c r="BTO20" s="48"/>
      <c r="BTP20" s="48"/>
      <c r="BTQ20" s="48"/>
      <c r="BTR20" s="48"/>
      <c r="BTS20" s="48"/>
      <c r="BTT20" s="48"/>
      <c r="BTU20" s="48"/>
      <c r="BTV20" s="48"/>
      <c r="BTW20" s="48"/>
      <c r="BTX20" s="48"/>
      <c r="BTY20" s="48"/>
      <c r="BTZ20" s="48"/>
      <c r="BUA20" s="48"/>
      <c r="BUB20" s="48"/>
      <c r="BUC20" s="48"/>
      <c r="BUD20" s="48"/>
      <c r="BUE20" s="48"/>
      <c r="BUF20" s="48"/>
      <c r="BUG20" s="48"/>
      <c r="BUH20" s="48"/>
      <c r="BUI20" s="48"/>
      <c r="BUJ20" s="48"/>
      <c r="BUK20" s="48"/>
      <c r="BUL20" s="48"/>
      <c r="BUM20" s="48"/>
      <c r="BUN20" s="48"/>
      <c r="BUO20" s="48"/>
      <c r="BUP20" s="48"/>
      <c r="BUQ20" s="48"/>
      <c r="BUR20" s="48"/>
      <c r="BUS20" s="48"/>
      <c r="BUT20" s="48"/>
      <c r="BUU20" s="48"/>
      <c r="BUV20" s="48"/>
      <c r="BUW20" s="48"/>
      <c r="BUX20" s="48"/>
      <c r="BUY20" s="48"/>
      <c r="BUZ20" s="48"/>
      <c r="BVA20" s="48"/>
      <c r="BVB20" s="48"/>
      <c r="BVC20" s="48"/>
      <c r="BVD20" s="48"/>
      <c r="BVE20" s="48"/>
      <c r="BVF20" s="48"/>
      <c r="BVG20" s="48"/>
      <c r="BVH20" s="48"/>
      <c r="BVI20" s="48"/>
      <c r="BVJ20" s="48"/>
      <c r="BVK20" s="48"/>
      <c r="BVL20" s="48"/>
      <c r="BVM20" s="48"/>
      <c r="BVN20" s="48"/>
      <c r="BVO20" s="48"/>
      <c r="BVP20" s="48"/>
      <c r="BVQ20" s="48"/>
      <c r="BVR20" s="48"/>
      <c r="BVS20" s="48"/>
      <c r="BVT20" s="48"/>
      <c r="BVU20" s="48"/>
      <c r="BVV20" s="48"/>
      <c r="BVW20" s="48"/>
      <c r="BVX20" s="48"/>
      <c r="BVY20" s="48"/>
      <c r="BVZ20" s="48"/>
      <c r="BWA20" s="48"/>
      <c r="BWB20" s="48"/>
      <c r="BWC20" s="48"/>
      <c r="BWD20" s="48"/>
      <c r="BWE20" s="48"/>
      <c r="BWF20" s="48"/>
      <c r="BWG20" s="48"/>
      <c r="BWH20" s="48"/>
      <c r="BWI20" s="48"/>
      <c r="BWJ20" s="48"/>
      <c r="BWK20" s="48"/>
      <c r="BWL20" s="48"/>
      <c r="BWM20" s="48"/>
      <c r="BWN20" s="48"/>
      <c r="BWO20" s="48"/>
      <c r="BWP20" s="48"/>
      <c r="BWQ20" s="48"/>
      <c r="BWR20" s="48"/>
      <c r="BWS20" s="48"/>
      <c r="BWT20" s="48"/>
      <c r="BWU20" s="48"/>
      <c r="BWV20" s="48"/>
      <c r="BWW20" s="48"/>
      <c r="BWX20" s="48"/>
      <c r="BWY20" s="48"/>
      <c r="BWZ20" s="48"/>
      <c r="BXA20" s="48"/>
      <c r="BXB20" s="48"/>
      <c r="BXC20" s="48"/>
      <c r="BXD20" s="48"/>
      <c r="BXE20" s="48"/>
      <c r="BXF20" s="48"/>
      <c r="BXG20" s="48"/>
      <c r="BXH20" s="48"/>
      <c r="BXI20" s="48"/>
      <c r="BXJ20" s="48"/>
      <c r="BXK20" s="48"/>
      <c r="BXL20" s="48"/>
      <c r="BXM20" s="48"/>
      <c r="BXN20" s="48"/>
      <c r="BXO20" s="48"/>
      <c r="BXP20" s="48"/>
      <c r="BXQ20" s="48"/>
      <c r="BXR20" s="48"/>
      <c r="BXS20" s="48"/>
      <c r="BXT20" s="48"/>
      <c r="BXU20" s="48"/>
      <c r="BXV20" s="48"/>
      <c r="BXW20" s="48"/>
      <c r="BXX20" s="48"/>
      <c r="BXY20" s="48"/>
      <c r="BXZ20" s="48"/>
      <c r="BYA20" s="48"/>
      <c r="BYB20" s="48"/>
      <c r="BYC20" s="48"/>
      <c r="BYD20" s="48"/>
      <c r="BYE20" s="48"/>
      <c r="BYF20" s="48"/>
      <c r="BYG20" s="48"/>
      <c r="BYH20" s="48"/>
      <c r="BYI20" s="48"/>
      <c r="BYJ20" s="48"/>
      <c r="BYK20" s="48"/>
      <c r="BYL20" s="48"/>
      <c r="BYM20" s="48"/>
      <c r="BYN20" s="48"/>
      <c r="BYO20" s="48"/>
      <c r="BYP20" s="48"/>
      <c r="BYQ20" s="48"/>
      <c r="BYR20" s="48"/>
      <c r="BYS20" s="48"/>
      <c r="BYT20" s="48"/>
      <c r="BYU20" s="48"/>
      <c r="BYV20" s="48"/>
      <c r="BYW20" s="48"/>
      <c r="BYX20" s="48"/>
      <c r="BYY20" s="48"/>
      <c r="BYZ20" s="48"/>
      <c r="BZA20" s="48"/>
      <c r="BZB20" s="48"/>
      <c r="BZC20" s="48"/>
      <c r="BZD20" s="48"/>
      <c r="BZE20" s="48"/>
      <c r="BZF20" s="48"/>
      <c r="BZG20" s="48"/>
      <c r="BZH20" s="48"/>
      <c r="BZI20" s="48"/>
      <c r="BZJ20" s="48"/>
      <c r="BZK20" s="48"/>
      <c r="BZL20" s="48"/>
      <c r="BZM20" s="48"/>
      <c r="BZN20" s="48"/>
      <c r="BZO20" s="48"/>
      <c r="BZP20" s="48"/>
      <c r="BZQ20" s="48"/>
      <c r="BZR20" s="48"/>
      <c r="BZS20" s="48"/>
      <c r="BZT20" s="48"/>
      <c r="BZU20" s="48"/>
      <c r="BZV20" s="48"/>
      <c r="BZW20" s="48"/>
      <c r="BZX20" s="48"/>
      <c r="BZY20" s="48"/>
      <c r="BZZ20" s="48"/>
      <c r="CAA20" s="48"/>
      <c r="CAB20" s="48"/>
      <c r="CAC20" s="48"/>
      <c r="CAD20" s="48"/>
      <c r="CAE20" s="48"/>
      <c r="CAF20" s="48"/>
      <c r="CAG20" s="48"/>
      <c r="CAH20" s="48"/>
      <c r="CAI20" s="48"/>
      <c r="CAJ20" s="48"/>
      <c r="CAK20" s="48"/>
      <c r="CAL20" s="48"/>
      <c r="CAM20" s="48"/>
      <c r="CAN20" s="48"/>
      <c r="CAO20" s="48"/>
      <c r="CAP20" s="48"/>
      <c r="CAQ20" s="48"/>
      <c r="CAR20" s="48"/>
      <c r="CAS20" s="48"/>
      <c r="CAT20" s="48"/>
      <c r="CAU20" s="48"/>
      <c r="CAV20" s="48"/>
      <c r="CAW20" s="48"/>
      <c r="CAX20" s="48"/>
      <c r="CAY20" s="48"/>
      <c r="CAZ20" s="48"/>
      <c r="CBA20" s="48"/>
      <c r="CBB20" s="48"/>
      <c r="CBC20" s="48"/>
      <c r="CBD20" s="48"/>
      <c r="CBE20" s="48"/>
      <c r="CBF20" s="48"/>
      <c r="CBG20" s="48"/>
      <c r="CBH20" s="48"/>
      <c r="CBI20" s="48"/>
      <c r="CBJ20" s="48"/>
      <c r="CBK20" s="48"/>
      <c r="CBL20" s="48"/>
      <c r="CBM20" s="48"/>
      <c r="CBN20" s="48"/>
      <c r="CBO20" s="48"/>
      <c r="CBP20" s="48"/>
      <c r="CBQ20" s="48"/>
      <c r="CBR20" s="48"/>
      <c r="CBS20" s="48"/>
      <c r="CBT20" s="48"/>
      <c r="CBU20" s="48"/>
      <c r="CBV20" s="48"/>
      <c r="CBW20" s="48"/>
      <c r="CBX20" s="48"/>
      <c r="CBY20" s="48"/>
      <c r="CBZ20" s="48"/>
      <c r="CCA20" s="48"/>
      <c r="CCB20" s="48"/>
      <c r="CCC20" s="48"/>
      <c r="CCD20" s="48"/>
      <c r="CCE20" s="48"/>
      <c r="CCF20" s="48"/>
      <c r="CCG20" s="48"/>
      <c r="CCH20" s="48"/>
      <c r="CCI20" s="48"/>
      <c r="CCJ20" s="48"/>
      <c r="CCK20" s="48"/>
      <c r="CCL20" s="48"/>
      <c r="CCM20" s="48"/>
      <c r="CCN20" s="48"/>
      <c r="CCO20" s="48"/>
      <c r="CCP20" s="48"/>
      <c r="CCQ20" s="48"/>
      <c r="CCR20" s="48"/>
      <c r="CCS20" s="48"/>
      <c r="CCT20" s="48"/>
      <c r="CCU20" s="48"/>
      <c r="CCV20" s="48"/>
      <c r="CCW20" s="48"/>
      <c r="CCX20" s="48"/>
      <c r="CCY20" s="48"/>
      <c r="CCZ20" s="48"/>
      <c r="CDA20" s="48"/>
      <c r="CDB20" s="48"/>
      <c r="CDC20" s="48"/>
      <c r="CDD20" s="48"/>
      <c r="CDE20" s="48"/>
      <c r="CDF20" s="48"/>
      <c r="CDG20" s="48"/>
      <c r="CDH20" s="48"/>
      <c r="CDI20" s="48"/>
      <c r="CDJ20" s="48"/>
      <c r="CDK20" s="48"/>
      <c r="CDL20" s="48"/>
      <c r="CDM20" s="48"/>
      <c r="CDN20" s="48"/>
      <c r="CDO20" s="48"/>
      <c r="CDP20" s="48"/>
      <c r="CDQ20" s="48"/>
      <c r="CDR20" s="48"/>
      <c r="CDS20" s="48"/>
      <c r="CDT20" s="48"/>
      <c r="CDU20" s="48"/>
      <c r="CDV20" s="48"/>
      <c r="CDW20" s="48"/>
      <c r="CDX20" s="48"/>
      <c r="CDY20" s="48"/>
      <c r="CDZ20" s="48"/>
      <c r="CEA20" s="48"/>
      <c r="CEB20" s="48"/>
      <c r="CEC20" s="48"/>
      <c r="CED20" s="48"/>
      <c r="CEE20" s="48"/>
      <c r="CEF20" s="48"/>
      <c r="CEG20" s="48"/>
      <c r="CEH20" s="48"/>
      <c r="CEI20" s="48"/>
      <c r="CEJ20" s="48"/>
      <c r="CEK20" s="48"/>
      <c r="CEL20" s="48"/>
      <c r="CEM20" s="48"/>
      <c r="CEN20" s="48"/>
      <c r="CEO20" s="48"/>
      <c r="CEP20" s="48"/>
      <c r="CEQ20" s="48"/>
      <c r="CER20" s="48"/>
      <c r="CES20" s="48"/>
      <c r="CET20" s="48"/>
      <c r="CEU20" s="48"/>
      <c r="CEV20" s="48"/>
      <c r="CEW20" s="48"/>
      <c r="CEX20" s="48"/>
      <c r="CEY20" s="48"/>
      <c r="CEZ20" s="48"/>
      <c r="CFA20" s="48"/>
      <c r="CFB20" s="48"/>
      <c r="CFC20" s="48"/>
      <c r="CFD20" s="48"/>
      <c r="CFE20" s="48"/>
      <c r="CFF20" s="48"/>
      <c r="CFG20" s="48"/>
      <c r="CFH20" s="48"/>
      <c r="CFI20" s="48"/>
      <c r="CFJ20" s="48"/>
      <c r="CFK20" s="48"/>
      <c r="CFL20" s="48"/>
      <c r="CFM20" s="48"/>
      <c r="CFN20" s="48"/>
      <c r="CFO20" s="48"/>
      <c r="CFP20" s="48"/>
      <c r="CFQ20" s="48"/>
      <c r="CFR20" s="48"/>
      <c r="CFS20" s="48"/>
      <c r="CFT20" s="48"/>
      <c r="CFU20" s="48"/>
      <c r="CFV20" s="48"/>
      <c r="CFW20" s="48"/>
      <c r="CFX20" s="48"/>
      <c r="CFY20" s="48"/>
      <c r="CFZ20" s="48"/>
      <c r="CGA20" s="48"/>
      <c r="CGB20" s="48"/>
      <c r="CGC20" s="48"/>
      <c r="CGD20" s="48"/>
      <c r="CGE20" s="48"/>
      <c r="CGF20" s="48"/>
      <c r="CGG20" s="48"/>
      <c r="CGH20" s="48"/>
      <c r="CGI20" s="48"/>
      <c r="CGJ20" s="48"/>
      <c r="CGK20" s="48"/>
      <c r="CGL20" s="48"/>
      <c r="CGM20" s="48"/>
      <c r="CGN20" s="48"/>
      <c r="CGO20" s="48"/>
      <c r="CGP20" s="48"/>
      <c r="CGQ20" s="48"/>
      <c r="CGR20" s="48"/>
      <c r="CGS20" s="48"/>
      <c r="CGT20" s="48"/>
      <c r="CGU20" s="48"/>
      <c r="CGV20" s="48"/>
      <c r="CGW20" s="48"/>
      <c r="CGX20" s="48"/>
      <c r="CGY20" s="48"/>
      <c r="CGZ20" s="48"/>
      <c r="CHA20" s="48"/>
      <c r="CHB20" s="48"/>
      <c r="CHC20" s="48"/>
      <c r="CHD20" s="48"/>
      <c r="CHE20" s="48"/>
      <c r="CHF20" s="48"/>
      <c r="CHG20" s="48"/>
      <c r="CHH20" s="48"/>
      <c r="CHI20" s="48"/>
      <c r="CHJ20" s="48"/>
      <c r="CHK20" s="48"/>
      <c r="CHL20" s="48"/>
      <c r="CHM20" s="48"/>
      <c r="CHN20" s="48"/>
      <c r="CHO20" s="48"/>
      <c r="CHP20" s="48"/>
      <c r="CHQ20" s="48"/>
      <c r="CHR20" s="48"/>
      <c r="CHS20" s="48"/>
      <c r="CHT20" s="48"/>
      <c r="CHU20" s="48"/>
      <c r="CHV20" s="48"/>
      <c r="CHW20" s="48"/>
      <c r="CHX20" s="48"/>
      <c r="CHY20" s="48"/>
      <c r="CHZ20" s="48"/>
      <c r="CIA20" s="48"/>
      <c r="CIB20" s="48"/>
      <c r="CIC20" s="48"/>
      <c r="CID20" s="48"/>
      <c r="CIE20" s="48"/>
      <c r="CIF20" s="48"/>
      <c r="CIG20" s="48"/>
      <c r="CIH20" s="48"/>
      <c r="CII20" s="48"/>
      <c r="CIJ20" s="48"/>
      <c r="CIK20" s="48"/>
      <c r="CIL20" s="48"/>
      <c r="CIM20" s="48"/>
      <c r="CIN20" s="48"/>
      <c r="CIO20" s="48"/>
      <c r="CIP20" s="48"/>
      <c r="CIQ20" s="48"/>
      <c r="CIR20" s="48"/>
      <c r="CIS20" s="48"/>
      <c r="CIT20" s="48"/>
      <c r="CIU20" s="48"/>
      <c r="CIV20" s="48"/>
      <c r="CIW20" s="48"/>
      <c r="CIX20" s="48"/>
      <c r="CIY20" s="48"/>
      <c r="CIZ20" s="48"/>
      <c r="CJA20" s="48"/>
      <c r="CJB20" s="48"/>
      <c r="CJC20" s="48"/>
      <c r="CJD20" s="48"/>
      <c r="CJE20" s="48"/>
      <c r="CJF20" s="48"/>
      <c r="CJG20" s="48"/>
      <c r="CJH20" s="48"/>
      <c r="CJI20" s="48"/>
      <c r="CJJ20" s="48"/>
      <c r="CJK20" s="48"/>
      <c r="CJL20" s="48"/>
      <c r="CJM20" s="48"/>
      <c r="CJN20" s="48"/>
      <c r="CJO20" s="48"/>
      <c r="CJP20" s="48"/>
      <c r="CJQ20" s="48"/>
      <c r="CJR20" s="48"/>
      <c r="CJS20" s="48"/>
      <c r="CJT20" s="48"/>
      <c r="CJU20" s="48"/>
      <c r="CJV20" s="48"/>
      <c r="CJW20" s="48"/>
      <c r="CJX20" s="48"/>
      <c r="CJY20" s="48"/>
      <c r="CJZ20" s="48"/>
      <c r="CKA20" s="48"/>
      <c r="CKB20" s="48"/>
      <c r="CKC20" s="48"/>
      <c r="CKD20" s="48"/>
      <c r="CKE20" s="48"/>
      <c r="CKF20" s="48"/>
      <c r="CKG20" s="48"/>
      <c r="CKH20" s="48"/>
      <c r="CKI20" s="48"/>
      <c r="CKJ20" s="48"/>
      <c r="CKK20" s="48"/>
      <c r="CKL20" s="48"/>
      <c r="CKM20" s="48"/>
      <c r="CKN20" s="48"/>
      <c r="CKO20" s="48"/>
      <c r="CKP20" s="48"/>
      <c r="CKQ20" s="48"/>
      <c r="CKR20" s="48"/>
      <c r="CKS20" s="48"/>
      <c r="CKT20" s="48"/>
      <c r="CKU20" s="48"/>
      <c r="CKV20" s="48"/>
      <c r="CKW20" s="48"/>
      <c r="CKX20" s="48"/>
      <c r="CKY20" s="48"/>
      <c r="CKZ20" s="48"/>
      <c r="CLA20" s="48"/>
      <c r="CLB20" s="48"/>
      <c r="CLC20" s="48"/>
      <c r="CLD20" s="48"/>
      <c r="CLE20" s="48"/>
      <c r="CLF20" s="48"/>
      <c r="CLG20" s="48"/>
      <c r="CLH20" s="48"/>
      <c r="CLI20" s="48"/>
      <c r="CLJ20" s="48"/>
      <c r="CLK20" s="48"/>
      <c r="CLL20" s="48"/>
      <c r="CLM20" s="48"/>
      <c r="CLN20" s="48"/>
      <c r="CLO20" s="48"/>
      <c r="CLP20" s="48"/>
      <c r="CLQ20" s="48"/>
      <c r="CLR20" s="48"/>
    </row>
    <row r="21" spans="1:2358" ht="15.75" thickBot="1" x14ac:dyDescent="0.3">
      <c r="B21" s="651" t="s">
        <v>275</v>
      </c>
      <c r="C21" s="652"/>
      <c r="D21" s="653"/>
      <c r="E21" s="11"/>
      <c r="F21" s="727"/>
      <c r="G21" s="728"/>
      <c r="H21" s="728"/>
      <c r="I21" s="728"/>
      <c r="J21" s="728"/>
      <c r="K21" s="728"/>
      <c r="L21" s="728"/>
      <c r="M21" s="729"/>
      <c r="N21" s="729"/>
      <c r="O21" s="729"/>
      <c r="P21" s="732"/>
      <c r="Q21" s="48"/>
      <c r="R21" s="409"/>
      <c r="S21" s="107"/>
      <c r="T21" s="107"/>
      <c r="U21" s="107"/>
      <c r="V21" s="412"/>
      <c r="W21" s="48"/>
      <c r="X21" s="770"/>
      <c r="Y21" s="771"/>
      <c r="Z21" s="771"/>
      <c r="AA21" s="771"/>
      <c r="AB21" s="771"/>
      <c r="AC21" s="771"/>
      <c r="AD21" s="771"/>
      <c r="AE21" s="771"/>
      <c r="AF21" s="771"/>
      <c r="AG21" s="771"/>
      <c r="AH21" s="771"/>
      <c r="AI21" s="771"/>
      <c r="AJ21" s="771"/>
      <c r="AK21" s="771"/>
      <c r="AL21" s="771"/>
      <c r="AM21" s="771"/>
      <c r="AN21" s="771"/>
      <c r="AO21" s="771"/>
      <c r="AP21" s="771"/>
      <c r="AQ21" s="771"/>
      <c r="AR21" s="771"/>
      <c r="AS21" s="771"/>
      <c r="AT21" s="771"/>
      <c r="AU21" s="773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</row>
    <row r="22" spans="1:2358" ht="15.75" thickBot="1" x14ac:dyDescent="0.3">
      <c r="B22" s="685">
        <v>32090001</v>
      </c>
      <c r="C22" s="21" t="s">
        <v>12</v>
      </c>
      <c r="D22" s="295" t="s">
        <v>87</v>
      </c>
      <c r="E22" s="11"/>
      <c r="F22" s="359">
        <f>(G22+J22+M22)/3</f>
        <v>173.66666666666666</v>
      </c>
      <c r="G22" s="38">
        <v>146</v>
      </c>
      <c r="H22" s="265" t="s">
        <v>39</v>
      </c>
      <c r="I22" s="29" t="s">
        <v>215</v>
      </c>
      <c r="J22" s="49">
        <v>145</v>
      </c>
      <c r="K22" s="265" t="s">
        <v>217</v>
      </c>
      <c r="L22" s="29" t="s">
        <v>216</v>
      </c>
      <c r="M22" s="83">
        <v>230</v>
      </c>
      <c r="N22" s="468" t="s">
        <v>217</v>
      </c>
      <c r="O22" s="737" t="s">
        <v>375</v>
      </c>
      <c r="P22" s="738"/>
      <c r="Q22" s="48"/>
      <c r="R22" s="409">
        <v>4</v>
      </c>
      <c r="S22" s="253">
        <f t="shared" si="0"/>
        <v>173.66666666666666</v>
      </c>
      <c r="T22" s="80">
        <v>103.86</v>
      </c>
      <c r="U22" s="98"/>
      <c r="V22" s="413"/>
      <c r="W22" s="48"/>
      <c r="X22" s="433"/>
      <c r="Y22" s="80"/>
      <c r="Z22" s="82"/>
      <c r="AA22" s="80"/>
      <c r="AB22" s="81"/>
      <c r="AC22" s="81"/>
      <c r="AD22" s="80"/>
      <c r="AE22" s="80"/>
      <c r="AF22" s="82"/>
      <c r="AG22" s="80"/>
      <c r="AH22" s="80"/>
      <c r="AI22" s="80"/>
      <c r="AJ22" s="80"/>
      <c r="AK22" s="80"/>
      <c r="AL22" s="80"/>
      <c r="AM22" s="84"/>
      <c r="AN22" s="84"/>
      <c r="AO22" s="84"/>
      <c r="AP22" s="84"/>
      <c r="AQ22" s="84"/>
      <c r="AR22" s="84"/>
      <c r="AS22" s="84">
        <v>103.86</v>
      </c>
      <c r="AT22" s="84"/>
      <c r="AU22" s="432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</row>
    <row r="23" spans="1:2358" ht="15.75" thickBot="1" x14ac:dyDescent="0.3">
      <c r="B23" s="685"/>
      <c r="C23" s="16" t="s">
        <v>219</v>
      </c>
      <c r="D23" s="296" t="s">
        <v>87</v>
      </c>
      <c r="E23" s="11"/>
      <c r="F23" s="360">
        <f>(G23+J23+M23)/3</f>
        <v>173.66666666666666</v>
      </c>
      <c r="G23" s="39">
        <v>146</v>
      </c>
      <c r="H23" s="266" t="s">
        <v>39</v>
      </c>
      <c r="I23" s="30" t="s">
        <v>11</v>
      </c>
      <c r="J23" s="50">
        <v>145</v>
      </c>
      <c r="K23" s="266" t="s">
        <v>217</v>
      </c>
      <c r="L23" s="165" t="s">
        <v>218</v>
      </c>
      <c r="M23" s="187">
        <v>230</v>
      </c>
      <c r="N23" s="469" t="s">
        <v>217</v>
      </c>
      <c r="O23" s="735" t="s">
        <v>374</v>
      </c>
      <c r="P23" s="736"/>
      <c r="Q23" s="48"/>
      <c r="R23" s="409">
        <v>4</v>
      </c>
      <c r="S23" s="253">
        <f t="shared" si="0"/>
        <v>173.66666666666666</v>
      </c>
      <c r="T23" s="80">
        <v>134</v>
      </c>
      <c r="U23" s="98"/>
      <c r="V23" s="413"/>
      <c r="W23" s="48"/>
      <c r="X23" s="433"/>
      <c r="Y23" s="80"/>
      <c r="Z23" s="82"/>
      <c r="AA23" s="80"/>
      <c r="AB23" s="81"/>
      <c r="AC23" s="81"/>
      <c r="AD23" s="80"/>
      <c r="AE23" s="80"/>
      <c r="AF23" s="82"/>
      <c r="AG23" s="80"/>
      <c r="AH23" s="80"/>
      <c r="AI23" s="80"/>
      <c r="AJ23" s="80"/>
      <c r="AK23" s="80"/>
      <c r="AL23" s="80"/>
      <c r="AM23" s="84"/>
      <c r="AN23" s="84"/>
      <c r="AO23" s="84"/>
      <c r="AP23" s="84"/>
      <c r="AQ23" s="84"/>
      <c r="AR23" s="84"/>
      <c r="AS23" s="84">
        <v>134</v>
      </c>
      <c r="AT23" s="84"/>
      <c r="AU23" s="432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</row>
    <row r="24" spans="1:2358" ht="15.75" thickBot="1" x14ac:dyDescent="0.3">
      <c r="B24" s="651" t="s">
        <v>299</v>
      </c>
      <c r="C24" s="652"/>
      <c r="D24" s="653"/>
      <c r="E24" s="11"/>
      <c r="F24" s="727">
        <v>3</v>
      </c>
      <c r="G24" s="728"/>
      <c r="H24" s="728"/>
      <c r="I24" s="728"/>
      <c r="J24" s="728"/>
      <c r="K24" s="728"/>
      <c r="L24" s="728"/>
      <c r="M24" s="729"/>
      <c r="N24" s="729"/>
      <c r="O24" s="729"/>
      <c r="P24" s="769"/>
      <c r="Q24" s="48"/>
      <c r="R24" s="409"/>
      <c r="S24" s="107"/>
      <c r="T24" s="107"/>
      <c r="U24" s="107"/>
      <c r="V24" s="412"/>
      <c r="W24" s="48"/>
      <c r="X24" s="770"/>
      <c r="Y24" s="771"/>
      <c r="Z24" s="771"/>
      <c r="AA24" s="771"/>
      <c r="AB24" s="771"/>
      <c r="AC24" s="771"/>
      <c r="AD24" s="771"/>
      <c r="AE24" s="771"/>
      <c r="AF24" s="771"/>
      <c r="AG24" s="771"/>
      <c r="AH24" s="771"/>
      <c r="AI24" s="771"/>
      <c r="AJ24" s="771"/>
      <c r="AK24" s="771"/>
      <c r="AL24" s="771"/>
      <c r="AM24" s="771"/>
      <c r="AN24" s="771"/>
      <c r="AO24" s="771"/>
      <c r="AP24" s="771"/>
      <c r="AQ24" s="771"/>
      <c r="AR24" s="771"/>
      <c r="AS24" s="771"/>
      <c r="AT24" s="771"/>
      <c r="AU24" s="773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</row>
    <row r="25" spans="1:2358" ht="15.75" thickBot="1" x14ac:dyDescent="0.3">
      <c r="B25" s="300">
        <v>32010001</v>
      </c>
      <c r="C25" s="22" t="s">
        <v>46</v>
      </c>
      <c r="D25" s="301" t="s">
        <v>47</v>
      </c>
      <c r="E25" s="11"/>
      <c r="F25" s="361">
        <f>(G25+J25)/2</f>
        <v>28.546900000000001</v>
      </c>
      <c r="G25" s="41">
        <f>(1800/50)</f>
        <v>36</v>
      </c>
      <c r="H25" s="269" t="s">
        <v>3</v>
      </c>
      <c r="I25" s="34" t="s">
        <v>7</v>
      </c>
      <c r="J25" s="52">
        <f>(2109.38/100)</f>
        <v>21.093800000000002</v>
      </c>
      <c r="K25" s="269" t="s">
        <v>39</v>
      </c>
      <c r="L25" s="117" t="s">
        <v>141</v>
      </c>
      <c r="M25" s="175"/>
      <c r="N25" s="149"/>
      <c r="O25" s="128"/>
      <c r="P25" s="355" t="s">
        <v>142</v>
      </c>
      <c r="Q25" s="48"/>
      <c r="R25" s="409">
        <v>3</v>
      </c>
      <c r="S25" s="252">
        <f>(F25)</f>
        <v>28.546900000000001</v>
      </c>
      <c r="T25" s="89"/>
      <c r="U25" s="99">
        <f>(AH25+AQ25)/2</f>
        <v>5.9049999999999994</v>
      </c>
      <c r="V25" s="411"/>
      <c r="W25" s="48"/>
      <c r="X25" s="431"/>
      <c r="Y25" s="80"/>
      <c r="Z25" s="82"/>
      <c r="AA25" s="80"/>
      <c r="AB25" s="80"/>
      <c r="AC25" s="80"/>
      <c r="AD25" s="80">
        <v>6.16</v>
      </c>
      <c r="AE25" s="80"/>
      <c r="AF25" s="82"/>
      <c r="AG25" s="80"/>
      <c r="AH25" s="80">
        <v>6.42</v>
      </c>
      <c r="AI25" s="80"/>
      <c r="AJ25" s="80"/>
      <c r="AK25" s="80"/>
      <c r="AL25" s="80"/>
      <c r="AM25" s="84">
        <v>4.82</v>
      </c>
      <c r="AN25" s="84"/>
      <c r="AO25" s="84"/>
      <c r="AP25" s="84">
        <v>5.29</v>
      </c>
      <c r="AQ25" s="84">
        <v>5.39</v>
      </c>
      <c r="AR25" s="84"/>
      <c r="AS25" s="84"/>
      <c r="AT25" s="84"/>
      <c r="AU25" s="432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</row>
    <row r="26" spans="1:2358" s="70" customFormat="1" ht="15.75" thickBot="1" x14ac:dyDescent="0.3">
      <c r="A26" s="48"/>
      <c r="B26" s="651" t="s">
        <v>326</v>
      </c>
      <c r="C26" s="652"/>
      <c r="D26" s="653"/>
      <c r="E26" s="11"/>
      <c r="F26" s="727"/>
      <c r="G26" s="728"/>
      <c r="H26" s="728"/>
      <c r="I26" s="728"/>
      <c r="J26" s="728"/>
      <c r="K26" s="728"/>
      <c r="L26" s="728"/>
      <c r="M26" s="729"/>
      <c r="N26" s="729"/>
      <c r="O26" s="729"/>
      <c r="P26" s="730"/>
      <c r="Q26" s="48"/>
      <c r="R26" s="409"/>
      <c r="S26" s="107"/>
      <c r="T26" s="107"/>
      <c r="U26" s="107"/>
      <c r="V26" s="412"/>
      <c r="W26" s="48"/>
      <c r="X26" s="770"/>
      <c r="Y26" s="771"/>
      <c r="Z26" s="771"/>
      <c r="AA26" s="771"/>
      <c r="AB26" s="771"/>
      <c r="AC26" s="771"/>
      <c r="AD26" s="771"/>
      <c r="AE26" s="771"/>
      <c r="AF26" s="771"/>
      <c r="AG26" s="771"/>
      <c r="AH26" s="771"/>
      <c r="AI26" s="771"/>
      <c r="AJ26" s="771"/>
      <c r="AK26" s="771"/>
      <c r="AL26" s="771"/>
      <c r="AM26" s="771"/>
      <c r="AN26" s="771"/>
      <c r="AO26" s="771"/>
      <c r="AP26" s="771"/>
      <c r="AQ26" s="771"/>
      <c r="AR26" s="771"/>
      <c r="AS26" s="771"/>
      <c r="AT26" s="771"/>
      <c r="AU26" s="773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  <c r="IX26" s="48"/>
      <c r="IY26" s="48"/>
      <c r="IZ26" s="48"/>
      <c r="JA26" s="48"/>
      <c r="JB26" s="48"/>
      <c r="JC26" s="48"/>
      <c r="JD26" s="48"/>
      <c r="JE26" s="48"/>
      <c r="JF26" s="48"/>
      <c r="JG26" s="48"/>
      <c r="JH26" s="48"/>
      <c r="JI26" s="48"/>
      <c r="JJ26" s="48"/>
      <c r="JK26" s="48"/>
      <c r="JL26" s="48"/>
      <c r="JM26" s="48"/>
      <c r="JN26" s="48"/>
      <c r="JO26" s="48"/>
      <c r="JP26" s="48"/>
      <c r="JQ26" s="48"/>
      <c r="JR26" s="48"/>
      <c r="JS26" s="48"/>
      <c r="JT26" s="48"/>
      <c r="JU26" s="48"/>
      <c r="JV26" s="48"/>
      <c r="JW26" s="48"/>
      <c r="JX26" s="48"/>
      <c r="JY26" s="48"/>
      <c r="JZ26" s="48"/>
      <c r="KA26" s="48"/>
      <c r="KB26" s="48"/>
      <c r="KC26" s="48"/>
      <c r="KD26" s="48"/>
      <c r="KE26" s="48"/>
      <c r="KF26" s="48"/>
      <c r="KG26" s="48"/>
      <c r="KH26" s="48"/>
      <c r="KI26" s="48"/>
      <c r="KJ26" s="48"/>
      <c r="KK26" s="48"/>
      <c r="KL26" s="48"/>
      <c r="KM26" s="48"/>
      <c r="KN26" s="48"/>
      <c r="KO26" s="48"/>
      <c r="KP26" s="48"/>
      <c r="KQ26" s="48"/>
      <c r="KR26" s="48"/>
      <c r="KS26" s="48"/>
      <c r="KT26" s="48"/>
      <c r="KU26" s="48"/>
      <c r="KV26" s="48"/>
      <c r="KW26" s="48"/>
      <c r="KX26" s="48"/>
      <c r="KY26" s="48"/>
      <c r="KZ26" s="48"/>
      <c r="LA26" s="48"/>
      <c r="LB26" s="48"/>
      <c r="LC26" s="48"/>
      <c r="LD26" s="48"/>
      <c r="LE26" s="48"/>
      <c r="LF26" s="48"/>
      <c r="LG26" s="48"/>
      <c r="LH26" s="48"/>
      <c r="LI26" s="48"/>
      <c r="LJ26" s="48"/>
      <c r="LK26" s="48"/>
      <c r="LL26" s="48"/>
      <c r="LM26" s="48"/>
      <c r="LN26" s="48"/>
      <c r="LO26" s="48"/>
      <c r="LP26" s="48"/>
      <c r="LQ26" s="48"/>
      <c r="LR26" s="48"/>
      <c r="LS26" s="48"/>
      <c r="LT26" s="48"/>
      <c r="LU26" s="48"/>
      <c r="LV26" s="48"/>
      <c r="LW26" s="48"/>
      <c r="LX26" s="48"/>
      <c r="LY26" s="48"/>
      <c r="LZ26" s="48"/>
      <c r="MA26" s="48"/>
      <c r="MB26" s="48"/>
      <c r="MC26" s="48"/>
      <c r="MD26" s="48"/>
      <c r="ME26" s="48"/>
      <c r="MF26" s="48"/>
      <c r="MG26" s="48"/>
      <c r="MH26" s="48"/>
      <c r="MI26" s="48"/>
      <c r="MJ26" s="48"/>
      <c r="MK26" s="48"/>
      <c r="ML26" s="48"/>
      <c r="MM26" s="48"/>
      <c r="MN26" s="48"/>
      <c r="MO26" s="48"/>
      <c r="MP26" s="48"/>
      <c r="MQ26" s="48"/>
      <c r="MR26" s="48"/>
      <c r="MS26" s="48"/>
      <c r="MT26" s="48"/>
      <c r="MU26" s="48"/>
      <c r="MV26" s="48"/>
      <c r="MW26" s="48"/>
      <c r="MX26" s="48"/>
      <c r="MY26" s="48"/>
      <c r="MZ26" s="48"/>
      <c r="NA26" s="48"/>
      <c r="NB26" s="48"/>
      <c r="NC26" s="48"/>
      <c r="ND26" s="48"/>
      <c r="NE26" s="48"/>
      <c r="NF26" s="48"/>
      <c r="NG26" s="48"/>
      <c r="NH26" s="48"/>
      <c r="NI26" s="48"/>
      <c r="NJ26" s="48"/>
      <c r="NK26" s="48"/>
      <c r="NL26" s="48"/>
      <c r="NM26" s="48"/>
      <c r="NN26" s="48"/>
      <c r="NO26" s="48"/>
      <c r="NP26" s="48"/>
      <c r="NQ26" s="48"/>
      <c r="NR26" s="48"/>
      <c r="NS26" s="48"/>
      <c r="NT26" s="48"/>
      <c r="NU26" s="48"/>
      <c r="NV26" s="48"/>
      <c r="NW26" s="48"/>
      <c r="NX26" s="48"/>
      <c r="NY26" s="48"/>
      <c r="NZ26" s="48"/>
      <c r="OA26" s="48"/>
      <c r="OB26" s="48"/>
      <c r="OC26" s="48"/>
      <c r="OD26" s="48"/>
      <c r="OE26" s="48"/>
      <c r="OF26" s="48"/>
      <c r="OG26" s="48"/>
      <c r="OH26" s="48"/>
      <c r="OI26" s="48"/>
      <c r="OJ26" s="48"/>
      <c r="OK26" s="48"/>
      <c r="OL26" s="48"/>
      <c r="OM26" s="48"/>
      <c r="ON26" s="48"/>
      <c r="OO26" s="48"/>
      <c r="OP26" s="48"/>
      <c r="OQ26" s="48"/>
      <c r="OR26" s="48"/>
      <c r="OS26" s="48"/>
      <c r="OT26" s="48"/>
      <c r="OU26" s="48"/>
      <c r="OV26" s="48"/>
      <c r="OW26" s="48"/>
      <c r="OX26" s="48"/>
      <c r="OY26" s="48"/>
      <c r="OZ26" s="48"/>
      <c r="PA26" s="48"/>
      <c r="PB26" s="48"/>
      <c r="PC26" s="48"/>
      <c r="PD26" s="48"/>
      <c r="PE26" s="48"/>
      <c r="PF26" s="48"/>
      <c r="PG26" s="48"/>
      <c r="PH26" s="48"/>
      <c r="PI26" s="48"/>
      <c r="PJ26" s="48"/>
      <c r="PK26" s="48"/>
      <c r="PL26" s="48"/>
      <c r="PM26" s="48"/>
      <c r="PN26" s="48"/>
      <c r="PO26" s="48"/>
      <c r="PP26" s="48"/>
      <c r="PQ26" s="48"/>
      <c r="PR26" s="48"/>
      <c r="PS26" s="48"/>
      <c r="PT26" s="48"/>
      <c r="PU26" s="48"/>
      <c r="PV26" s="48"/>
      <c r="PW26" s="48"/>
      <c r="PX26" s="48"/>
      <c r="PY26" s="48"/>
      <c r="PZ26" s="48"/>
      <c r="QA26" s="48"/>
      <c r="QB26" s="48"/>
      <c r="QC26" s="48"/>
      <c r="QD26" s="48"/>
      <c r="QE26" s="48"/>
      <c r="QF26" s="48"/>
      <c r="QG26" s="48"/>
      <c r="QH26" s="48"/>
      <c r="QI26" s="48"/>
      <c r="QJ26" s="48"/>
      <c r="QK26" s="48"/>
      <c r="QL26" s="48"/>
      <c r="QM26" s="48"/>
      <c r="QN26" s="48"/>
      <c r="QO26" s="48"/>
      <c r="QP26" s="48"/>
      <c r="QQ26" s="48"/>
      <c r="QR26" s="48"/>
      <c r="QS26" s="48"/>
      <c r="QT26" s="48"/>
      <c r="QU26" s="48"/>
      <c r="QV26" s="48"/>
      <c r="QW26" s="48"/>
      <c r="QX26" s="48"/>
      <c r="QY26" s="48"/>
      <c r="QZ26" s="48"/>
      <c r="RA26" s="48"/>
      <c r="RB26" s="48"/>
      <c r="RC26" s="48"/>
      <c r="RD26" s="48"/>
      <c r="RE26" s="48"/>
      <c r="RF26" s="48"/>
      <c r="RG26" s="48"/>
      <c r="RH26" s="48"/>
      <c r="RI26" s="48"/>
      <c r="RJ26" s="48"/>
      <c r="RK26" s="48"/>
      <c r="RL26" s="48"/>
      <c r="RM26" s="48"/>
      <c r="RN26" s="48"/>
      <c r="RO26" s="48"/>
      <c r="RP26" s="48"/>
      <c r="RQ26" s="48"/>
      <c r="RR26" s="48"/>
      <c r="RS26" s="48"/>
      <c r="RT26" s="48"/>
      <c r="RU26" s="48"/>
      <c r="RV26" s="48"/>
      <c r="RW26" s="48"/>
      <c r="RX26" s="48"/>
      <c r="RY26" s="48"/>
      <c r="RZ26" s="48"/>
      <c r="SA26" s="48"/>
      <c r="SB26" s="48"/>
      <c r="SC26" s="48"/>
      <c r="SD26" s="48"/>
      <c r="SE26" s="48"/>
      <c r="SF26" s="48"/>
      <c r="SG26" s="48"/>
      <c r="SH26" s="48"/>
      <c r="SI26" s="48"/>
      <c r="SJ26" s="48"/>
      <c r="SK26" s="48"/>
      <c r="SL26" s="48"/>
      <c r="SM26" s="48"/>
      <c r="SN26" s="48"/>
      <c r="SO26" s="48"/>
      <c r="SP26" s="48"/>
      <c r="SQ26" s="48"/>
      <c r="SR26" s="48"/>
      <c r="SS26" s="48"/>
      <c r="ST26" s="48"/>
      <c r="SU26" s="48"/>
      <c r="SV26" s="48"/>
      <c r="SW26" s="48"/>
      <c r="SX26" s="48"/>
      <c r="SY26" s="48"/>
      <c r="SZ26" s="48"/>
      <c r="TA26" s="48"/>
      <c r="TB26" s="48"/>
      <c r="TC26" s="48"/>
      <c r="TD26" s="48"/>
      <c r="TE26" s="48"/>
      <c r="TF26" s="48"/>
      <c r="TG26" s="48"/>
      <c r="TH26" s="48"/>
      <c r="TI26" s="48"/>
      <c r="TJ26" s="48"/>
      <c r="TK26" s="48"/>
      <c r="TL26" s="48"/>
      <c r="TM26" s="48"/>
      <c r="TN26" s="48"/>
      <c r="TO26" s="48"/>
      <c r="TP26" s="48"/>
      <c r="TQ26" s="48"/>
      <c r="TR26" s="48"/>
      <c r="TS26" s="48"/>
      <c r="TT26" s="48"/>
      <c r="TU26" s="48"/>
      <c r="TV26" s="48"/>
      <c r="TW26" s="48"/>
      <c r="TX26" s="48"/>
      <c r="TY26" s="48"/>
      <c r="TZ26" s="48"/>
      <c r="UA26" s="48"/>
      <c r="UB26" s="48"/>
      <c r="UC26" s="48"/>
      <c r="UD26" s="48"/>
      <c r="UE26" s="48"/>
      <c r="UF26" s="48"/>
      <c r="UG26" s="48"/>
      <c r="UH26" s="48"/>
      <c r="UI26" s="48"/>
      <c r="UJ26" s="48"/>
      <c r="UK26" s="48"/>
      <c r="UL26" s="48"/>
      <c r="UM26" s="48"/>
      <c r="UN26" s="48"/>
      <c r="UO26" s="48"/>
      <c r="UP26" s="48"/>
      <c r="UQ26" s="48"/>
      <c r="UR26" s="48"/>
      <c r="US26" s="48"/>
      <c r="UT26" s="48"/>
      <c r="UU26" s="48"/>
      <c r="UV26" s="48"/>
      <c r="UW26" s="48"/>
      <c r="UX26" s="48"/>
      <c r="UY26" s="48"/>
      <c r="UZ26" s="48"/>
      <c r="VA26" s="48"/>
      <c r="VB26" s="48"/>
      <c r="VC26" s="48"/>
      <c r="VD26" s="48"/>
      <c r="VE26" s="48"/>
      <c r="VF26" s="48"/>
      <c r="VG26" s="48"/>
      <c r="VH26" s="48"/>
      <c r="VI26" s="48"/>
      <c r="VJ26" s="48"/>
      <c r="VK26" s="48"/>
      <c r="VL26" s="48"/>
      <c r="VM26" s="48"/>
      <c r="VN26" s="48"/>
      <c r="VO26" s="48"/>
      <c r="VP26" s="48"/>
      <c r="VQ26" s="48"/>
      <c r="VR26" s="48"/>
      <c r="VS26" s="48"/>
      <c r="VT26" s="48"/>
      <c r="VU26" s="48"/>
      <c r="VV26" s="48"/>
      <c r="VW26" s="48"/>
      <c r="VX26" s="48"/>
      <c r="VY26" s="48"/>
      <c r="VZ26" s="48"/>
      <c r="WA26" s="48"/>
      <c r="WB26" s="48"/>
      <c r="WC26" s="48"/>
      <c r="WD26" s="48"/>
      <c r="WE26" s="48"/>
      <c r="WF26" s="48"/>
      <c r="WG26" s="48"/>
      <c r="WH26" s="48"/>
      <c r="WI26" s="48"/>
      <c r="WJ26" s="48"/>
      <c r="WK26" s="48"/>
      <c r="WL26" s="48"/>
      <c r="WM26" s="48"/>
      <c r="WN26" s="48"/>
      <c r="WO26" s="48"/>
      <c r="WP26" s="48"/>
      <c r="WQ26" s="48"/>
      <c r="WR26" s="48"/>
      <c r="WS26" s="48"/>
      <c r="WT26" s="48"/>
      <c r="WU26" s="48"/>
      <c r="WV26" s="48"/>
      <c r="WW26" s="48"/>
      <c r="WX26" s="48"/>
      <c r="WY26" s="48"/>
      <c r="WZ26" s="48"/>
      <c r="XA26" s="48"/>
      <c r="XB26" s="48"/>
      <c r="XC26" s="48"/>
      <c r="XD26" s="48"/>
      <c r="XE26" s="48"/>
      <c r="XF26" s="48"/>
      <c r="XG26" s="48"/>
      <c r="XH26" s="48"/>
      <c r="XI26" s="48"/>
      <c r="XJ26" s="48"/>
      <c r="XK26" s="48"/>
      <c r="XL26" s="48"/>
      <c r="XM26" s="48"/>
      <c r="XN26" s="48"/>
      <c r="XO26" s="48"/>
      <c r="XP26" s="48"/>
      <c r="XQ26" s="48"/>
      <c r="XR26" s="48"/>
      <c r="XS26" s="48"/>
      <c r="XT26" s="48"/>
      <c r="XU26" s="48"/>
      <c r="XV26" s="48"/>
      <c r="XW26" s="48"/>
      <c r="XX26" s="48"/>
      <c r="XY26" s="48"/>
      <c r="XZ26" s="48"/>
      <c r="YA26" s="48"/>
      <c r="YB26" s="48"/>
      <c r="YC26" s="48"/>
      <c r="YD26" s="48"/>
      <c r="YE26" s="48"/>
      <c r="YF26" s="48"/>
      <c r="YG26" s="48"/>
      <c r="YH26" s="48"/>
      <c r="YI26" s="48"/>
      <c r="YJ26" s="48"/>
      <c r="YK26" s="48"/>
      <c r="YL26" s="48"/>
      <c r="YM26" s="48"/>
      <c r="YN26" s="48"/>
      <c r="YO26" s="48"/>
      <c r="YP26" s="48"/>
      <c r="YQ26" s="48"/>
      <c r="YR26" s="48"/>
      <c r="YS26" s="48"/>
      <c r="YT26" s="48"/>
      <c r="YU26" s="48"/>
      <c r="YV26" s="48"/>
      <c r="YW26" s="48"/>
      <c r="YX26" s="48"/>
      <c r="YY26" s="48"/>
      <c r="YZ26" s="48"/>
      <c r="ZA26" s="48"/>
      <c r="ZB26" s="48"/>
      <c r="ZC26" s="48"/>
      <c r="ZD26" s="48"/>
      <c r="ZE26" s="48"/>
      <c r="ZF26" s="48"/>
      <c r="ZG26" s="48"/>
      <c r="ZH26" s="48"/>
      <c r="ZI26" s="48"/>
      <c r="ZJ26" s="48"/>
      <c r="ZK26" s="48"/>
      <c r="ZL26" s="48"/>
      <c r="ZM26" s="48"/>
      <c r="ZN26" s="48"/>
      <c r="ZO26" s="48"/>
      <c r="ZP26" s="48"/>
      <c r="ZQ26" s="48"/>
      <c r="ZR26" s="48"/>
      <c r="ZS26" s="48"/>
      <c r="ZT26" s="48"/>
      <c r="ZU26" s="48"/>
      <c r="ZV26" s="48"/>
      <c r="ZW26" s="48"/>
      <c r="ZX26" s="48"/>
      <c r="ZY26" s="48"/>
      <c r="ZZ26" s="48"/>
      <c r="AAA26" s="48"/>
      <c r="AAB26" s="48"/>
      <c r="AAC26" s="48"/>
      <c r="AAD26" s="48"/>
      <c r="AAE26" s="48"/>
      <c r="AAF26" s="48"/>
      <c r="AAG26" s="48"/>
      <c r="AAH26" s="48"/>
      <c r="AAI26" s="48"/>
      <c r="AAJ26" s="48"/>
      <c r="AAK26" s="48"/>
      <c r="AAL26" s="48"/>
      <c r="AAM26" s="48"/>
      <c r="AAN26" s="48"/>
      <c r="AAO26" s="48"/>
      <c r="AAP26" s="48"/>
      <c r="AAQ26" s="48"/>
      <c r="AAR26" s="48"/>
      <c r="AAS26" s="48"/>
      <c r="AAT26" s="48"/>
      <c r="AAU26" s="48"/>
      <c r="AAV26" s="48"/>
      <c r="AAW26" s="48"/>
      <c r="AAX26" s="48"/>
      <c r="AAY26" s="48"/>
      <c r="AAZ26" s="48"/>
      <c r="ABA26" s="48"/>
      <c r="ABB26" s="48"/>
      <c r="ABC26" s="48"/>
      <c r="ABD26" s="48"/>
      <c r="ABE26" s="48"/>
      <c r="ABF26" s="48"/>
      <c r="ABG26" s="48"/>
      <c r="ABH26" s="48"/>
      <c r="ABI26" s="48"/>
      <c r="ABJ26" s="48"/>
      <c r="ABK26" s="48"/>
      <c r="ABL26" s="48"/>
      <c r="ABM26" s="48"/>
      <c r="ABN26" s="48"/>
      <c r="ABO26" s="48"/>
      <c r="ABP26" s="48"/>
      <c r="ABQ26" s="48"/>
      <c r="ABR26" s="48"/>
      <c r="ABS26" s="48"/>
      <c r="ABT26" s="48"/>
      <c r="ABU26" s="48"/>
      <c r="ABV26" s="48"/>
      <c r="ABW26" s="48"/>
      <c r="ABX26" s="48"/>
      <c r="ABY26" s="48"/>
      <c r="ABZ26" s="48"/>
      <c r="ACA26" s="48"/>
      <c r="ACB26" s="48"/>
      <c r="ACC26" s="48"/>
      <c r="ACD26" s="48"/>
      <c r="ACE26" s="48"/>
      <c r="ACF26" s="48"/>
      <c r="ACG26" s="48"/>
      <c r="ACH26" s="48"/>
      <c r="ACI26" s="48"/>
      <c r="ACJ26" s="48"/>
      <c r="ACK26" s="48"/>
      <c r="ACL26" s="48"/>
      <c r="ACM26" s="48"/>
      <c r="ACN26" s="48"/>
      <c r="ACO26" s="48"/>
      <c r="ACP26" s="48"/>
      <c r="ACQ26" s="48"/>
      <c r="ACR26" s="48"/>
      <c r="ACS26" s="48"/>
      <c r="ACT26" s="48"/>
      <c r="ACU26" s="48"/>
      <c r="ACV26" s="48"/>
      <c r="ACW26" s="48"/>
      <c r="ACX26" s="48"/>
      <c r="ACY26" s="48"/>
      <c r="ACZ26" s="48"/>
      <c r="ADA26" s="48"/>
      <c r="ADB26" s="48"/>
      <c r="ADC26" s="48"/>
      <c r="ADD26" s="48"/>
      <c r="ADE26" s="48"/>
      <c r="ADF26" s="48"/>
      <c r="ADG26" s="48"/>
      <c r="ADH26" s="48"/>
      <c r="ADI26" s="48"/>
      <c r="ADJ26" s="48"/>
      <c r="ADK26" s="48"/>
      <c r="ADL26" s="48"/>
      <c r="ADM26" s="48"/>
      <c r="ADN26" s="48"/>
      <c r="ADO26" s="48"/>
      <c r="ADP26" s="48"/>
      <c r="ADQ26" s="48"/>
      <c r="ADR26" s="48"/>
      <c r="ADS26" s="48"/>
      <c r="ADT26" s="48"/>
      <c r="ADU26" s="48"/>
      <c r="ADV26" s="48"/>
      <c r="ADW26" s="48"/>
      <c r="ADX26" s="48"/>
      <c r="ADY26" s="48"/>
      <c r="ADZ26" s="48"/>
      <c r="AEA26" s="48"/>
      <c r="AEB26" s="48"/>
      <c r="AEC26" s="48"/>
      <c r="AED26" s="48"/>
      <c r="AEE26" s="48"/>
      <c r="AEF26" s="48"/>
      <c r="AEG26" s="48"/>
      <c r="AEH26" s="48"/>
      <c r="AEI26" s="48"/>
      <c r="AEJ26" s="48"/>
      <c r="AEK26" s="48"/>
      <c r="AEL26" s="48"/>
      <c r="AEM26" s="48"/>
      <c r="AEN26" s="48"/>
      <c r="AEO26" s="48"/>
      <c r="AEP26" s="48"/>
      <c r="AEQ26" s="48"/>
      <c r="AER26" s="48"/>
      <c r="AES26" s="48"/>
      <c r="AET26" s="48"/>
      <c r="AEU26" s="48"/>
      <c r="AEV26" s="48"/>
      <c r="AEW26" s="48"/>
      <c r="AEX26" s="48"/>
      <c r="AEY26" s="48"/>
      <c r="AEZ26" s="48"/>
      <c r="AFA26" s="48"/>
      <c r="AFB26" s="48"/>
      <c r="AFC26" s="48"/>
      <c r="AFD26" s="48"/>
      <c r="AFE26" s="48"/>
      <c r="AFF26" s="48"/>
      <c r="AFG26" s="48"/>
      <c r="AFH26" s="48"/>
      <c r="AFI26" s="48"/>
      <c r="AFJ26" s="48"/>
      <c r="AFK26" s="48"/>
      <c r="AFL26" s="48"/>
      <c r="AFM26" s="48"/>
      <c r="AFN26" s="48"/>
      <c r="AFO26" s="48"/>
      <c r="AFP26" s="48"/>
      <c r="AFQ26" s="48"/>
      <c r="AFR26" s="48"/>
      <c r="AFS26" s="48"/>
      <c r="AFT26" s="48"/>
      <c r="AFU26" s="48"/>
      <c r="AFV26" s="48"/>
      <c r="AFW26" s="48"/>
      <c r="AFX26" s="48"/>
      <c r="AFY26" s="48"/>
      <c r="AFZ26" s="48"/>
      <c r="AGA26" s="48"/>
      <c r="AGB26" s="48"/>
      <c r="AGC26" s="48"/>
      <c r="AGD26" s="48"/>
      <c r="AGE26" s="48"/>
      <c r="AGF26" s="48"/>
      <c r="AGG26" s="48"/>
      <c r="AGH26" s="48"/>
      <c r="AGI26" s="48"/>
      <c r="AGJ26" s="48"/>
      <c r="AGK26" s="48"/>
      <c r="AGL26" s="48"/>
      <c r="AGM26" s="48"/>
      <c r="AGN26" s="48"/>
      <c r="AGO26" s="48"/>
      <c r="AGP26" s="48"/>
      <c r="AGQ26" s="48"/>
      <c r="AGR26" s="48"/>
      <c r="AGS26" s="48"/>
      <c r="AGT26" s="48"/>
      <c r="AGU26" s="48"/>
      <c r="AGV26" s="48"/>
      <c r="AGW26" s="48"/>
      <c r="AGX26" s="48"/>
      <c r="AGY26" s="48"/>
      <c r="AGZ26" s="48"/>
      <c r="AHA26" s="48"/>
      <c r="AHB26" s="48"/>
      <c r="AHC26" s="48"/>
      <c r="AHD26" s="48"/>
      <c r="AHE26" s="48"/>
      <c r="AHF26" s="48"/>
      <c r="AHG26" s="48"/>
      <c r="AHH26" s="48"/>
      <c r="AHI26" s="48"/>
      <c r="AHJ26" s="48"/>
      <c r="AHK26" s="48"/>
      <c r="AHL26" s="48"/>
      <c r="AHM26" s="48"/>
      <c r="AHN26" s="48"/>
      <c r="AHO26" s="48"/>
      <c r="AHP26" s="48"/>
      <c r="AHQ26" s="48"/>
      <c r="AHR26" s="48"/>
      <c r="AHS26" s="48"/>
      <c r="AHT26" s="48"/>
      <c r="AHU26" s="48"/>
      <c r="AHV26" s="48"/>
      <c r="AHW26" s="48"/>
      <c r="AHX26" s="48"/>
      <c r="AHY26" s="48"/>
      <c r="AHZ26" s="48"/>
      <c r="AIA26" s="48"/>
      <c r="AIB26" s="48"/>
      <c r="AIC26" s="48"/>
      <c r="AID26" s="48"/>
      <c r="AIE26" s="48"/>
      <c r="AIF26" s="48"/>
      <c r="AIG26" s="48"/>
      <c r="AIH26" s="48"/>
      <c r="AII26" s="48"/>
      <c r="AIJ26" s="48"/>
      <c r="AIK26" s="48"/>
      <c r="AIL26" s="48"/>
      <c r="AIM26" s="48"/>
      <c r="AIN26" s="48"/>
      <c r="AIO26" s="48"/>
      <c r="AIP26" s="48"/>
      <c r="AIQ26" s="48"/>
      <c r="AIR26" s="48"/>
      <c r="AIS26" s="48"/>
      <c r="AIT26" s="48"/>
      <c r="AIU26" s="48"/>
      <c r="AIV26" s="48"/>
      <c r="AIW26" s="48"/>
      <c r="AIX26" s="48"/>
      <c r="AIY26" s="48"/>
      <c r="AIZ26" s="48"/>
      <c r="AJA26" s="48"/>
      <c r="AJB26" s="48"/>
      <c r="AJC26" s="48"/>
      <c r="AJD26" s="48"/>
      <c r="AJE26" s="48"/>
      <c r="AJF26" s="48"/>
      <c r="AJG26" s="48"/>
      <c r="AJH26" s="48"/>
      <c r="AJI26" s="48"/>
      <c r="AJJ26" s="48"/>
      <c r="AJK26" s="48"/>
      <c r="AJL26" s="48"/>
      <c r="AJM26" s="48"/>
      <c r="AJN26" s="48"/>
      <c r="AJO26" s="48"/>
      <c r="AJP26" s="48"/>
      <c r="AJQ26" s="48"/>
      <c r="AJR26" s="48"/>
      <c r="AJS26" s="48"/>
      <c r="AJT26" s="48"/>
      <c r="AJU26" s="48"/>
      <c r="AJV26" s="48"/>
      <c r="AJW26" s="48"/>
      <c r="AJX26" s="48"/>
      <c r="AJY26" s="48"/>
      <c r="AJZ26" s="48"/>
      <c r="AKA26" s="48"/>
      <c r="AKB26" s="48"/>
      <c r="AKC26" s="48"/>
      <c r="AKD26" s="48"/>
      <c r="AKE26" s="48"/>
      <c r="AKF26" s="48"/>
      <c r="AKG26" s="48"/>
      <c r="AKH26" s="48"/>
      <c r="AKI26" s="48"/>
      <c r="AKJ26" s="48"/>
      <c r="AKK26" s="48"/>
      <c r="AKL26" s="48"/>
      <c r="AKM26" s="48"/>
      <c r="AKN26" s="48"/>
      <c r="AKO26" s="48"/>
      <c r="AKP26" s="48"/>
      <c r="AKQ26" s="48"/>
      <c r="AKR26" s="48"/>
      <c r="AKS26" s="48"/>
      <c r="AKT26" s="48"/>
      <c r="AKU26" s="48"/>
      <c r="AKV26" s="48"/>
      <c r="AKW26" s="48"/>
      <c r="AKX26" s="48"/>
      <c r="AKY26" s="48"/>
      <c r="AKZ26" s="48"/>
      <c r="ALA26" s="48"/>
      <c r="ALB26" s="48"/>
      <c r="ALC26" s="48"/>
      <c r="ALD26" s="48"/>
      <c r="ALE26" s="48"/>
      <c r="ALF26" s="48"/>
      <c r="ALG26" s="48"/>
      <c r="ALH26" s="48"/>
      <c r="ALI26" s="48"/>
      <c r="ALJ26" s="48"/>
      <c r="ALK26" s="48"/>
      <c r="ALL26" s="48"/>
      <c r="ALM26" s="48"/>
      <c r="ALN26" s="48"/>
      <c r="ALO26" s="48"/>
      <c r="ALP26" s="48"/>
      <c r="ALQ26" s="48"/>
      <c r="ALR26" s="48"/>
      <c r="ALS26" s="48"/>
      <c r="ALT26" s="48"/>
      <c r="ALU26" s="48"/>
      <c r="ALV26" s="48"/>
      <c r="ALW26" s="48"/>
      <c r="ALX26" s="48"/>
      <c r="ALY26" s="48"/>
      <c r="ALZ26" s="48"/>
      <c r="AMA26" s="48"/>
      <c r="AMB26" s="48"/>
      <c r="AMC26" s="48"/>
      <c r="AMD26" s="48"/>
      <c r="AME26" s="48"/>
      <c r="AMF26" s="48"/>
      <c r="AMG26" s="48"/>
      <c r="AMH26" s="48"/>
      <c r="AMI26" s="48"/>
      <c r="AMJ26" s="48"/>
      <c r="AMK26" s="48"/>
      <c r="AML26" s="48"/>
      <c r="AMM26" s="48"/>
      <c r="AMN26" s="48"/>
      <c r="AMO26" s="48"/>
      <c r="AMP26" s="48"/>
      <c r="AMQ26" s="48"/>
      <c r="AMR26" s="48"/>
      <c r="AMS26" s="48"/>
      <c r="AMT26" s="48"/>
      <c r="AMU26" s="48"/>
      <c r="AMV26" s="48"/>
      <c r="AMW26" s="48"/>
      <c r="AMX26" s="48"/>
      <c r="AMY26" s="48"/>
      <c r="AMZ26" s="48"/>
      <c r="ANA26" s="48"/>
      <c r="ANB26" s="48"/>
      <c r="ANC26" s="48"/>
      <c r="AND26" s="48"/>
      <c r="ANE26" s="48"/>
      <c r="ANF26" s="48"/>
      <c r="ANG26" s="48"/>
      <c r="ANH26" s="48"/>
      <c r="ANI26" s="48"/>
      <c r="ANJ26" s="48"/>
      <c r="ANK26" s="48"/>
      <c r="ANL26" s="48"/>
      <c r="ANM26" s="48"/>
      <c r="ANN26" s="48"/>
      <c r="ANO26" s="48"/>
      <c r="ANP26" s="48"/>
      <c r="ANQ26" s="48"/>
      <c r="ANR26" s="48"/>
      <c r="ANS26" s="48"/>
      <c r="ANT26" s="48"/>
      <c r="ANU26" s="48"/>
      <c r="ANV26" s="48"/>
      <c r="ANW26" s="48"/>
      <c r="ANX26" s="48"/>
      <c r="ANY26" s="48"/>
      <c r="ANZ26" s="48"/>
      <c r="AOA26" s="48"/>
      <c r="AOB26" s="48"/>
      <c r="AOC26" s="48"/>
      <c r="AOD26" s="48"/>
      <c r="AOE26" s="48"/>
      <c r="AOF26" s="48"/>
      <c r="AOG26" s="48"/>
      <c r="AOH26" s="48"/>
      <c r="AOI26" s="48"/>
      <c r="AOJ26" s="48"/>
      <c r="AOK26" s="48"/>
      <c r="AOL26" s="48"/>
      <c r="AOM26" s="48"/>
      <c r="AON26" s="48"/>
      <c r="AOO26" s="48"/>
      <c r="AOP26" s="48"/>
      <c r="AOQ26" s="48"/>
      <c r="AOR26" s="48"/>
      <c r="AOS26" s="48"/>
      <c r="AOT26" s="48"/>
      <c r="AOU26" s="48"/>
      <c r="AOV26" s="48"/>
      <c r="AOW26" s="48"/>
      <c r="AOX26" s="48"/>
      <c r="AOY26" s="48"/>
      <c r="AOZ26" s="48"/>
      <c r="APA26" s="48"/>
      <c r="APB26" s="48"/>
      <c r="APC26" s="48"/>
      <c r="APD26" s="48"/>
      <c r="APE26" s="48"/>
      <c r="APF26" s="48"/>
      <c r="APG26" s="48"/>
      <c r="APH26" s="48"/>
      <c r="API26" s="48"/>
      <c r="APJ26" s="48"/>
      <c r="APK26" s="48"/>
      <c r="APL26" s="48"/>
      <c r="APM26" s="48"/>
      <c r="APN26" s="48"/>
      <c r="APO26" s="48"/>
      <c r="APP26" s="48"/>
      <c r="APQ26" s="48"/>
      <c r="APR26" s="48"/>
      <c r="APS26" s="48"/>
      <c r="APT26" s="48"/>
      <c r="APU26" s="48"/>
      <c r="APV26" s="48"/>
      <c r="APW26" s="48"/>
      <c r="APX26" s="48"/>
      <c r="APY26" s="48"/>
      <c r="APZ26" s="48"/>
      <c r="AQA26" s="48"/>
      <c r="AQB26" s="48"/>
      <c r="AQC26" s="48"/>
      <c r="AQD26" s="48"/>
      <c r="AQE26" s="48"/>
      <c r="AQF26" s="48"/>
      <c r="AQG26" s="48"/>
      <c r="AQH26" s="48"/>
      <c r="AQI26" s="48"/>
      <c r="AQJ26" s="48"/>
      <c r="AQK26" s="48"/>
      <c r="AQL26" s="48"/>
      <c r="AQM26" s="48"/>
      <c r="AQN26" s="48"/>
      <c r="AQO26" s="48"/>
      <c r="AQP26" s="48"/>
      <c r="AQQ26" s="48"/>
      <c r="AQR26" s="48"/>
      <c r="AQS26" s="48"/>
      <c r="AQT26" s="48"/>
      <c r="AQU26" s="48"/>
      <c r="AQV26" s="48"/>
      <c r="AQW26" s="48"/>
      <c r="AQX26" s="48"/>
      <c r="AQY26" s="48"/>
      <c r="AQZ26" s="48"/>
      <c r="ARA26" s="48"/>
      <c r="ARB26" s="48"/>
      <c r="ARC26" s="48"/>
      <c r="ARD26" s="48"/>
      <c r="ARE26" s="48"/>
      <c r="ARF26" s="48"/>
      <c r="ARG26" s="48"/>
      <c r="ARH26" s="48"/>
      <c r="ARI26" s="48"/>
      <c r="ARJ26" s="48"/>
      <c r="ARK26" s="48"/>
      <c r="ARL26" s="48"/>
      <c r="ARM26" s="48"/>
      <c r="ARN26" s="48"/>
      <c r="ARO26" s="48"/>
      <c r="ARP26" s="48"/>
      <c r="ARQ26" s="48"/>
      <c r="ARR26" s="48"/>
      <c r="ARS26" s="48"/>
      <c r="ART26" s="48"/>
      <c r="ARU26" s="48"/>
      <c r="ARV26" s="48"/>
      <c r="ARW26" s="48"/>
      <c r="ARX26" s="48"/>
      <c r="ARY26" s="48"/>
      <c r="ARZ26" s="48"/>
      <c r="ASA26" s="48"/>
      <c r="ASB26" s="48"/>
      <c r="ASC26" s="48"/>
      <c r="ASD26" s="48"/>
      <c r="ASE26" s="48"/>
      <c r="ASF26" s="48"/>
      <c r="ASG26" s="48"/>
      <c r="ASH26" s="48"/>
      <c r="ASI26" s="48"/>
      <c r="ASJ26" s="48"/>
      <c r="ASK26" s="48"/>
      <c r="ASL26" s="48"/>
      <c r="ASM26" s="48"/>
      <c r="ASN26" s="48"/>
      <c r="ASO26" s="48"/>
      <c r="ASP26" s="48"/>
      <c r="ASQ26" s="48"/>
      <c r="ASR26" s="48"/>
      <c r="ASS26" s="48"/>
      <c r="AST26" s="48"/>
      <c r="ASU26" s="48"/>
      <c r="ASV26" s="48"/>
      <c r="ASW26" s="48"/>
      <c r="ASX26" s="48"/>
      <c r="ASY26" s="48"/>
      <c r="ASZ26" s="48"/>
      <c r="ATA26" s="48"/>
      <c r="ATB26" s="48"/>
      <c r="ATC26" s="48"/>
      <c r="ATD26" s="48"/>
      <c r="ATE26" s="48"/>
      <c r="ATF26" s="48"/>
      <c r="ATG26" s="48"/>
      <c r="ATH26" s="48"/>
      <c r="ATI26" s="48"/>
      <c r="ATJ26" s="48"/>
      <c r="ATK26" s="48"/>
      <c r="ATL26" s="48"/>
      <c r="ATM26" s="48"/>
      <c r="ATN26" s="48"/>
      <c r="ATO26" s="48"/>
      <c r="ATP26" s="48"/>
      <c r="ATQ26" s="48"/>
      <c r="ATR26" s="48"/>
      <c r="ATS26" s="48"/>
      <c r="ATT26" s="48"/>
      <c r="ATU26" s="48"/>
      <c r="ATV26" s="48"/>
      <c r="ATW26" s="48"/>
      <c r="ATX26" s="48"/>
      <c r="ATY26" s="48"/>
      <c r="ATZ26" s="48"/>
      <c r="AUA26" s="48"/>
      <c r="AUB26" s="48"/>
      <c r="AUC26" s="48"/>
      <c r="AUD26" s="48"/>
      <c r="AUE26" s="48"/>
      <c r="AUF26" s="48"/>
      <c r="AUG26" s="48"/>
      <c r="AUH26" s="48"/>
      <c r="AUI26" s="48"/>
      <c r="AUJ26" s="48"/>
      <c r="AUK26" s="48"/>
      <c r="AUL26" s="48"/>
      <c r="AUM26" s="48"/>
      <c r="AUN26" s="48"/>
      <c r="AUO26" s="48"/>
      <c r="AUP26" s="48"/>
      <c r="AUQ26" s="48"/>
      <c r="AUR26" s="48"/>
      <c r="AUS26" s="48"/>
      <c r="AUT26" s="48"/>
      <c r="AUU26" s="48"/>
      <c r="AUV26" s="48"/>
      <c r="AUW26" s="48"/>
      <c r="AUX26" s="48"/>
      <c r="AUY26" s="48"/>
      <c r="AUZ26" s="48"/>
      <c r="AVA26" s="48"/>
      <c r="AVB26" s="48"/>
      <c r="AVC26" s="48"/>
      <c r="AVD26" s="48"/>
      <c r="AVE26" s="48"/>
      <c r="AVF26" s="48"/>
      <c r="AVG26" s="48"/>
      <c r="AVH26" s="48"/>
      <c r="AVI26" s="48"/>
      <c r="AVJ26" s="48"/>
      <c r="AVK26" s="48"/>
      <c r="AVL26" s="48"/>
      <c r="AVM26" s="48"/>
      <c r="AVN26" s="48"/>
      <c r="AVO26" s="48"/>
      <c r="AVP26" s="48"/>
      <c r="AVQ26" s="48"/>
      <c r="AVR26" s="48"/>
      <c r="AVS26" s="48"/>
      <c r="AVT26" s="48"/>
      <c r="AVU26" s="48"/>
      <c r="AVV26" s="48"/>
      <c r="AVW26" s="48"/>
      <c r="AVX26" s="48"/>
      <c r="AVY26" s="48"/>
      <c r="AVZ26" s="48"/>
      <c r="AWA26" s="48"/>
      <c r="AWB26" s="48"/>
      <c r="AWC26" s="48"/>
      <c r="AWD26" s="48"/>
      <c r="AWE26" s="48"/>
      <c r="AWF26" s="48"/>
      <c r="AWG26" s="48"/>
      <c r="AWH26" s="48"/>
      <c r="AWI26" s="48"/>
      <c r="AWJ26" s="48"/>
      <c r="AWK26" s="48"/>
      <c r="AWL26" s="48"/>
      <c r="AWM26" s="48"/>
      <c r="AWN26" s="48"/>
      <c r="AWO26" s="48"/>
      <c r="AWP26" s="48"/>
      <c r="AWQ26" s="48"/>
      <c r="AWR26" s="48"/>
      <c r="AWS26" s="48"/>
      <c r="AWT26" s="48"/>
      <c r="AWU26" s="48"/>
      <c r="AWV26" s="48"/>
      <c r="AWW26" s="48"/>
      <c r="AWX26" s="48"/>
      <c r="AWY26" s="48"/>
      <c r="AWZ26" s="48"/>
      <c r="AXA26" s="48"/>
      <c r="AXB26" s="48"/>
      <c r="AXC26" s="48"/>
      <c r="AXD26" s="48"/>
      <c r="AXE26" s="48"/>
      <c r="AXF26" s="48"/>
      <c r="AXG26" s="48"/>
      <c r="AXH26" s="48"/>
      <c r="AXI26" s="48"/>
      <c r="AXJ26" s="48"/>
      <c r="AXK26" s="48"/>
      <c r="AXL26" s="48"/>
      <c r="AXM26" s="48"/>
      <c r="AXN26" s="48"/>
      <c r="AXO26" s="48"/>
      <c r="AXP26" s="48"/>
      <c r="AXQ26" s="48"/>
      <c r="AXR26" s="48"/>
      <c r="AXS26" s="48"/>
      <c r="AXT26" s="48"/>
      <c r="AXU26" s="48"/>
      <c r="AXV26" s="48"/>
      <c r="AXW26" s="48"/>
      <c r="AXX26" s="48"/>
      <c r="AXY26" s="48"/>
      <c r="AXZ26" s="48"/>
      <c r="AYA26" s="48"/>
      <c r="AYB26" s="48"/>
      <c r="AYC26" s="48"/>
      <c r="AYD26" s="48"/>
      <c r="AYE26" s="48"/>
      <c r="AYF26" s="48"/>
      <c r="AYG26" s="48"/>
      <c r="AYH26" s="48"/>
      <c r="AYI26" s="48"/>
      <c r="AYJ26" s="48"/>
      <c r="AYK26" s="48"/>
      <c r="AYL26" s="48"/>
      <c r="AYM26" s="48"/>
      <c r="AYN26" s="48"/>
      <c r="AYO26" s="48"/>
      <c r="AYP26" s="48"/>
      <c r="AYQ26" s="48"/>
      <c r="AYR26" s="48"/>
      <c r="AYS26" s="48"/>
      <c r="AYT26" s="48"/>
      <c r="AYU26" s="48"/>
      <c r="AYV26" s="48"/>
      <c r="AYW26" s="48"/>
      <c r="AYX26" s="48"/>
      <c r="AYY26" s="48"/>
      <c r="AYZ26" s="48"/>
      <c r="AZA26" s="48"/>
      <c r="AZB26" s="48"/>
      <c r="AZC26" s="48"/>
      <c r="AZD26" s="48"/>
      <c r="AZE26" s="48"/>
      <c r="AZF26" s="48"/>
      <c r="AZG26" s="48"/>
      <c r="AZH26" s="48"/>
      <c r="AZI26" s="48"/>
      <c r="AZJ26" s="48"/>
      <c r="AZK26" s="48"/>
      <c r="AZL26" s="48"/>
      <c r="AZM26" s="48"/>
      <c r="AZN26" s="48"/>
      <c r="AZO26" s="48"/>
      <c r="AZP26" s="48"/>
      <c r="AZQ26" s="48"/>
      <c r="AZR26" s="48"/>
      <c r="AZS26" s="48"/>
      <c r="AZT26" s="48"/>
      <c r="AZU26" s="48"/>
      <c r="AZV26" s="48"/>
      <c r="AZW26" s="48"/>
      <c r="AZX26" s="48"/>
      <c r="AZY26" s="48"/>
      <c r="AZZ26" s="48"/>
      <c r="BAA26" s="48"/>
      <c r="BAB26" s="48"/>
      <c r="BAC26" s="48"/>
      <c r="BAD26" s="48"/>
      <c r="BAE26" s="48"/>
      <c r="BAF26" s="48"/>
      <c r="BAG26" s="48"/>
      <c r="BAH26" s="48"/>
      <c r="BAI26" s="48"/>
      <c r="BAJ26" s="48"/>
      <c r="BAK26" s="48"/>
      <c r="BAL26" s="48"/>
      <c r="BAM26" s="48"/>
      <c r="BAN26" s="48"/>
      <c r="BAO26" s="48"/>
      <c r="BAP26" s="48"/>
      <c r="BAQ26" s="48"/>
      <c r="BAR26" s="48"/>
      <c r="BAS26" s="48"/>
      <c r="BAT26" s="48"/>
      <c r="BAU26" s="48"/>
      <c r="BAV26" s="48"/>
      <c r="BAW26" s="48"/>
      <c r="BAX26" s="48"/>
      <c r="BAY26" s="48"/>
      <c r="BAZ26" s="48"/>
      <c r="BBA26" s="48"/>
      <c r="BBB26" s="48"/>
      <c r="BBC26" s="48"/>
      <c r="BBD26" s="48"/>
      <c r="BBE26" s="48"/>
      <c r="BBF26" s="48"/>
      <c r="BBG26" s="48"/>
      <c r="BBH26" s="48"/>
      <c r="BBI26" s="48"/>
      <c r="BBJ26" s="48"/>
      <c r="BBK26" s="48"/>
      <c r="BBL26" s="48"/>
      <c r="BBM26" s="48"/>
      <c r="BBN26" s="48"/>
      <c r="BBO26" s="48"/>
      <c r="BBP26" s="48"/>
      <c r="BBQ26" s="48"/>
      <c r="BBR26" s="48"/>
      <c r="BBS26" s="48"/>
      <c r="BBT26" s="48"/>
      <c r="BBU26" s="48"/>
      <c r="BBV26" s="48"/>
      <c r="BBW26" s="48"/>
      <c r="BBX26" s="48"/>
      <c r="BBY26" s="48"/>
      <c r="BBZ26" s="48"/>
      <c r="BCA26" s="48"/>
      <c r="BCB26" s="48"/>
      <c r="BCC26" s="48"/>
      <c r="BCD26" s="48"/>
      <c r="BCE26" s="48"/>
      <c r="BCF26" s="48"/>
      <c r="BCG26" s="48"/>
      <c r="BCH26" s="48"/>
      <c r="BCI26" s="48"/>
      <c r="BCJ26" s="48"/>
      <c r="BCK26" s="48"/>
      <c r="BCL26" s="48"/>
      <c r="BCM26" s="48"/>
      <c r="BCN26" s="48"/>
      <c r="BCO26" s="48"/>
      <c r="BCP26" s="48"/>
      <c r="BCQ26" s="48"/>
      <c r="BCR26" s="48"/>
      <c r="BCS26" s="48"/>
      <c r="BCT26" s="48"/>
      <c r="BCU26" s="48"/>
      <c r="BCV26" s="48"/>
      <c r="BCW26" s="48"/>
      <c r="BCX26" s="48"/>
      <c r="BCY26" s="48"/>
      <c r="BCZ26" s="48"/>
      <c r="BDA26" s="48"/>
      <c r="BDB26" s="48"/>
      <c r="BDC26" s="48"/>
      <c r="BDD26" s="48"/>
      <c r="BDE26" s="48"/>
      <c r="BDF26" s="48"/>
      <c r="BDG26" s="48"/>
      <c r="BDH26" s="48"/>
      <c r="BDI26" s="48"/>
      <c r="BDJ26" s="48"/>
      <c r="BDK26" s="48"/>
      <c r="BDL26" s="48"/>
      <c r="BDM26" s="48"/>
      <c r="BDN26" s="48"/>
      <c r="BDO26" s="48"/>
      <c r="BDP26" s="48"/>
      <c r="BDQ26" s="48"/>
      <c r="BDR26" s="48"/>
      <c r="BDS26" s="48"/>
      <c r="BDT26" s="48"/>
      <c r="BDU26" s="48"/>
      <c r="BDV26" s="48"/>
      <c r="BDW26" s="48"/>
      <c r="BDX26" s="48"/>
      <c r="BDY26" s="48"/>
      <c r="BDZ26" s="48"/>
      <c r="BEA26" s="48"/>
      <c r="BEB26" s="48"/>
      <c r="BEC26" s="48"/>
      <c r="BED26" s="48"/>
      <c r="BEE26" s="48"/>
      <c r="BEF26" s="48"/>
      <c r="BEG26" s="48"/>
      <c r="BEH26" s="48"/>
      <c r="BEI26" s="48"/>
      <c r="BEJ26" s="48"/>
      <c r="BEK26" s="48"/>
      <c r="BEL26" s="48"/>
      <c r="BEM26" s="48"/>
      <c r="BEN26" s="48"/>
      <c r="BEO26" s="48"/>
      <c r="BEP26" s="48"/>
      <c r="BEQ26" s="48"/>
      <c r="BER26" s="48"/>
      <c r="BES26" s="48"/>
      <c r="BET26" s="48"/>
      <c r="BEU26" s="48"/>
      <c r="BEV26" s="48"/>
      <c r="BEW26" s="48"/>
      <c r="BEX26" s="48"/>
      <c r="BEY26" s="48"/>
      <c r="BEZ26" s="48"/>
      <c r="BFA26" s="48"/>
      <c r="BFB26" s="48"/>
      <c r="BFC26" s="48"/>
      <c r="BFD26" s="48"/>
      <c r="BFE26" s="48"/>
      <c r="BFF26" s="48"/>
      <c r="BFG26" s="48"/>
      <c r="BFH26" s="48"/>
      <c r="BFI26" s="48"/>
      <c r="BFJ26" s="48"/>
      <c r="BFK26" s="48"/>
      <c r="BFL26" s="48"/>
      <c r="BFM26" s="48"/>
      <c r="BFN26" s="48"/>
      <c r="BFO26" s="48"/>
      <c r="BFP26" s="48"/>
      <c r="BFQ26" s="48"/>
      <c r="BFR26" s="48"/>
      <c r="BFS26" s="48"/>
      <c r="BFT26" s="48"/>
      <c r="BFU26" s="48"/>
      <c r="BFV26" s="48"/>
      <c r="BFW26" s="48"/>
      <c r="BFX26" s="48"/>
      <c r="BFY26" s="48"/>
      <c r="BFZ26" s="48"/>
      <c r="BGA26" s="48"/>
      <c r="BGB26" s="48"/>
      <c r="BGC26" s="48"/>
      <c r="BGD26" s="48"/>
      <c r="BGE26" s="48"/>
      <c r="BGF26" s="48"/>
      <c r="BGG26" s="48"/>
      <c r="BGH26" s="48"/>
      <c r="BGI26" s="48"/>
      <c r="BGJ26" s="48"/>
      <c r="BGK26" s="48"/>
      <c r="BGL26" s="48"/>
      <c r="BGM26" s="48"/>
      <c r="BGN26" s="48"/>
      <c r="BGO26" s="48"/>
      <c r="BGP26" s="48"/>
      <c r="BGQ26" s="48"/>
      <c r="BGR26" s="48"/>
      <c r="BGS26" s="48"/>
      <c r="BGT26" s="48"/>
      <c r="BGU26" s="48"/>
      <c r="BGV26" s="48"/>
      <c r="BGW26" s="48"/>
      <c r="BGX26" s="48"/>
      <c r="BGY26" s="48"/>
      <c r="BGZ26" s="48"/>
      <c r="BHA26" s="48"/>
      <c r="BHB26" s="48"/>
      <c r="BHC26" s="48"/>
      <c r="BHD26" s="48"/>
      <c r="BHE26" s="48"/>
      <c r="BHF26" s="48"/>
      <c r="BHG26" s="48"/>
      <c r="BHH26" s="48"/>
      <c r="BHI26" s="48"/>
      <c r="BHJ26" s="48"/>
      <c r="BHK26" s="48"/>
      <c r="BHL26" s="48"/>
      <c r="BHM26" s="48"/>
      <c r="BHN26" s="48"/>
      <c r="BHO26" s="48"/>
      <c r="BHP26" s="48"/>
      <c r="BHQ26" s="48"/>
      <c r="BHR26" s="48"/>
      <c r="BHS26" s="48"/>
      <c r="BHT26" s="48"/>
      <c r="BHU26" s="48"/>
      <c r="BHV26" s="48"/>
      <c r="BHW26" s="48"/>
      <c r="BHX26" s="48"/>
      <c r="BHY26" s="48"/>
      <c r="BHZ26" s="48"/>
      <c r="BIA26" s="48"/>
      <c r="BIB26" s="48"/>
      <c r="BIC26" s="48"/>
      <c r="BID26" s="48"/>
      <c r="BIE26" s="48"/>
      <c r="BIF26" s="48"/>
      <c r="BIG26" s="48"/>
      <c r="BIH26" s="48"/>
      <c r="BII26" s="48"/>
      <c r="BIJ26" s="48"/>
      <c r="BIK26" s="48"/>
      <c r="BIL26" s="48"/>
      <c r="BIM26" s="48"/>
      <c r="BIN26" s="48"/>
      <c r="BIO26" s="48"/>
      <c r="BIP26" s="48"/>
      <c r="BIQ26" s="48"/>
      <c r="BIR26" s="48"/>
      <c r="BIS26" s="48"/>
      <c r="BIT26" s="48"/>
      <c r="BIU26" s="48"/>
      <c r="BIV26" s="48"/>
      <c r="BIW26" s="48"/>
      <c r="BIX26" s="48"/>
      <c r="BIY26" s="48"/>
      <c r="BIZ26" s="48"/>
      <c r="BJA26" s="48"/>
      <c r="BJB26" s="48"/>
      <c r="BJC26" s="48"/>
      <c r="BJD26" s="48"/>
      <c r="BJE26" s="48"/>
      <c r="BJF26" s="48"/>
      <c r="BJG26" s="48"/>
      <c r="BJH26" s="48"/>
      <c r="BJI26" s="48"/>
      <c r="BJJ26" s="48"/>
      <c r="BJK26" s="48"/>
      <c r="BJL26" s="48"/>
      <c r="BJM26" s="48"/>
      <c r="BJN26" s="48"/>
      <c r="BJO26" s="48"/>
      <c r="BJP26" s="48"/>
      <c r="BJQ26" s="48"/>
      <c r="BJR26" s="48"/>
      <c r="BJS26" s="48"/>
      <c r="BJT26" s="48"/>
      <c r="BJU26" s="48"/>
      <c r="BJV26" s="48"/>
      <c r="BJW26" s="48"/>
      <c r="BJX26" s="48"/>
      <c r="BJY26" s="48"/>
      <c r="BJZ26" s="48"/>
      <c r="BKA26" s="48"/>
      <c r="BKB26" s="48"/>
      <c r="BKC26" s="48"/>
      <c r="BKD26" s="48"/>
      <c r="BKE26" s="48"/>
      <c r="BKF26" s="48"/>
      <c r="BKG26" s="48"/>
      <c r="BKH26" s="48"/>
      <c r="BKI26" s="48"/>
      <c r="BKJ26" s="48"/>
      <c r="BKK26" s="48"/>
      <c r="BKL26" s="48"/>
      <c r="BKM26" s="48"/>
      <c r="BKN26" s="48"/>
      <c r="BKO26" s="48"/>
      <c r="BKP26" s="48"/>
      <c r="BKQ26" s="48"/>
      <c r="BKR26" s="48"/>
      <c r="BKS26" s="48"/>
      <c r="BKT26" s="48"/>
      <c r="BKU26" s="48"/>
      <c r="BKV26" s="48"/>
      <c r="BKW26" s="48"/>
      <c r="BKX26" s="48"/>
      <c r="BKY26" s="48"/>
      <c r="BKZ26" s="48"/>
      <c r="BLA26" s="48"/>
      <c r="BLB26" s="48"/>
      <c r="BLC26" s="48"/>
      <c r="BLD26" s="48"/>
      <c r="BLE26" s="48"/>
      <c r="BLF26" s="48"/>
      <c r="BLG26" s="48"/>
      <c r="BLH26" s="48"/>
      <c r="BLI26" s="48"/>
      <c r="BLJ26" s="48"/>
      <c r="BLK26" s="48"/>
      <c r="BLL26" s="48"/>
      <c r="BLM26" s="48"/>
      <c r="BLN26" s="48"/>
      <c r="BLO26" s="48"/>
      <c r="BLP26" s="48"/>
      <c r="BLQ26" s="48"/>
      <c r="BLR26" s="48"/>
      <c r="BLS26" s="48"/>
      <c r="BLT26" s="48"/>
      <c r="BLU26" s="48"/>
      <c r="BLV26" s="48"/>
      <c r="BLW26" s="48"/>
      <c r="BLX26" s="48"/>
      <c r="BLY26" s="48"/>
      <c r="BLZ26" s="48"/>
      <c r="BMA26" s="48"/>
      <c r="BMB26" s="48"/>
      <c r="BMC26" s="48"/>
      <c r="BMD26" s="48"/>
      <c r="BME26" s="48"/>
      <c r="BMF26" s="48"/>
      <c r="BMG26" s="48"/>
      <c r="BMH26" s="48"/>
      <c r="BMI26" s="48"/>
      <c r="BMJ26" s="48"/>
      <c r="BMK26" s="48"/>
      <c r="BML26" s="48"/>
      <c r="BMM26" s="48"/>
      <c r="BMN26" s="48"/>
      <c r="BMO26" s="48"/>
      <c r="BMP26" s="48"/>
      <c r="BMQ26" s="48"/>
      <c r="BMR26" s="48"/>
      <c r="BMS26" s="48"/>
      <c r="BMT26" s="48"/>
      <c r="BMU26" s="48"/>
      <c r="BMV26" s="48"/>
      <c r="BMW26" s="48"/>
      <c r="BMX26" s="48"/>
      <c r="BMY26" s="48"/>
      <c r="BMZ26" s="48"/>
      <c r="BNA26" s="48"/>
      <c r="BNB26" s="48"/>
      <c r="BNC26" s="48"/>
      <c r="BND26" s="48"/>
      <c r="BNE26" s="48"/>
      <c r="BNF26" s="48"/>
      <c r="BNG26" s="48"/>
      <c r="BNH26" s="48"/>
      <c r="BNI26" s="48"/>
      <c r="BNJ26" s="48"/>
      <c r="BNK26" s="48"/>
      <c r="BNL26" s="48"/>
      <c r="BNM26" s="48"/>
      <c r="BNN26" s="48"/>
      <c r="BNO26" s="48"/>
      <c r="BNP26" s="48"/>
      <c r="BNQ26" s="48"/>
      <c r="BNR26" s="48"/>
      <c r="BNS26" s="48"/>
      <c r="BNT26" s="48"/>
      <c r="BNU26" s="48"/>
      <c r="BNV26" s="48"/>
      <c r="BNW26" s="48"/>
      <c r="BNX26" s="48"/>
      <c r="BNY26" s="48"/>
      <c r="BNZ26" s="48"/>
      <c r="BOA26" s="48"/>
      <c r="BOB26" s="48"/>
      <c r="BOC26" s="48"/>
      <c r="BOD26" s="48"/>
      <c r="BOE26" s="48"/>
      <c r="BOF26" s="48"/>
      <c r="BOG26" s="48"/>
      <c r="BOH26" s="48"/>
      <c r="BOI26" s="48"/>
      <c r="BOJ26" s="48"/>
      <c r="BOK26" s="48"/>
      <c r="BOL26" s="48"/>
      <c r="BOM26" s="48"/>
      <c r="BON26" s="48"/>
      <c r="BOO26" s="48"/>
      <c r="BOP26" s="48"/>
      <c r="BOQ26" s="48"/>
      <c r="BOR26" s="48"/>
      <c r="BOS26" s="48"/>
      <c r="BOT26" s="48"/>
      <c r="BOU26" s="48"/>
      <c r="BOV26" s="48"/>
      <c r="BOW26" s="48"/>
      <c r="BOX26" s="48"/>
      <c r="BOY26" s="48"/>
      <c r="BOZ26" s="48"/>
      <c r="BPA26" s="48"/>
      <c r="BPB26" s="48"/>
      <c r="BPC26" s="48"/>
      <c r="BPD26" s="48"/>
      <c r="BPE26" s="48"/>
      <c r="BPF26" s="48"/>
      <c r="BPG26" s="48"/>
      <c r="BPH26" s="48"/>
      <c r="BPI26" s="48"/>
      <c r="BPJ26" s="48"/>
      <c r="BPK26" s="48"/>
      <c r="BPL26" s="48"/>
      <c r="BPM26" s="48"/>
      <c r="BPN26" s="48"/>
      <c r="BPO26" s="48"/>
      <c r="BPP26" s="48"/>
      <c r="BPQ26" s="48"/>
      <c r="BPR26" s="48"/>
      <c r="BPS26" s="48"/>
      <c r="BPT26" s="48"/>
      <c r="BPU26" s="48"/>
      <c r="BPV26" s="48"/>
      <c r="BPW26" s="48"/>
      <c r="BPX26" s="48"/>
      <c r="BPY26" s="48"/>
      <c r="BPZ26" s="48"/>
      <c r="BQA26" s="48"/>
      <c r="BQB26" s="48"/>
      <c r="BQC26" s="48"/>
      <c r="BQD26" s="48"/>
      <c r="BQE26" s="48"/>
      <c r="BQF26" s="48"/>
      <c r="BQG26" s="48"/>
      <c r="BQH26" s="48"/>
      <c r="BQI26" s="48"/>
      <c r="BQJ26" s="48"/>
      <c r="BQK26" s="48"/>
      <c r="BQL26" s="48"/>
      <c r="BQM26" s="48"/>
      <c r="BQN26" s="48"/>
      <c r="BQO26" s="48"/>
      <c r="BQP26" s="48"/>
      <c r="BQQ26" s="48"/>
      <c r="BQR26" s="48"/>
      <c r="BQS26" s="48"/>
      <c r="BQT26" s="48"/>
      <c r="BQU26" s="48"/>
      <c r="BQV26" s="48"/>
      <c r="BQW26" s="48"/>
      <c r="BQX26" s="48"/>
      <c r="BQY26" s="48"/>
      <c r="BQZ26" s="48"/>
      <c r="BRA26" s="48"/>
      <c r="BRB26" s="48"/>
      <c r="BRC26" s="48"/>
      <c r="BRD26" s="48"/>
      <c r="BRE26" s="48"/>
      <c r="BRF26" s="48"/>
      <c r="BRG26" s="48"/>
      <c r="BRH26" s="48"/>
      <c r="BRI26" s="48"/>
      <c r="BRJ26" s="48"/>
      <c r="BRK26" s="48"/>
      <c r="BRL26" s="48"/>
      <c r="BRM26" s="48"/>
      <c r="BRN26" s="48"/>
      <c r="BRO26" s="48"/>
      <c r="BRP26" s="48"/>
      <c r="BRQ26" s="48"/>
      <c r="BRR26" s="48"/>
      <c r="BRS26" s="48"/>
      <c r="BRT26" s="48"/>
      <c r="BRU26" s="48"/>
      <c r="BRV26" s="48"/>
      <c r="BRW26" s="48"/>
      <c r="BRX26" s="48"/>
      <c r="BRY26" s="48"/>
      <c r="BRZ26" s="48"/>
      <c r="BSA26" s="48"/>
      <c r="BSB26" s="48"/>
      <c r="BSC26" s="48"/>
      <c r="BSD26" s="48"/>
      <c r="BSE26" s="48"/>
      <c r="BSF26" s="48"/>
      <c r="BSG26" s="48"/>
      <c r="BSH26" s="48"/>
      <c r="BSI26" s="48"/>
      <c r="BSJ26" s="48"/>
      <c r="BSK26" s="48"/>
      <c r="BSL26" s="48"/>
      <c r="BSM26" s="48"/>
      <c r="BSN26" s="48"/>
      <c r="BSO26" s="48"/>
      <c r="BSP26" s="48"/>
      <c r="BSQ26" s="48"/>
      <c r="BSR26" s="48"/>
      <c r="BSS26" s="48"/>
      <c r="BST26" s="48"/>
      <c r="BSU26" s="48"/>
      <c r="BSV26" s="48"/>
      <c r="BSW26" s="48"/>
      <c r="BSX26" s="48"/>
      <c r="BSY26" s="48"/>
      <c r="BSZ26" s="48"/>
      <c r="BTA26" s="48"/>
      <c r="BTB26" s="48"/>
      <c r="BTC26" s="48"/>
      <c r="BTD26" s="48"/>
      <c r="BTE26" s="48"/>
      <c r="BTF26" s="48"/>
      <c r="BTG26" s="48"/>
      <c r="BTH26" s="48"/>
      <c r="BTI26" s="48"/>
      <c r="BTJ26" s="48"/>
      <c r="BTK26" s="48"/>
      <c r="BTL26" s="48"/>
      <c r="BTM26" s="48"/>
      <c r="BTN26" s="48"/>
      <c r="BTO26" s="48"/>
      <c r="BTP26" s="48"/>
      <c r="BTQ26" s="48"/>
      <c r="BTR26" s="48"/>
      <c r="BTS26" s="48"/>
      <c r="BTT26" s="48"/>
      <c r="BTU26" s="48"/>
      <c r="BTV26" s="48"/>
      <c r="BTW26" s="48"/>
      <c r="BTX26" s="48"/>
      <c r="BTY26" s="48"/>
      <c r="BTZ26" s="48"/>
      <c r="BUA26" s="48"/>
      <c r="BUB26" s="48"/>
      <c r="BUC26" s="48"/>
      <c r="BUD26" s="48"/>
      <c r="BUE26" s="48"/>
      <c r="BUF26" s="48"/>
      <c r="BUG26" s="48"/>
      <c r="BUH26" s="48"/>
      <c r="BUI26" s="48"/>
      <c r="BUJ26" s="48"/>
      <c r="BUK26" s="48"/>
      <c r="BUL26" s="48"/>
      <c r="BUM26" s="48"/>
      <c r="BUN26" s="48"/>
      <c r="BUO26" s="48"/>
      <c r="BUP26" s="48"/>
      <c r="BUQ26" s="48"/>
      <c r="BUR26" s="48"/>
      <c r="BUS26" s="48"/>
      <c r="BUT26" s="48"/>
      <c r="BUU26" s="48"/>
      <c r="BUV26" s="48"/>
      <c r="BUW26" s="48"/>
      <c r="BUX26" s="48"/>
      <c r="BUY26" s="48"/>
      <c r="BUZ26" s="48"/>
      <c r="BVA26" s="48"/>
      <c r="BVB26" s="48"/>
      <c r="BVC26" s="48"/>
      <c r="BVD26" s="48"/>
      <c r="BVE26" s="48"/>
      <c r="BVF26" s="48"/>
      <c r="BVG26" s="48"/>
      <c r="BVH26" s="48"/>
      <c r="BVI26" s="48"/>
      <c r="BVJ26" s="48"/>
      <c r="BVK26" s="48"/>
      <c r="BVL26" s="48"/>
      <c r="BVM26" s="48"/>
      <c r="BVN26" s="48"/>
      <c r="BVO26" s="48"/>
      <c r="BVP26" s="48"/>
      <c r="BVQ26" s="48"/>
      <c r="BVR26" s="48"/>
      <c r="BVS26" s="48"/>
      <c r="BVT26" s="48"/>
      <c r="BVU26" s="48"/>
      <c r="BVV26" s="48"/>
      <c r="BVW26" s="48"/>
      <c r="BVX26" s="48"/>
      <c r="BVY26" s="48"/>
      <c r="BVZ26" s="48"/>
      <c r="BWA26" s="48"/>
      <c r="BWB26" s="48"/>
      <c r="BWC26" s="48"/>
      <c r="BWD26" s="48"/>
      <c r="BWE26" s="48"/>
      <c r="BWF26" s="48"/>
      <c r="BWG26" s="48"/>
      <c r="BWH26" s="48"/>
      <c r="BWI26" s="48"/>
      <c r="BWJ26" s="48"/>
      <c r="BWK26" s="48"/>
      <c r="BWL26" s="48"/>
      <c r="BWM26" s="48"/>
      <c r="BWN26" s="48"/>
      <c r="BWO26" s="48"/>
      <c r="BWP26" s="48"/>
      <c r="BWQ26" s="48"/>
      <c r="BWR26" s="48"/>
      <c r="BWS26" s="48"/>
      <c r="BWT26" s="48"/>
      <c r="BWU26" s="48"/>
      <c r="BWV26" s="48"/>
      <c r="BWW26" s="48"/>
      <c r="BWX26" s="48"/>
      <c r="BWY26" s="48"/>
      <c r="BWZ26" s="48"/>
      <c r="BXA26" s="48"/>
      <c r="BXB26" s="48"/>
      <c r="BXC26" s="48"/>
      <c r="BXD26" s="48"/>
      <c r="BXE26" s="48"/>
      <c r="BXF26" s="48"/>
      <c r="BXG26" s="48"/>
      <c r="BXH26" s="48"/>
      <c r="BXI26" s="48"/>
      <c r="BXJ26" s="48"/>
      <c r="BXK26" s="48"/>
      <c r="BXL26" s="48"/>
      <c r="BXM26" s="48"/>
      <c r="BXN26" s="48"/>
      <c r="BXO26" s="48"/>
      <c r="BXP26" s="48"/>
      <c r="BXQ26" s="48"/>
      <c r="BXR26" s="48"/>
      <c r="BXS26" s="48"/>
      <c r="BXT26" s="48"/>
      <c r="BXU26" s="48"/>
      <c r="BXV26" s="48"/>
      <c r="BXW26" s="48"/>
      <c r="BXX26" s="48"/>
      <c r="BXY26" s="48"/>
      <c r="BXZ26" s="48"/>
      <c r="BYA26" s="48"/>
      <c r="BYB26" s="48"/>
      <c r="BYC26" s="48"/>
      <c r="BYD26" s="48"/>
      <c r="BYE26" s="48"/>
      <c r="BYF26" s="48"/>
      <c r="BYG26" s="48"/>
      <c r="BYH26" s="48"/>
      <c r="BYI26" s="48"/>
      <c r="BYJ26" s="48"/>
      <c r="BYK26" s="48"/>
      <c r="BYL26" s="48"/>
      <c r="BYM26" s="48"/>
      <c r="BYN26" s="48"/>
      <c r="BYO26" s="48"/>
      <c r="BYP26" s="48"/>
      <c r="BYQ26" s="48"/>
      <c r="BYR26" s="48"/>
      <c r="BYS26" s="48"/>
      <c r="BYT26" s="48"/>
      <c r="BYU26" s="48"/>
      <c r="BYV26" s="48"/>
      <c r="BYW26" s="48"/>
      <c r="BYX26" s="48"/>
      <c r="BYY26" s="48"/>
      <c r="BYZ26" s="48"/>
      <c r="BZA26" s="48"/>
      <c r="BZB26" s="48"/>
      <c r="BZC26" s="48"/>
      <c r="BZD26" s="48"/>
      <c r="BZE26" s="48"/>
      <c r="BZF26" s="48"/>
      <c r="BZG26" s="48"/>
      <c r="BZH26" s="48"/>
      <c r="BZI26" s="48"/>
      <c r="BZJ26" s="48"/>
      <c r="BZK26" s="48"/>
      <c r="BZL26" s="48"/>
      <c r="BZM26" s="48"/>
      <c r="BZN26" s="48"/>
      <c r="BZO26" s="48"/>
      <c r="BZP26" s="48"/>
      <c r="BZQ26" s="48"/>
      <c r="BZR26" s="48"/>
      <c r="BZS26" s="48"/>
      <c r="BZT26" s="48"/>
      <c r="BZU26" s="48"/>
      <c r="BZV26" s="48"/>
      <c r="BZW26" s="48"/>
      <c r="BZX26" s="48"/>
      <c r="BZY26" s="48"/>
      <c r="BZZ26" s="48"/>
      <c r="CAA26" s="48"/>
      <c r="CAB26" s="48"/>
      <c r="CAC26" s="48"/>
      <c r="CAD26" s="48"/>
      <c r="CAE26" s="48"/>
      <c r="CAF26" s="48"/>
      <c r="CAG26" s="48"/>
      <c r="CAH26" s="48"/>
      <c r="CAI26" s="48"/>
      <c r="CAJ26" s="48"/>
      <c r="CAK26" s="48"/>
      <c r="CAL26" s="48"/>
      <c r="CAM26" s="48"/>
      <c r="CAN26" s="48"/>
      <c r="CAO26" s="48"/>
      <c r="CAP26" s="48"/>
      <c r="CAQ26" s="48"/>
      <c r="CAR26" s="48"/>
      <c r="CAS26" s="48"/>
      <c r="CAT26" s="48"/>
      <c r="CAU26" s="48"/>
      <c r="CAV26" s="48"/>
      <c r="CAW26" s="48"/>
      <c r="CAX26" s="48"/>
      <c r="CAY26" s="48"/>
      <c r="CAZ26" s="48"/>
      <c r="CBA26" s="48"/>
      <c r="CBB26" s="48"/>
      <c r="CBC26" s="48"/>
      <c r="CBD26" s="48"/>
      <c r="CBE26" s="48"/>
      <c r="CBF26" s="48"/>
      <c r="CBG26" s="48"/>
      <c r="CBH26" s="48"/>
      <c r="CBI26" s="48"/>
      <c r="CBJ26" s="48"/>
      <c r="CBK26" s="48"/>
      <c r="CBL26" s="48"/>
      <c r="CBM26" s="48"/>
      <c r="CBN26" s="48"/>
      <c r="CBO26" s="48"/>
      <c r="CBP26" s="48"/>
      <c r="CBQ26" s="48"/>
      <c r="CBR26" s="48"/>
      <c r="CBS26" s="48"/>
      <c r="CBT26" s="48"/>
      <c r="CBU26" s="48"/>
      <c r="CBV26" s="48"/>
      <c r="CBW26" s="48"/>
      <c r="CBX26" s="48"/>
      <c r="CBY26" s="48"/>
      <c r="CBZ26" s="48"/>
      <c r="CCA26" s="48"/>
      <c r="CCB26" s="48"/>
      <c r="CCC26" s="48"/>
      <c r="CCD26" s="48"/>
      <c r="CCE26" s="48"/>
      <c r="CCF26" s="48"/>
      <c r="CCG26" s="48"/>
      <c r="CCH26" s="48"/>
      <c r="CCI26" s="48"/>
      <c r="CCJ26" s="48"/>
      <c r="CCK26" s="48"/>
      <c r="CCL26" s="48"/>
      <c r="CCM26" s="48"/>
      <c r="CCN26" s="48"/>
      <c r="CCO26" s="48"/>
      <c r="CCP26" s="48"/>
      <c r="CCQ26" s="48"/>
      <c r="CCR26" s="48"/>
      <c r="CCS26" s="48"/>
      <c r="CCT26" s="48"/>
      <c r="CCU26" s="48"/>
      <c r="CCV26" s="48"/>
      <c r="CCW26" s="48"/>
      <c r="CCX26" s="48"/>
      <c r="CCY26" s="48"/>
      <c r="CCZ26" s="48"/>
      <c r="CDA26" s="48"/>
      <c r="CDB26" s="48"/>
      <c r="CDC26" s="48"/>
      <c r="CDD26" s="48"/>
      <c r="CDE26" s="48"/>
      <c r="CDF26" s="48"/>
      <c r="CDG26" s="48"/>
      <c r="CDH26" s="48"/>
      <c r="CDI26" s="48"/>
      <c r="CDJ26" s="48"/>
      <c r="CDK26" s="48"/>
      <c r="CDL26" s="48"/>
      <c r="CDM26" s="48"/>
      <c r="CDN26" s="48"/>
      <c r="CDO26" s="48"/>
      <c r="CDP26" s="48"/>
      <c r="CDQ26" s="48"/>
      <c r="CDR26" s="48"/>
      <c r="CDS26" s="48"/>
      <c r="CDT26" s="48"/>
      <c r="CDU26" s="48"/>
      <c r="CDV26" s="48"/>
      <c r="CDW26" s="48"/>
      <c r="CDX26" s="48"/>
      <c r="CDY26" s="48"/>
      <c r="CDZ26" s="48"/>
      <c r="CEA26" s="48"/>
      <c r="CEB26" s="48"/>
      <c r="CEC26" s="48"/>
      <c r="CED26" s="48"/>
      <c r="CEE26" s="48"/>
      <c r="CEF26" s="48"/>
      <c r="CEG26" s="48"/>
      <c r="CEH26" s="48"/>
      <c r="CEI26" s="48"/>
      <c r="CEJ26" s="48"/>
      <c r="CEK26" s="48"/>
      <c r="CEL26" s="48"/>
      <c r="CEM26" s="48"/>
      <c r="CEN26" s="48"/>
      <c r="CEO26" s="48"/>
      <c r="CEP26" s="48"/>
      <c r="CEQ26" s="48"/>
      <c r="CER26" s="48"/>
      <c r="CES26" s="48"/>
      <c r="CET26" s="48"/>
      <c r="CEU26" s="48"/>
      <c r="CEV26" s="48"/>
      <c r="CEW26" s="48"/>
      <c r="CEX26" s="48"/>
      <c r="CEY26" s="48"/>
      <c r="CEZ26" s="48"/>
      <c r="CFA26" s="48"/>
      <c r="CFB26" s="48"/>
      <c r="CFC26" s="48"/>
      <c r="CFD26" s="48"/>
      <c r="CFE26" s="48"/>
      <c r="CFF26" s="48"/>
      <c r="CFG26" s="48"/>
      <c r="CFH26" s="48"/>
      <c r="CFI26" s="48"/>
      <c r="CFJ26" s="48"/>
      <c r="CFK26" s="48"/>
      <c r="CFL26" s="48"/>
      <c r="CFM26" s="48"/>
      <c r="CFN26" s="48"/>
      <c r="CFO26" s="48"/>
      <c r="CFP26" s="48"/>
      <c r="CFQ26" s="48"/>
      <c r="CFR26" s="48"/>
      <c r="CFS26" s="48"/>
      <c r="CFT26" s="48"/>
      <c r="CFU26" s="48"/>
      <c r="CFV26" s="48"/>
      <c r="CFW26" s="48"/>
      <c r="CFX26" s="48"/>
      <c r="CFY26" s="48"/>
      <c r="CFZ26" s="48"/>
      <c r="CGA26" s="48"/>
      <c r="CGB26" s="48"/>
      <c r="CGC26" s="48"/>
      <c r="CGD26" s="48"/>
      <c r="CGE26" s="48"/>
      <c r="CGF26" s="48"/>
      <c r="CGG26" s="48"/>
      <c r="CGH26" s="48"/>
      <c r="CGI26" s="48"/>
      <c r="CGJ26" s="48"/>
      <c r="CGK26" s="48"/>
      <c r="CGL26" s="48"/>
      <c r="CGM26" s="48"/>
      <c r="CGN26" s="48"/>
      <c r="CGO26" s="48"/>
      <c r="CGP26" s="48"/>
      <c r="CGQ26" s="48"/>
      <c r="CGR26" s="48"/>
      <c r="CGS26" s="48"/>
      <c r="CGT26" s="48"/>
      <c r="CGU26" s="48"/>
      <c r="CGV26" s="48"/>
      <c r="CGW26" s="48"/>
      <c r="CGX26" s="48"/>
      <c r="CGY26" s="48"/>
      <c r="CGZ26" s="48"/>
      <c r="CHA26" s="48"/>
      <c r="CHB26" s="48"/>
      <c r="CHC26" s="48"/>
      <c r="CHD26" s="48"/>
      <c r="CHE26" s="48"/>
      <c r="CHF26" s="48"/>
      <c r="CHG26" s="48"/>
      <c r="CHH26" s="48"/>
      <c r="CHI26" s="48"/>
      <c r="CHJ26" s="48"/>
      <c r="CHK26" s="48"/>
      <c r="CHL26" s="48"/>
      <c r="CHM26" s="48"/>
      <c r="CHN26" s="48"/>
      <c r="CHO26" s="48"/>
      <c r="CHP26" s="48"/>
      <c r="CHQ26" s="48"/>
      <c r="CHR26" s="48"/>
      <c r="CHS26" s="48"/>
      <c r="CHT26" s="48"/>
      <c r="CHU26" s="48"/>
      <c r="CHV26" s="48"/>
      <c r="CHW26" s="48"/>
      <c r="CHX26" s="48"/>
      <c r="CHY26" s="48"/>
      <c r="CHZ26" s="48"/>
      <c r="CIA26" s="48"/>
      <c r="CIB26" s="48"/>
      <c r="CIC26" s="48"/>
      <c r="CID26" s="48"/>
      <c r="CIE26" s="48"/>
      <c r="CIF26" s="48"/>
      <c r="CIG26" s="48"/>
      <c r="CIH26" s="48"/>
      <c r="CII26" s="48"/>
      <c r="CIJ26" s="48"/>
      <c r="CIK26" s="48"/>
      <c r="CIL26" s="48"/>
      <c r="CIM26" s="48"/>
      <c r="CIN26" s="48"/>
      <c r="CIO26" s="48"/>
      <c r="CIP26" s="48"/>
      <c r="CIQ26" s="48"/>
      <c r="CIR26" s="48"/>
      <c r="CIS26" s="48"/>
      <c r="CIT26" s="48"/>
      <c r="CIU26" s="48"/>
      <c r="CIV26" s="48"/>
      <c r="CIW26" s="48"/>
      <c r="CIX26" s="48"/>
      <c r="CIY26" s="48"/>
      <c r="CIZ26" s="48"/>
      <c r="CJA26" s="48"/>
      <c r="CJB26" s="48"/>
      <c r="CJC26" s="48"/>
      <c r="CJD26" s="48"/>
      <c r="CJE26" s="48"/>
      <c r="CJF26" s="48"/>
      <c r="CJG26" s="48"/>
      <c r="CJH26" s="48"/>
      <c r="CJI26" s="48"/>
      <c r="CJJ26" s="48"/>
      <c r="CJK26" s="48"/>
      <c r="CJL26" s="48"/>
      <c r="CJM26" s="48"/>
      <c r="CJN26" s="48"/>
      <c r="CJO26" s="48"/>
      <c r="CJP26" s="48"/>
      <c r="CJQ26" s="48"/>
      <c r="CJR26" s="48"/>
      <c r="CJS26" s="48"/>
      <c r="CJT26" s="48"/>
      <c r="CJU26" s="48"/>
      <c r="CJV26" s="48"/>
      <c r="CJW26" s="48"/>
      <c r="CJX26" s="48"/>
      <c r="CJY26" s="48"/>
      <c r="CJZ26" s="48"/>
      <c r="CKA26" s="48"/>
      <c r="CKB26" s="48"/>
      <c r="CKC26" s="48"/>
      <c r="CKD26" s="48"/>
      <c r="CKE26" s="48"/>
      <c r="CKF26" s="48"/>
      <c r="CKG26" s="48"/>
      <c r="CKH26" s="48"/>
      <c r="CKI26" s="48"/>
      <c r="CKJ26" s="48"/>
      <c r="CKK26" s="48"/>
      <c r="CKL26" s="48"/>
      <c r="CKM26" s="48"/>
      <c r="CKN26" s="48"/>
      <c r="CKO26" s="48"/>
      <c r="CKP26" s="48"/>
      <c r="CKQ26" s="48"/>
      <c r="CKR26" s="48"/>
      <c r="CKS26" s="48"/>
      <c r="CKT26" s="48"/>
      <c r="CKU26" s="48"/>
      <c r="CKV26" s="48"/>
      <c r="CKW26" s="48"/>
      <c r="CKX26" s="48"/>
      <c r="CKY26" s="48"/>
      <c r="CKZ26" s="48"/>
      <c r="CLA26" s="48"/>
      <c r="CLB26" s="48"/>
      <c r="CLC26" s="48"/>
      <c r="CLD26" s="48"/>
      <c r="CLE26" s="48"/>
      <c r="CLF26" s="48"/>
      <c r="CLG26" s="48"/>
      <c r="CLH26" s="48"/>
      <c r="CLI26" s="48"/>
      <c r="CLJ26" s="48"/>
      <c r="CLK26" s="48"/>
      <c r="CLL26" s="48"/>
      <c r="CLM26" s="48"/>
      <c r="CLN26" s="48"/>
      <c r="CLO26" s="48"/>
      <c r="CLP26" s="48"/>
      <c r="CLQ26" s="48"/>
      <c r="CLR26" s="48"/>
    </row>
    <row r="27" spans="1:2358" ht="16.5" thickBot="1" x14ac:dyDescent="0.3">
      <c r="B27" s="302">
        <v>320100049</v>
      </c>
      <c r="C27" s="21" t="s">
        <v>16</v>
      </c>
      <c r="D27" s="295" t="s">
        <v>47</v>
      </c>
      <c r="E27" s="11"/>
      <c r="F27" s="362">
        <f>(G27+J27)/2</f>
        <v>515.375</v>
      </c>
      <c r="G27" s="42">
        <f>(5937.5/10)</f>
        <v>593.75</v>
      </c>
      <c r="H27" s="265" t="s">
        <v>144</v>
      </c>
      <c r="I27" s="202" t="s">
        <v>15</v>
      </c>
      <c r="J27" s="49">
        <v>437</v>
      </c>
      <c r="K27" s="56"/>
      <c r="L27" s="29" t="s">
        <v>143</v>
      </c>
      <c r="M27" s="203"/>
      <c r="N27" s="197"/>
      <c r="O27" s="235"/>
      <c r="P27" s="355" t="s">
        <v>358</v>
      </c>
      <c r="Q27" s="48"/>
      <c r="R27" s="409">
        <v>3</v>
      </c>
      <c r="S27" s="254">
        <f t="shared" si="0"/>
        <v>515.375</v>
      </c>
      <c r="T27" s="124"/>
      <c r="U27" s="247">
        <f>(AE27)</f>
        <v>116.69</v>
      </c>
      <c r="V27" s="411"/>
      <c r="W27" s="48"/>
      <c r="X27" s="431"/>
      <c r="Y27" s="80"/>
      <c r="Z27" s="82"/>
      <c r="AA27" s="80"/>
      <c r="AB27" s="80"/>
      <c r="AC27" s="80"/>
      <c r="AD27" s="80"/>
      <c r="AE27" s="80">
        <v>116.69</v>
      </c>
      <c r="AF27" s="82"/>
      <c r="AG27" s="80"/>
      <c r="AH27" s="80"/>
      <c r="AI27" s="80"/>
      <c r="AJ27" s="80"/>
      <c r="AK27" s="80"/>
      <c r="AL27" s="80"/>
      <c r="AM27" s="84"/>
      <c r="AN27" s="84"/>
      <c r="AO27" s="84"/>
      <c r="AP27" s="84"/>
      <c r="AQ27" s="84"/>
      <c r="AR27" s="84"/>
      <c r="AS27" s="84"/>
      <c r="AT27" s="84"/>
      <c r="AU27" s="432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</row>
    <row r="28" spans="1:2358" ht="15.75" thickBot="1" x14ac:dyDescent="0.3">
      <c r="B28" s="303">
        <v>320100053</v>
      </c>
      <c r="C28" s="9" t="s">
        <v>48</v>
      </c>
      <c r="D28" s="298" t="s">
        <v>49</v>
      </c>
      <c r="E28" s="11"/>
      <c r="F28" s="356">
        <f>(G28)</f>
        <v>13.387499999999999</v>
      </c>
      <c r="G28" s="40">
        <f>(6693.75/500)</f>
        <v>13.387499999999999</v>
      </c>
      <c r="H28" s="270" t="s">
        <v>416</v>
      </c>
      <c r="I28" s="33" t="s">
        <v>415</v>
      </c>
      <c r="J28" s="157"/>
      <c r="K28" s="58"/>
      <c r="L28" s="33"/>
      <c r="M28" s="144"/>
      <c r="N28" s="144"/>
      <c r="O28" s="234"/>
      <c r="P28" s="355" t="s">
        <v>376</v>
      </c>
      <c r="Q28" s="48"/>
      <c r="R28" s="409">
        <v>2</v>
      </c>
      <c r="S28" s="252">
        <f t="shared" si="0"/>
        <v>13.387499999999999</v>
      </c>
      <c r="T28" s="89"/>
      <c r="U28" s="99"/>
      <c r="V28" s="411">
        <f>(AF28)</f>
        <v>15</v>
      </c>
      <c r="W28" s="48"/>
      <c r="X28" s="431"/>
      <c r="Y28" s="80"/>
      <c r="Z28" s="82"/>
      <c r="AA28" s="80"/>
      <c r="AB28" s="80"/>
      <c r="AC28" s="80"/>
      <c r="AD28" s="80"/>
      <c r="AE28" s="80">
        <v>14.62</v>
      </c>
      <c r="AF28" s="82">
        <v>15</v>
      </c>
      <c r="AG28" s="80"/>
      <c r="AH28" s="80"/>
      <c r="AI28" s="80"/>
      <c r="AJ28" s="80"/>
      <c r="AK28" s="80"/>
      <c r="AL28" s="80"/>
      <c r="AM28" s="84"/>
      <c r="AN28" s="84"/>
      <c r="AO28" s="84"/>
      <c r="AP28" s="84">
        <v>13.22</v>
      </c>
      <c r="AQ28" s="84"/>
      <c r="AR28" s="84"/>
      <c r="AS28" s="84"/>
      <c r="AT28" s="84"/>
      <c r="AU28" s="432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</row>
    <row r="29" spans="1:2358" ht="15.75" thickBot="1" x14ac:dyDescent="0.3">
      <c r="B29" s="304">
        <v>320100073</v>
      </c>
      <c r="C29" s="16" t="s">
        <v>17</v>
      </c>
      <c r="D29" s="296" t="s">
        <v>47</v>
      </c>
      <c r="E29" s="11"/>
      <c r="F29" s="363">
        <f>(G29+J29+M29)/3</f>
        <v>9.1833333333333336</v>
      </c>
      <c r="G29" s="39">
        <v>8.0500000000000007</v>
      </c>
      <c r="H29" s="266" t="s">
        <v>144</v>
      </c>
      <c r="I29" s="13" t="s">
        <v>18</v>
      </c>
      <c r="J29" s="50">
        <f>(750/100)</f>
        <v>7.5</v>
      </c>
      <c r="K29" s="266" t="s">
        <v>413</v>
      </c>
      <c r="L29" s="30" t="s">
        <v>414</v>
      </c>
      <c r="M29" s="179">
        <f>(1200/100)</f>
        <v>12</v>
      </c>
      <c r="N29" s="180"/>
      <c r="O29" s="236" t="s">
        <v>377</v>
      </c>
      <c r="P29" s="355" t="s">
        <v>378</v>
      </c>
      <c r="Q29" s="48"/>
      <c r="R29" s="409">
        <v>4</v>
      </c>
      <c r="S29" s="253">
        <f t="shared" si="0"/>
        <v>9.1833333333333336</v>
      </c>
      <c r="T29" s="89"/>
      <c r="U29" s="99"/>
      <c r="V29" s="411">
        <f>(AF29)</f>
        <v>4.4000000000000004</v>
      </c>
      <c r="W29" s="48"/>
      <c r="X29" s="431"/>
      <c r="Y29" s="80"/>
      <c r="Z29" s="82"/>
      <c r="AA29" s="80"/>
      <c r="AB29" s="80"/>
      <c r="AC29" s="80"/>
      <c r="AD29" s="80"/>
      <c r="AE29" s="80">
        <v>4.29</v>
      </c>
      <c r="AF29" s="82">
        <v>4.4000000000000004</v>
      </c>
      <c r="AG29" s="80"/>
      <c r="AH29" s="80"/>
      <c r="AI29" s="80"/>
      <c r="AJ29" s="80"/>
      <c r="AK29" s="80"/>
      <c r="AL29" s="80"/>
      <c r="AM29" s="84"/>
      <c r="AN29" s="84"/>
      <c r="AO29" s="84"/>
      <c r="AP29" s="84">
        <v>3.35</v>
      </c>
      <c r="AQ29" s="84"/>
      <c r="AR29" s="84"/>
      <c r="AS29" s="84"/>
      <c r="AT29" s="84"/>
      <c r="AU29" s="432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</row>
    <row r="30" spans="1:2358" s="70" customFormat="1" ht="15.75" thickBot="1" x14ac:dyDescent="0.3">
      <c r="A30" s="48"/>
      <c r="B30" s="651"/>
      <c r="C30" s="652"/>
      <c r="D30" s="653"/>
      <c r="E30" s="11"/>
      <c r="F30" s="637"/>
      <c r="G30" s="638"/>
      <c r="H30" s="638"/>
      <c r="I30" s="638"/>
      <c r="J30" s="638"/>
      <c r="K30" s="638"/>
      <c r="L30" s="638"/>
      <c r="M30" s="638"/>
      <c r="N30" s="638"/>
      <c r="O30" s="638"/>
      <c r="P30" s="657"/>
      <c r="Q30" s="48"/>
      <c r="R30" s="409"/>
      <c r="S30" s="107"/>
      <c r="T30" s="107"/>
      <c r="U30" s="107"/>
      <c r="V30" s="412"/>
      <c r="W30" s="48"/>
      <c r="X30" s="770"/>
      <c r="Y30" s="771"/>
      <c r="Z30" s="771"/>
      <c r="AA30" s="771"/>
      <c r="AB30" s="771"/>
      <c r="AC30" s="771"/>
      <c r="AD30" s="771"/>
      <c r="AE30" s="771"/>
      <c r="AF30" s="771"/>
      <c r="AG30" s="771"/>
      <c r="AH30" s="771"/>
      <c r="AI30" s="771"/>
      <c r="AJ30" s="771"/>
      <c r="AK30" s="771"/>
      <c r="AL30" s="771"/>
      <c r="AM30" s="771"/>
      <c r="AN30" s="771"/>
      <c r="AO30" s="771"/>
      <c r="AP30" s="771"/>
      <c r="AQ30" s="771"/>
      <c r="AR30" s="771"/>
      <c r="AS30" s="771"/>
      <c r="AT30" s="771"/>
      <c r="AU30" s="773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8"/>
      <c r="NO30" s="48"/>
      <c r="NP30" s="48"/>
      <c r="NQ30" s="48"/>
      <c r="NR30" s="48"/>
      <c r="NS30" s="48"/>
      <c r="NT30" s="48"/>
      <c r="NU30" s="48"/>
      <c r="NV30" s="48"/>
      <c r="NW30" s="48"/>
      <c r="NX30" s="48"/>
      <c r="NY30" s="48"/>
      <c r="NZ30" s="48"/>
      <c r="OA30" s="48"/>
      <c r="OB30" s="48"/>
      <c r="OC30" s="48"/>
      <c r="OD30" s="48"/>
      <c r="OE30" s="48"/>
      <c r="OF30" s="48"/>
      <c r="OG30" s="48"/>
      <c r="OH30" s="48"/>
      <c r="OI30" s="48"/>
      <c r="OJ30" s="48"/>
      <c r="OK30" s="48"/>
      <c r="OL30" s="48"/>
      <c r="OM30" s="48"/>
      <c r="ON30" s="48"/>
      <c r="OO30" s="48"/>
      <c r="OP30" s="48"/>
      <c r="OQ30" s="48"/>
      <c r="OR30" s="48"/>
      <c r="OS30" s="48"/>
      <c r="OT30" s="48"/>
      <c r="OU30" s="48"/>
      <c r="OV30" s="48"/>
      <c r="OW30" s="48"/>
      <c r="OX30" s="48"/>
      <c r="OY30" s="48"/>
      <c r="OZ30" s="48"/>
      <c r="PA30" s="48"/>
      <c r="PB30" s="48"/>
      <c r="PC30" s="48"/>
      <c r="PD30" s="48"/>
      <c r="PE30" s="48"/>
      <c r="PF30" s="48"/>
      <c r="PG30" s="48"/>
      <c r="PH30" s="48"/>
      <c r="PI30" s="48"/>
      <c r="PJ30" s="48"/>
      <c r="PK30" s="48"/>
      <c r="PL30" s="48"/>
      <c r="PM30" s="48"/>
      <c r="PN30" s="48"/>
      <c r="PO30" s="48"/>
      <c r="PP30" s="48"/>
      <c r="PQ30" s="48"/>
      <c r="PR30" s="48"/>
      <c r="PS30" s="48"/>
      <c r="PT30" s="48"/>
      <c r="PU30" s="48"/>
      <c r="PV30" s="48"/>
      <c r="PW30" s="48"/>
      <c r="PX30" s="48"/>
      <c r="PY30" s="48"/>
      <c r="PZ30" s="48"/>
      <c r="QA30" s="48"/>
      <c r="QB30" s="48"/>
      <c r="QC30" s="48"/>
      <c r="QD30" s="48"/>
      <c r="QE30" s="48"/>
      <c r="QF30" s="48"/>
      <c r="QG30" s="48"/>
      <c r="QH30" s="48"/>
      <c r="QI30" s="48"/>
      <c r="QJ30" s="48"/>
      <c r="QK30" s="48"/>
      <c r="QL30" s="48"/>
      <c r="QM30" s="48"/>
      <c r="QN30" s="48"/>
      <c r="QO30" s="48"/>
      <c r="QP30" s="48"/>
      <c r="QQ30" s="48"/>
      <c r="QR30" s="48"/>
      <c r="QS30" s="48"/>
      <c r="QT30" s="48"/>
      <c r="QU30" s="48"/>
      <c r="QV30" s="48"/>
      <c r="QW30" s="48"/>
      <c r="QX30" s="48"/>
      <c r="QY30" s="48"/>
      <c r="QZ30" s="48"/>
      <c r="RA30" s="48"/>
      <c r="RB30" s="48"/>
      <c r="RC30" s="48"/>
      <c r="RD30" s="48"/>
      <c r="RE30" s="48"/>
      <c r="RF30" s="48"/>
      <c r="RG30" s="48"/>
      <c r="RH30" s="48"/>
      <c r="RI30" s="48"/>
      <c r="RJ30" s="48"/>
      <c r="RK30" s="48"/>
      <c r="RL30" s="48"/>
      <c r="RM30" s="48"/>
      <c r="RN30" s="48"/>
      <c r="RO30" s="48"/>
      <c r="RP30" s="48"/>
      <c r="RQ30" s="48"/>
      <c r="RR30" s="48"/>
      <c r="RS30" s="48"/>
      <c r="RT30" s="48"/>
      <c r="RU30" s="48"/>
      <c r="RV30" s="48"/>
      <c r="RW30" s="48"/>
      <c r="RX30" s="48"/>
      <c r="RY30" s="48"/>
      <c r="RZ30" s="48"/>
      <c r="SA30" s="48"/>
      <c r="SB30" s="48"/>
      <c r="SC30" s="48"/>
      <c r="SD30" s="48"/>
      <c r="SE30" s="48"/>
      <c r="SF30" s="48"/>
      <c r="SG30" s="48"/>
      <c r="SH30" s="48"/>
      <c r="SI30" s="48"/>
      <c r="SJ30" s="48"/>
      <c r="SK30" s="48"/>
      <c r="SL30" s="48"/>
      <c r="SM30" s="48"/>
      <c r="SN30" s="48"/>
      <c r="SO30" s="48"/>
      <c r="SP30" s="48"/>
      <c r="SQ30" s="48"/>
      <c r="SR30" s="48"/>
      <c r="SS30" s="48"/>
      <c r="ST30" s="48"/>
      <c r="SU30" s="48"/>
      <c r="SV30" s="48"/>
      <c r="SW30" s="48"/>
      <c r="SX30" s="48"/>
      <c r="SY30" s="48"/>
      <c r="SZ30" s="48"/>
      <c r="TA30" s="48"/>
      <c r="TB30" s="48"/>
      <c r="TC30" s="48"/>
      <c r="TD30" s="48"/>
      <c r="TE30" s="48"/>
      <c r="TF30" s="48"/>
      <c r="TG30" s="48"/>
      <c r="TH30" s="48"/>
      <c r="TI30" s="48"/>
      <c r="TJ30" s="48"/>
      <c r="TK30" s="48"/>
      <c r="TL30" s="48"/>
      <c r="TM30" s="48"/>
      <c r="TN30" s="48"/>
      <c r="TO30" s="48"/>
      <c r="TP30" s="48"/>
      <c r="TQ30" s="48"/>
      <c r="TR30" s="48"/>
      <c r="TS30" s="48"/>
      <c r="TT30" s="48"/>
      <c r="TU30" s="48"/>
      <c r="TV30" s="48"/>
      <c r="TW30" s="48"/>
      <c r="TX30" s="48"/>
      <c r="TY30" s="48"/>
      <c r="TZ30" s="48"/>
      <c r="UA30" s="48"/>
      <c r="UB30" s="48"/>
      <c r="UC30" s="48"/>
      <c r="UD30" s="48"/>
      <c r="UE30" s="48"/>
      <c r="UF30" s="48"/>
      <c r="UG30" s="48"/>
      <c r="UH30" s="48"/>
      <c r="UI30" s="48"/>
      <c r="UJ30" s="48"/>
      <c r="UK30" s="48"/>
      <c r="UL30" s="48"/>
      <c r="UM30" s="48"/>
      <c r="UN30" s="48"/>
      <c r="UO30" s="48"/>
      <c r="UP30" s="48"/>
      <c r="UQ30" s="48"/>
      <c r="UR30" s="48"/>
      <c r="US30" s="48"/>
      <c r="UT30" s="48"/>
      <c r="UU30" s="48"/>
      <c r="UV30" s="48"/>
      <c r="UW30" s="48"/>
      <c r="UX30" s="48"/>
      <c r="UY30" s="48"/>
      <c r="UZ30" s="48"/>
      <c r="VA30" s="48"/>
      <c r="VB30" s="48"/>
      <c r="VC30" s="48"/>
      <c r="VD30" s="48"/>
      <c r="VE30" s="48"/>
      <c r="VF30" s="48"/>
      <c r="VG30" s="48"/>
      <c r="VH30" s="48"/>
      <c r="VI30" s="48"/>
      <c r="VJ30" s="48"/>
      <c r="VK30" s="48"/>
      <c r="VL30" s="48"/>
      <c r="VM30" s="48"/>
      <c r="VN30" s="48"/>
      <c r="VO30" s="48"/>
      <c r="VP30" s="48"/>
      <c r="VQ30" s="48"/>
      <c r="VR30" s="48"/>
      <c r="VS30" s="48"/>
      <c r="VT30" s="48"/>
      <c r="VU30" s="48"/>
      <c r="VV30" s="48"/>
      <c r="VW30" s="48"/>
      <c r="VX30" s="48"/>
      <c r="VY30" s="48"/>
      <c r="VZ30" s="48"/>
      <c r="WA30" s="48"/>
      <c r="WB30" s="48"/>
      <c r="WC30" s="48"/>
      <c r="WD30" s="48"/>
      <c r="WE30" s="48"/>
      <c r="WF30" s="48"/>
      <c r="WG30" s="48"/>
      <c r="WH30" s="48"/>
      <c r="WI30" s="48"/>
      <c r="WJ30" s="48"/>
      <c r="WK30" s="48"/>
      <c r="WL30" s="48"/>
      <c r="WM30" s="48"/>
      <c r="WN30" s="48"/>
      <c r="WO30" s="48"/>
      <c r="WP30" s="48"/>
      <c r="WQ30" s="48"/>
      <c r="WR30" s="48"/>
      <c r="WS30" s="48"/>
      <c r="WT30" s="48"/>
      <c r="WU30" s="48"/>
      <c r="WV30" s="48"/>
      <c r="WW30" s="48"/>
      <c r="WX30" s="48"/>
      <c r="WY30" s="48"/>
      <c r="WZ30" s="48"/>
      <c r="XA30" s="48"/>
      <c r="XB30" s="48"/>
      <c r="XC30" s="48"/>
      <c r="XD30" s="48"/>
      <c r="XE30" s="48"/>
      <c r="XF30" s="48"/>
      <c r="XG30" s="48"/>
      <c r="XH30" s="48"/>
      <c r="XI30" s="48"/>
      <c r="XJ30" s="48"/>
      <c r="XK30" s="48"/>
      <c r="XL30" s="48"/>
      <c r="XM30" s="48"/>
      <c r="XN30" s="48"/>
      <c r="XO30" s="48"/>
      <c r="XP30" s="48"/>
      <c r="XQ30" s="48"/>
      <c r="XR30" s="48"/>
      <c r="XS30" s="48"/>
      <c r="XT30" s="48"/>
      <c r="XU30" s="48"/>
      <c r="XV30" s="48"/>
      <c r="XW30" s="48"/>
      <c r="XX30" s="48"/>
      <c r="XY30" s="48"/>
      <c r="XZ30" s="48"/>
      <c r="YA30" s="48"/>
      <c r="YB30" s="48"/>
      <c r="YC30" s="48"/>
      <c r="YD30" s="48"/>
      <c r="YE30" s="48"/>
      <c r="YF30" s="48"/>
      <c r="YG30" s="48"/>
      <c r="YH30" s="48"/>
      <c r="YI30" s="48"/>
      <c r="YJ30" s="48"/>
      <c r="YK30" s="48"/>
      <c r="YL30" s="48"/>
      <c r="YM30" s="48"/>
      <c r="YN30" s="48"/>
      <c r="YO30" s="48"/>
      <c r="YP30" s="48"/>
      <c r="YQ30" s="48"/>
      <c r="YR30" s="48"/>
      <c r="YS30" s="48"/>
      <c r="YT30" s="48"/>
      <c r="YU30" s="48"/>
      <c r="YV30" s="48"/>
      <c r="YW30" s="48"/>
      <c r="YX30" s="48"/>
      <c r="YY30" s="48"/>
      <c r="YZ30" s="48"/>
      <c r="ZA30" s="48"/>
      <c r="ZB30" s="48"/>
      <c r="ZC30" s="48"/>
      <c r="ZD30" s="48"/>
      <c r="ZE30" s="48"/>
      <c r="ZF30" s="48"/>
      <c r="ZG30" s="48"/>
      <c r="ZH30" s="48"/>
      <c r="ZI30" s="48"/>
      <c r="ZJ30" s="48"/>
      <c r="ZK30" s="48"/>
      <c r="ZL30" s="48"/>
      <c r="ZM30" s="48"/>
      <c r="ZN30" s="48"/>
      <c r="ZO30" s="48"/>
      <c r="ZP30" s="48"/>
      <c r="ZQ30" s="48"/>
      <c r="ZR30" s="48"/>
      <c r="ZS30" s="48"/>
      <c r="ZT30" s="48"/>
      <c r="ZU30" s="48"/>
      <c r="ZV30" s="48"/>
      <c r="ZW30" s="48"/>
      <c r="ZX30" s="48"/>
      <c r="ZY30" s="48"/>
      <c r="ZZ30" s="48"/>
      <c r="AAA30" s="48"/>
      <c r="AAB30" s="48"/>
      <c r="AAC30" s="48"/>
      <c r="AAD30" s="48"/>
      <c r="AAE30" s="48"/>
      <c r="AAF30" s="48"/>
      <c r="AAG30" s="48"/>
      <c r="AAH30" s="48"/>
      <c r="AAI30" s="48"/>
      <c r="AAJ30" s="48"/>
      <c r="AAK30" s="48"/>
      <c r="AAL30" s="48"/>
      <c r="AAM30" s="48"/>
      <c r="AAN30" s="48"/>
      <c r="AAO30" s="48"/>
      <c r="AAP30" s="48"/>
      <c r="AAQ30" s="48"/>
      <c r="AAR30" s="48"/>
      <c r="AAS30" s="48"/>
      <c r="AAT30" s="48"/>
      <c r="AAU30" s="48"/>
      <c r="AAV30" s="48"/>
      <c r="AAW30" s="48"/>
      <c r="AAX30" s="48"/>
      <c r="AAY30" s="48"/>
      <c r="AAZ30" s="48"/>
      <c r="ABA30" s="48"/>
      <c r="ABB30" s="48"/>
      <c r="ABC30" s="48"/>
      <c r="ABD30" s="48"/>
      <c r="ABE30" s="48"/>
      <c r="ABF30" s="48"/>
      <c r="ABG30" s="48"/>
      <c r="ABH30" s="48"/>
      <c r="ABI30" s="48"/>
      <c r="ABJ30" s="48"/>
      <c r="ABK30" s="48"/>
      <c r="ABL30" s="48"/>
      <c r="ABM30" s="48"/>
      <c r="ABN30" s="48"/>
      <c r="ABO30" s="48"/>
      <c r="ABP30" s="48"/>
      <c r="ABQ30" s="48"/>
      <c r="ABR30" s="48"/>
      <c r="ABS30" s="48"/>
      <c r="ABT30" s="48"/>
      <c r="ABU30" s="48"/>
      <c r="ABV30" s="48"/>
      <c r="ABW30" s="48"/>
      <c r="ABX30" s="48"/>
      <c r="ABY30" s="48"/>
      <c r="ABZ30" s="48"/>
      <c r="ACA30" s="48"/>
      <c r="ACB30" s="48"/>
      <c r="ACC30" s="48"/>
      <c r="ACD30" s="48"/>
      <c r="ACE30" s="48"/>
      <c r="ACF30" s="48"/>
      <c r="ACG30" s="48"/>
      <c r="ACH30" s="48"/>
      <c r="ACI30" s="48"/>
      <c r="ACJ30" s="48"/>
      <c r="ACK30" s="48"/>
      <c r="ACL30" s="48"/>
      <c r="ACM30" s="48"/>
      <c r="ACN30" s="48"/>
      <c r="ACO30" s="48"/>
      <c r="ACP30" s="48"/>
      <c r="ACQ30" s="48"/>
      <c r="ACR30" s="48"/>
      <c r="ACS30" s="48"/>
      <c r="ACT30" s="48"/>
      <c r="ACU30" s="48"/>
      <c r="ACV30" s="48"/>
      <c r="ACW30" s="48"/>
      <c r="ACX30" s="48"/>
      <c r="ACY30" s="48"/>
      <c r="ACZ30" s="48"/>
      <c r="ADA30" s="48"/>
      <c r="ADB30" s="48"/>
      <c r="ADC30" s="48"/>
      <c r="ADD30" s="48"/>
      <c r="ADE30" s="48"/>
      <c r="ADF30" s="48"/>
      <c r="ADG30" s="48"/>
      <c r="ADH30" s="48"/>
      <c r="ADI30" s="48"/>
      <c r="ADJ30" s="48"/>
      <c r="ADK30" s="48"/>
      <c r="ADL30" s="48"/>
      <c r="ADM30" s="48"/>
      <c r="ADN30" s="48"/>
      <c r="ADO30" s="48"/>
      <c r="ADP30" s="48"/>
      <c r="ADQ30" s="48"/>
      <c r="ADR30" s="48"/>
      <c r="ADS30" s="48"/>
      <c r="ADT30" s="48"/>
      <c r="ADU30" s="48"/>
      <c r="ADV30" s="48"/>
      <c r="ADW30" s="48"/>
      <c r="ADX30" s="48"/>
      <c r="ADY30" s="48"/>
      <c r="ADZ30" s="48"/>
      <c r="AEA30" s="48"/>
      <c r="AEB30" s="48"/>
      <c r="AEC30" s="48"/>
      <c r="AED30" s="48"/>
      <c r="AEE30" s="48"/>
      <c r="AEF30" s="48"/>
      <c r="AEG30" s="48"/>
      <c r="AEH30" s="48"/>
      <c r="AEI30" s="48"/>
      <c r="AEJ30" s="48"/>
      <c r="AEK30" s="48"/>
      <c r="AEL30" s="48"/>
      <c r="AEM30" s="48"/>
      <c r="AEN30" s="48"/>
      <c r="AEO30" s="48"/>
      <c r="AEP30" s="48"/>
      <c r="AEQ30" s="48"/>
      <c r="AER30" s="48"/>
      <c r="AES30" s="48"/>
      <c r="AET30" s="48"/>
      <c r="AEU30" s="48"/>
      <c r="AEV30" s="48"/>
      <c r="AEW30" s="48"/>
      <c r="AEX30" s="48"/>
      <c r="AEY30" s="48"/>
      <c r="AEZ30" s="48"/>
      <c r="AFA30" s="48"/>
      <c r="AFB30" s="48"/>
      <c r="AFC30" s="48"/>
      <c r="AFD30" s="48"/>
      <c r="AFE30" s="48"/>
      <c r="AFF30" s="48"/>
      <c r="AFG30" s="48"/>
      <c r="AFH30" s="48"/>
      <c r="AFI30" s="48"/>
      <c r="AFJ30" s="48"/>
      <c r="AFK30" s="48"/>
      <c r="AFL30" s="48"/>
      <c r="AFM30" s="48"/>
      <c r="AFN30" s="48"/>
      <c r="AFO30" s="48"/>
      <c r="AFP30" s="48"/>
      <c r="AFQ30" s="48"/>
      <c r="AFR30" s="48"/>
      <c r="AFS30" s="48"/>
      <c r="AFT30" s="48"/>
      <c r="AFU30" s="48"/>
      <c r="AFV30" s="48"/>
      <c r="AFW30" s="48"/>
      <c r="AFX30" s="48"/>
      <c r="AFY30" s="48"/>
      <c r="AFZ30" s="48"/>
      <c r="AGA30" s="48"/>
      <c r="AGB30" s="48"/>
      <c r="AGC30" s="48"/>
      <c r="AGD30" s="48"/>
      <c r="AGE30" s="48"/>
      <c r="AGF30" s="48"/>
      <c r="AGG30" s="48"/>
      <c r="AGH30" s="48"/>
      <c r="AGI30" s="48"/>
      <c r="AGJ30" s="48"/>
      <c r="AGK30" s="48"/>
      <c r="AGL30" s="48"/>
      <c r="AGM30" s="48"/>
      <c r="AGN30" s="48"/>
      <c r="AGO30" s="48"/>
      <c r="AGP30" s="48"/>
      <c r="AGQ30" s="48"/>
      <c r="AGR30" s="48"/>
      <c r="AGS30" s="48"/>
      <c r="AGT30" s="48"/>
      <c r="AGU30" s="48"/>
      <c r="AGV30" s="48"/>
      <c r="AGW30" s="48"/>
      <c r="AGX30" s="48"/>
      <c r="AGY30" s="48"/>
      <c r="AGZ30" s="48"/>
      <c r="AHA30" s="48"/>
      <c r="AHB30" s="48"/>
      <c r="AHC30" s="48"/>
      <c r="AHD30" s="48"/>
      <c r="AHE30" s="48"/>
      <c r="AHF30" s="48"/>
      <c r="AHG30" s="48"/>
      <c r="AHH30" s="48"/>
      <c r="AHI30" s="48"/>
      <c r="AHJ30" s="48"/>
      <c r="AHK30" s="48"/>
      <c r="AHL30" s="48"/>
      <c r="AHM30" s="48"/>
      <c r="AHN30" s="48"/>
      <c r="AHO30" s="48"/>
      <c r="AHP30" s="48"/>
      <c r="AHQ30" s="48"/>
      <c r="AHR30" s="48"/>
      <c r="AHS30" s="48"/>
      <c r="AHT30" s="48"/>
      <c r="AHU30" s="48"/>
      <c r="AHV30" s="48"/>
      <c r="AHW30" s="48"/>
      <c r="AHX30" s="48"/>
      <c r="AHY30" s="48"/>
      <c r="AHZ30" s="48"/>
      <c r="AIA30" s="48"/>
      <c r="AIB30" s="48"/>
      <c r="AIC30" s="48"/>
      <c r="AID30" s="48"/>
      <c r="AIE30" s="48"/>
      <c r="AIF30" s="48"/>
      <c r="AIG30" s="48"/>
      <c r="AIH30" s="48"/>
      <c r="AII30" s="48"/>
      <c r="AIJ30" s="48"/>
      <c r="AIK30" s="48"/>
      <c r="AIL30" s="48"/>
      <c r="AIM30" s="48"/>
      <c r="AIN30" s="48"/>
      <c r="AIO30" s="48"/>
      <c r="AIP30" s="48"/>
      <c r="AIQ30" s="48"/>
      <c r="AIR30" s="48"/>
      <c r="AIS30" s="48"/>
      <c r="AIT30" s="48"/>
      <c r="AIU30" s="48"/>
      <c r="AIV30" s="48"/>
      <c r="AIW30" s="48"/>
      <c r="AIX30" s="48"/>
      <c r="AIY30" s="48"/>
      <c r="AIZ30" s="48"/>
      <c r="AJA30" s="48"/>
      <c r="AJB30" s="48"/>
      <c r="AJC30" s="48"/>
      <c r="AJD30" s="48"/>
      <c r="AJE30" s="48"/>
      <c r="AJF30" s="48"/>
      <c r="AJG30" s="48"/>
      <c r="AJH30" s="48"/>
      <c r="AJI30" s="48"/>
      <c r="AJJ30" s="48"/>
      <c r="AJK30" s="48"/>
      <c r="AJL30" s="48"/>
      <c r="AJM30" s="48"/>
      <c r="AJN30" s="48"/>
      <c r="AJO30" s="48"/>
      <c r="AJP30" s="48"/>
      <c r="AJQ30" s="48"/>
      <c r="AJR30" s="48"/>
      <c r="AJS30" s="48"/>
      <c r="AJT30" s="48"/>
      <c r="AJU30" s="48"/>
      <c r="AJV30" s="48"/>
      <c r="AJW30" s="48"/>
      <c r="AJX30" s="48"/>
      <c r="AJY30" s="48"/>
      <c r="AJZ30" s="48"/>
      <c r="AKA30" s="48"/>
      <c r="AKB30" s="48"/>
      <c r="AKC30" s="48"/>
      <c r="AKD30" s="48"/>
      <c r="AKE30" s="48"/>
      <c r="AKF30" s="48"/>
      <c r="AKG30" s="48"/>
      <c r="AKH30" s="48"/>
      <c r="AKI30" s="48"/>
      <c r="AKJ30" s="48"/>
      <c r="AKK30" s="48"/>
      <c r="AKL30" s="48"/>
      <c r="AKM30" s="48"/>
      <c r="AKN30" s="48"/>
      <c r="AKO30" s="48"/>
      <c r="AKP30" s="48"/>
      <c r="AKQ30" s="48"/>
      <c r="AKR30" s="48"/>
      <c r="AKS30" s="48"/>
      <c r="AKT30" s="48"/>
      <c r="AKU30" s="48"/>
      <c r="AKV30" s="48"/>
      <c r="AKW30" s="48"/>
      <c r="AKX30" s="48"/>
      <c r="AKY30" s="48"/>
      <c r="AKZ30" s="48"/>
      <c r="ALA30" s="48"/>
      <c r="ALB30" s="48"/>
      <c r="ALC30" s="48"/>
      <c r="ALD30" s="48"/>
      <c r="ALE30" s="48"/>
      <c r="ALF30" s="48"/>
      <c r="ALG30" s="48"/>
      <c r="ALH30" s="48"/>
      <c r="ALI30" s="48"/>
      <c r="ALJ30" s="48"/>
      <c r="ALK30" s="48"/>
      <c r="ALL30" s="48"/>
      <c r="ALM30" s="48"/>
      <c r="ALN30" s="48"/>
      <c r="ALO30" s="48"/>
      <c r="ALP30" s="48"/>
      <c r="ALQ30" s="48"/>
      <c r="ALR30" s="48"/>
      <c r="ALS30" s="48"/>
      <c r="ALT30" s="48"/>
      <c r="ALU30" s="48"/>
      <c r="ALV30" s="48"/>
      <c r="ALW30" s="48"/>
      <c r="ALX30" s="48"/>
      <c r="ALY30" s="48"/>
      <c r="ALZ30" s="48"/>
      <c r="AMA30" s="48"/>
      <c r="AMB30" s="48"/>
      <c r="AMC30" s="48"/>
      <c r="AMD30" s="48"/>
      <c r="AME30" s="48"/>
      <c r="AMF30" s="48"/>
      <c r="AMG30" s="48"/>
      <c r="AMH30" s="48"/>
      <c r="AMI30" s="48"/>
      <c r="AMJ30" s="48"/>
      <c r="AMK30" s="48"/>
      <c r="AML30" s="48"/>
      <c r="AMM30" s="48"/>
      <c r="AMN30" s="48"/>
      <c r="AMO30" s="48"/>
      <c r="AMP30" s="48"/>
      <c r="AMQ30" s="48"/>
      <c r="AMR30" s="48"/>
      <c r="AMS30" s="48"/>
      <c r="AMT30" s="48"/>
      <c r="AMU30" s="48"/>
      <c r="AMV30" s="48"/>
      <c r="AMW30" s="48"/>
      <c r="AMX30" s="48"/>
      <c r="AMY30" s="48"/>
      <c r="AMZ30" s="48"/>
      <c r="ANA30" s="48"/>
      <c r="ANB30" s="48"/>
      <c r="ANC30" s="48"/>
      <c r="AND30" s="48"/>
      <c r="ANE30" s="48"/>
      <c r="ANF30" s="48"/>
      <c r="ANG30" s="48"/>
      <c r="ANH30" s="48"/>
      <c r="ANI30" s="48"/>
      <c r="ANJ30" s="48"/>
      <c r="ANK30" s="48"/>
      <c r="ANL30" s="48"/>
      <c r="ANM30" s="48"/>
      <c r="ANN30" s="48"/>
      <c r="ANO30" s="48"/>
      <c r="ANP30" s="48"/>
      <c r="ANQ30" s="48"/>
      <c r="ANR30" s="48"/>
      <c r="ANS30" s="48"/>
      <c r="ANT30" s="48"/>
      <c r="ANU30" s="48"/>
      <c r="ANV30" s="48"/>
      <c r="ANW30" s="48"/>
      <c r="ANX30" s="48"/>
      <c r="ANY30" s="48"/>
      <c r="ANZ30" s="48"/>
      <c r="AOA30" s="48"/>
      <c r="AOB30" s="48"/>
      <c r="AOC30" s="48"/>
      <c r="AOD30" s="48"/>
      <c r="AOE30" s="48"/>
      <c r="AOF30" s="48"/>
      <c r="AOG30" s="48"/>
      <c r="AOH30" s="48"/>
      <c r="AOI30" s="48"/>
      <c r="AOJ30" s="48"/>
      <c r="AOK30" s="48"/>
      <c r="AOL30" s="48"/>
      <c r="AOM30" s="48"/>
      <c r="AON30" s="48"/>
      <c r="AOO30" s="48"/>
      <c r="AOP30" s="48"/>
      <c r="AOQ30" s="48"/>
      <c r="AOR30" s="48"/>
      <c r="AOS30" s="48"/>
      <c r="AOT30" s="48"/>
      <c r="AOU30" s="48"/>
      <c r="AOV30" s="48"/>
      <c r="AOW30" s="48"/>
      <c r="AOX30" s="48"/>
      <c r="AOY30" s="48"/>
      <c r="AOZ30" s="48"/>
      <c r="APA30" s="48"/>
      <c r="APB30" s="48"/>
      <c r="APC30" s="48"/>
      <c r="APD30" s="48"/>
      <c r="APE30" s="48"/>
      <c r="APF30" s="48"/>
      <c r="APG30" s="48"/>
      <c r="APH30" s="48"/>
      <c r="API30" s="48"/>
      <c r="APJ30" s="48"/>
      <c r="APK30" s="48"/>
      <c r="APL30" s="48"/>
      <c r="APM30" s="48"/>
      <c r="APN30" s="48"/>
      <c r="APO30" s="48"/>
      <c r="APP30" s="48"/>
      <c r="APQ30" s="48"/>
      <c r="APR30" s="48"/>
      <c r="APS30" s="48"/>
      <c r="APT30" s="48"/>
      <c r="APU30" s="48"/>
      <c r="APV30" s="48"/>
      <c r="APW30" s="48"/>
      <c r="APX30" s="48"/>
      <c r="APY30" s="48"/>
      <c r="APZ30" s="48"/>
      <c r="AQA30" s="48"/>
      <c r="AQB30" s="48"/>
      <c r="AQC30" s="48"/>
      <c r="AQD30" s="48"/>
      <c r="AQE30" s="48"/>
      <c r="AQF30" s="48"/>
      <c r="AQG30" s="48"/>
      <c r="AQH30" s="48"/>
      <c r="AQI30" s="48"/>
      <c r="AQJ30" s="48"/>
      <c r="AQK30" s="48"/>
      <c r="AQL30" s="48"/>
      <c r="AQM30" s="48"/>
      <c r="AQN30" s="48"/>
      <c r="AQO30" s="48"/>
      <c r="AQP30" s="48"/>
      <c r="AQQ30" s="48"/>
      <c r="AQR30" s="48"/>
      <c r="AQS30" s="48"/>
      <c r="AQT30" s="48"/>
      <c r="AQU30" s="48"/>
      <c r="AQV30" s="48"/>
      <c r="AQW30" s="48"/>
      <c r="AQX30" s="48"/>
      <c r="AQY30" s="48"/>
      <c r="AQZ30" s="48"/>
      <c r="ARA30" s="48"/>
      <c r="ARB30" s="48"/>
      <c r="ARC30" s="48"/>
      <c r="ARD30" s="48"/>
      <c r="ARE30" s="48"/>
      <c r="ARF30" s="48"/>
      <c r="ARG30" s="48"/>
      <c r="ARH30" s="48"/>
      <c r="ARI30" s="48"/>
      <c r="ARJ30" s="48"/>
      <c r="ARK30" s="48"/>
      <c r="ARL30" s="48"/>
      <c r="ARM30" s="48"/>
      <c r="ARN30" s="48"/>
      <c r="ARO30" s="48"/>
      <c r="ARP30" s="48"/>
      <c r="ARQ30" s="48"/>
      <c r="ARR30" s="48"/>
      <c r="ARS30" s="48"/>
      <c r="ART30" s="48"/>
      <c r="ARU30" s="48"/>
      <c r="ARV30" s="48"/>
      <c r="ARW30" s="48"/>
      <c r="ARX30" s="48"/>
      <c r="ARY30" s="48"/>
      <c r="ARZ30" s="48"/>
      <c r="ASA30" s="48"/>
      <c r="ASB30" s="48"/>
      <c r="ASC30" s="48"/>
      <c r="ASD30" s="48"/>
      <c r="ASE30" s="48"/>
      <c r="ASF30" s="48"/>
      <c r="ASG30" s="48"/>
      <c r="ASH30" s="48"/>
      <c r="ASI30" s="48"/>
      <c r="ASJ30" s="48"/>
      <c r="ASK30" s="48"/>
      <c r="ASL30" s="48"/>
      <c r="ASM30" s="48"/>
      <c r="ASN30" s="48"/>
      <c r="ASO30" s="48"/>
      <c r="ASP30" s="48"/>
      <c r="ASQ30" s="48"/>
      <c r="ASR30" s="48"/>
      <c r="ASS30" s="48"/>
      <c r="AST30" s="48"/>
      <c r="ASU30" s="48"/>
      <c r="ASV30" s="48"/>
      <c r="ASW30" s="48"/>
      <c r="ASX30" s="48"/>
      <c r="ASY30" s="48"/>
      <c r="ASZ30" s="48"/>
      <c r="ATA30" s="48"/>
      <c r="ATB30" s="48"/>
      <c r="ATC30" s="48"/>
      <c r="ATD30" s="48"/>
      <c r="ATE30" s="48"/>
      <c r="ATF30" s="48"/>
      <c r="ATG30" s="48"/>
      <c r="ATH30" s="48"/>
      <c r="ATI30" s="48"/>
      <c r="ATJ30" s="48"/>
      <c r="ATK30" s="48"/>
      <c r="ATL30" s="48"/>
      <c r="ATM30" s="48"/>
      <c r="ATN30" s="48"/>
      <c r="ATO30" s="48"/>
      <c r="ATP30" s="48"/>
      <c r="ATQ30" s="48"/>
      <c r="ATR30" s="48"/>
      <c r="ATS30" s="48"/>
      <c r="ATT30" s="48"/>
      <c r="ATU30" s="48"/>
      <c r="ATV30" s="48"/>
      <c r="ATW30" s="48"/>
      <c r="ATX30" s="48"/>
      <c r="ATY30" s="48"/>
      <c r="ATZ30" s="48"/>
      <c r="AUA30" s="48"/>
      <c r="AUB30" s="48"/>
      <c r="AUC30" s="48"/>
      <c r="AUD30" s="48"/>
      <c r="AUE30" s="48"/>
      <c r="AUF30" s="48"/>
      <c r="AUG30" s="48"/>
      <c r="AUH30" s="48"/>
      <c r="AUI30" s="48"/>
      <c r="AUJ30" s="48"/>
      <c r="AUK30" s="48"/>
      <c r="AUL30" s="48"/>
      <c r="AUM30" s="48"/>
      <c r="AUN30" s="48"/>
      <c r="AUO30" s="48"/>
      <c r="AUP30" s="48"/>
      <c r="AUQ30" s="48"/>
      <c r="AUR30" s="48"/>
      <c r="AUS30" s="48"/>
      <c r="AUT30" s="48"/>
      <c r="AUU30" s="48"/>
      <c r="AUV30" s="48"/>
      <c r="AUW30" s="48"/>
      <c r="AUX30" s="48"/>
      <c r="AUY30" s="48"/>
      <c r="AUZ30" s="48"/>
      <c r="AVA30" s="48"/>
      <c r="AVB30" s="48"/>
      <c r="AVC30" s="48"/>
      <c r="AVD30" s="48"/>
      <c r="AVE30" s="48"/>
      <c r="AVF30" s="48"/>
      <c r="AVG30" s="48"/>
      <c r="AVH30" s="48"/>
      <c r="AVI30" s="48"/>
      <c r="AVJ30" s="48"/>
      <c r="AVK30" s="48"/>
      <c r="AVL30" s="48"/>
      <c r="AVM30" s="48"/>
      <c r="AVN30" s="48"/>
      <c r="AVO30" s="48"/>
      <c r="AVP30" s="48"/>
      <c r="AVQ30" s="48"/>
      <c r="AVR30" s="48"/>
      <c r="AVS30" s="48"/>
      <c r="AVT30" s="48"/>
      <c r="AVU30" s="48"/>
      <c r="AVV30" s="48"/>
      <c r="AVW30" s="48"/>
      <c r="AVX30" s="48"/>
      <c r="AVY30" s="48"/>
      <c r="AVZ30" s="48"/>
      <c r="AWA30" s="48"/>
      <c r="AWB30" s="48"/>
      <c r="AWC30" s="48"/>
      <c r="AWD30" s="48"/>
      <c r="AWE30" s="48"/>
      <c r="AWF30" s="48"/>
      <c r="AWG30" s="48"/>
      <c r="AWH30" s="48"/>
      <c r="AWI30" s="48"/>
      <c r="AWJ30" s="48"/>
      <c r="AWK30" s="48"/>
      <c r="AWL30" s="48"/>
      <c r="AWM30" s="48"/>
      <c r="AWN30" s="48"/>
      <c r="AWO30" s="48"/>
      <c r="AWP30" s="48"/>
      <c r="AWQ30" s="48"/>
      <c r="AWR30" s="48"/>
      <c r="AWS30" s="48"/>
      <c r="AWT30" s="48"/>
      <c r="AWU30" s="48"/>
      <c r="AWV30" s="48"/>
      <c r="AWW30" s="48"/>
      <c r="AWX30" s="48"/>
      <c r="AWY30" s="48"/>
      <c r="AWZ30" s="48"/>
      <c r="AXA30" s="48"/>
      <c r="AXB30" s="48"/>
      <c r="AXC30" s="48"/>
      <c r="AXD30" s="48"/>
      <c r="AXE30" s="48"/>
      <c r="AXF30" s="48"/>
      <c r="AXG30" s="48"/>
      <c r="AXH30" s="48"/>
      <c r="AXI30" s="48"/>
      <c r="AXJ30" s="48"/>
      <c r="AXK30" s="48"/>
      <c r="AXL30" s="48"/>
      <c r="AXM30" s="48"/>
      <c r="AXN30" s="48"/>
      <c r="AXO30" s="48"/>
      <c r="AXP30" s="48"/>
      <c r="AXQ30" s="48"/>
      <c r="AXR30" s="48"/>
      <c r="AXS30" s="48"/>
      <c r="AXT30" s="48"/>
      <c r="AXU30" s="48"/>
      <c r="AXV30" s="48"/>
      <c r="AXW30" s="48"/>
      <c r="AXX30" s="48"/>
      <c r="AXY30" s="48"/>
      <c r="AXZ30" s="48"/>
      <c r="AYA30" s="48"/>
      <c r="AYB30" s="48"/>
      <c r="AYC30" s="48"/>
      <c r="AYD30" s="48"/>
      <c r="AYE30" s="48"/>
      <c r="AYF30" s="48"/>
      <c r="AYG30" s="48"/>
      <c r="AYH30" s="48"/>
      <c r="AYI30" s="48"/>
      <c r="AYJ30" s="48"/>
      <c r="AYK30" s="48"/>
      <c r="AYL30" s="48"/>
      <c r="AYM30" s="48"/>
      <c r="AYN30" s="48"/>
      <c r="AYO30" s="48"/>
      <c r="AYP30" s="48"/>
      <c r="AYQ30" s="48"/>
      <c r="AYR30" s="48"/>
      <c r="AYS30" s="48"/>
      <c r="AYT30" s="48"/>
      <c r="AYU30" s="48"/>
      <c r="AYV30" s="48"/>
      <c r="AYW30" s="48"/>
      <c r="AYX30" s="48"/>
      <c r="AYY30" s="48"/>
      <c r="AYZ30" s="48"/>
      <c r="AZA30" s="48"/>
      <c r="AZB30" s="48"/>
      <c r="AZC30" s="48"/>
      <c r="AZD30" s="48"/>
      <c r="AZE30" s="48"/>
      <c r="AZF30" s="48"/>
      <c r="AZG30" s="48"/>
      <c r="AZH30" s="48"/>
      <c r="AZI30" s="48"/>
      <c r="AZJ30" s="48"/>
      <c r="AZK30" s="48"/>
      <c r="AZL30" s="48"/>
      <c r="AZM30" s="48"/>
      <c r="AZN30" s="48"/>
      <c r="AZO30" s="48"/>
      <c r="AZP30" s="48"/>
      <c r="AZQ30" s="48"/>
      <c r="AZR30" s="48"/>
      <c r="AZS30" s="48"/>
      <c r="AZT30" s="48"/>
      <c r="AZU30" s="48"/>
      <c r="AZV30" s="48"/>
      <c r="AZW30" s="48"/>
      <c r="AZX30" s="48"/>
      <c r="AZY30" s="48"/>
      <c r="AZZ30" s="48"/>
      <c r="BAA30" s="48"/>
      <c r="BAB30" s="48"/>
      <c r="BAC30" s="48"/>
      <c r="BAD30" s="48"/>
      <c r="BAE30" s="48"/>
      <c r="BAF30" s="48"/>
      <c r="BAG30" s="48"/>
      <c r="BAH30" s="48"/>
      <c r="BAI30" s="48"/>
      <c r="BAJ30" s="48"/>
      <c r="BAK30" s="48"/>
      <c r="BAL30" s="48"/>
      <c r="BAM30" s="48"/>
      <c r="BAN30" s="48"/>
      <c r="BAO30" s="48"/>
      <c r="BAP30" s="48"/>
      <c r="BAQ30" s="48"/>
      <c r="BAR30" s="48"/>
      <c r="BAS30" s="48"/>
      <c r="BAT30" s="48"/>
      <c r="BAU30" s="48"/>
      <c r="BAV30" s="48"/>
      <c r="BAW30" s="48"/>
      <c r="BAX30" s="48"/>
      <c r="BAY30" s="48"/>
      <c r="BAZ30" s="48"/>
      <c r="BBA30" s="48"/>
      <c r="BBB30" s="48"/>
      <c r="BBC30" s="48"/>
      <c r="BBD30" s="48"/>
      <c r="BBE30" s="48"/>
      <c r="BBF30" s="48"/>
      <c r="BBG30" s="48"/>
      <c r="BBH30" s="48"/>
      <c r="BBI30" s="48"/>
      <c r="BBJ30" s="48"/>
      <c r="BBK30" s="48"/>
      <c r="BBL30" s="48"/>
      <c r="BBM30" s="48"/>
      <c r="BBN30" s="48"/>
      <c r="BBO30" s="48"/>
      <c r="BBP30" s="48"/>
      <c r="BBQ30" s="48"/>
      <c r="BBR30" s="48"/>
      <c r="BBS30" s="48"/>
      <c r="BBT30" s="48"/>
      <c r="BBU30" s="48"/>
      <c r="BBV30" s="48"/>
      <c r="BBW30" s="48"/>
      <c r="BBX30" s="48"/>
      <c r="BBY30" s="48"/>
      <c r="BBZ30" s="48"/>
      <c r="BCA30" s="48"/>
      <c r="BCB30" s="48"/>
      <c r="BCC30" s="48"/>
      <c r="BCD30" s="48"/>
      <c r="BCE30" s="48"/>
      <c r="BCF30" s="48"/>
      <c r="BCG30" s="48"/>
      <c r="BCH30" s="48"/>
      <c r="BCI30" s="48"/>
      <c r="BCJ30" s="48"/>
      <c r="BCK30" s="48"/>
      <c r="BCL30" s="48"/>
      <c r="BCM30" s="48"/>
      <c r="BCN30" s="48"/>
      <c r="BCO30" s="48"/>
      <c r="BCP30" s="48"/>
      <c r="BCQ30" s="48"/>
      <c r="BCR30" s="48"/>
      <c r="BCS30" s="48"/>
      <c r="BCT30" s="48"/>
      <c r="BCU30" s="48"/>
      <c r="BCV30" s="48"/>
      <c r="BCW30" s="48"/>
      <c r="BCX30" s="48"/>
      <c r="BCY30" s="48"/>
      <c r="BCZ30" s="48"/>
      <c r="BDA30" s="48"/>
      <c r="BDB30" s="48"/>
      <c r="BDC30" s="48"/>
      <c r="BDD30" s="48"/>
      <c r="BDE30" s="48"/>
      <c r="BDF30" s="48"/>
      <c r="BDG30" s="48"/>
      <c r="BDH30" s="48"/>
      <c r="BDI30" s="48"/>
      <c r="BDJ30" s="48"/>
      <c r="BDK30" s="48"/>
      <c r="BDL30" s="48"/>
      <c r="BDM30" s="48"/>
      <c r="BDN30" s="48"/>
      <c r="BDO30" s="48"/>
      <c r="BDP30" s="48"/>
      <c r="BDQ30" s="48"/>
      <c r="BDR30" s="48"/>
      <c r="BDS30" s="48"/>
      <c r="BDT30" s="48"/>
      <c r="BDU30" s="48"/>
      <c r="BDV30" s="48"/>
      <c r="BDW30" s="48"/>
      <c r="BDX30" s="48"/>
      <c r="BDY30" s="48"/>
      <c r="BDZ30" s="48"/>
      <c r="BEA30" s="48"/>
      <c r="BEB30" s="48"/>
      <c r="BEC30" s="48"/>
      <c r="BED30" s="48"/>
      <c r="BEE30" s="48"/>
      <c r="BEF30" s="48"/>
      <c r="BEG30" s="48"/>
      <c r="BEH30" s="48"/>
      <c r="BEI30" s="48"/>
      <c r="BEJ30" s="48"/>
      <c r="BEK30" s="48"/>
      <c r="BEL30" s="48"/>
      <c r="BEM30" s="48"/>
      <c r="BEN30" s="48"/>
      <c r="BEO30" s="48"/>
      <c r="BEP30" s="48"/>
      <c r="BEQ30" s="48"/>
      <c r="BER30" s="48"/>
      <c r="BES30" s="48"/>
      <c r="BET30" s="48"/>
      <c r="BEU30" s="48"/>
      <c r="BEV30" s="48"/>
      <c r="BEW30" s="48"/>
      <c r="BEX30" s="48"/>
      <c r="BEY30" s="48"/>
      <c r="BEZ30" s="48"/>
      <c r="BFA30" s="48"/>
      <c r="BFB30" s="48"/>
      <c r="BFC30" s="48"/>
      <c r="BFD30" s="48"/>
      <c r="BFE30" s="48"/>
      <c r="BFF30" s="48"/>
      <c r="BFG30" s="48"/>
      <c r="BFH30" s="48"/>
      <c r="BFI30" s="48"/>
      <c r="BFJ30" s="48"/>
      <c r="BFK30" s="48"/>
      <c r="BFL30" s="48"/>
      <c r="BFM30" s="48"/>
      <c r="BFN30" s="48"/>
      <c r="BFO30" s="48"/>
      <c r="BFP30" s="48"/>
      <c r="BFQ30" s="48"/>
      <c r="BFR30" s="48"/>
      <c r="BFS30" s="48"/>
      <c r="BFT30" s="48"/>
      <c r="BFU30" s="48"/>
      <c r="BFV30" s="48"/>
      <c r="BFW30" s="48"/>
      <c r="BFX30" s="48"/>
      <c r="BFY30" s="48"/>
      <c r="BFZ30" s="48"/>
      <c r="BGA30" s="48"/>
      <c r="BGB30" s="48"/>
      <c r="BGC30" s="48"/>
      <c r="BGD30" s="48"/>
      <c r="BGE30" s="48"/>
      <c r="BGF30" s="48"/>
      <c r="BGG30" s="48"/>
      <c r="BGH30" s="48"/>
      <c r="BGI30" s="48"/>
      <c r="BGJ30" s="48"/>
      <c r="BGK30" s="48"/>
      <c r="BGL30" s="48"/>
      <c r="BGM30" s="48"/>
      <c r="BGN30" s="48"/>
      <c r="BGO30" s="48"/>
      <c r="BGP30" s="48"/>
      <c r="BGQ30" s="48"/>
      <c r="BGR30" s="48"/>
      <c r="BGS30" s="48"/>
      <c r="BGT30" s="48"/>
      <c r="BGU30" s="48"/>
      <c r="BGV30" s="48"/>
      <c r="BGW30" s="48"/>
      <c r="BGX30" s="48"/>
      <c r="BGY30" s="48"/>
      <c r="BGZ30" s="48"/>
      <c r="BHA30" s="48"/>
      <c r="BHB30" s="48"/>
      <c r="BHC30" s="48"/>
      <c r="BHD30" s="48"/>
      <c r="BHE30" s="48"/>
      <c r="BHF30" s="48"/>
      <c r="BHG30" s="48"/>
      <c r="BHH30" s="48"/>
      <c r="BHI30" s="48"/>
      <c r="BHJ30" s="48"/>
      <c r="BHK30" s="48"/>
      <c r="BHL30" s="48"/>
      <c r="BHM30" s="48"/>
      <c r="BHN30" s="48"/>
      <c r="BHO30" s="48"/>
      <c r="BHP30" s="48"/>
      <c r="BHQ30" s="48"/>
      <c r="BHR30" s="48"/>
      <c r="BHS30" s="48"/>
      <c r="BHT30" s="48"/>
      <c r="BHU30" s="48"/>
      <c r="BHV30" s="48"/>
      <c r="BHW30" s="48"/>
      <c r="BHX30" s="48"/>
      <c r="BHY30" s="48"/>
      <c r="BHZ30" s="48"/>
      <c r="BIA30" s="48"/>
      <c r="BIB30" s="48"/>
      <c r="BIC30" s="48"/>
      <c r="BID30" s="48"/>
      <c r="BIE30" s="48"/>
      <c r="BIF30" s="48"/>
      <c r="BIG30" s="48"/>
      <c r="BIH30" s="48"/>
      <c r="BII30" s="48"/>
      <c r="BIJ30" s="48"/>
      <c r="BIK30" s="48"/>
      <c r="BIL30" s="48"/>
      <c r="BIM30" s="48"/>
      <c r="BIN30" s="48"/>
      <c r="BIO30" s="48"/>
      <c r="BIP30" s="48"/>
      <c r="BIQ30" s="48"/>
      <c r="BIR30" s="48"/>
      <c r="BIS30" s="48"/>
      <c r="BIT30" s="48"/>
      <c r="BIU30" s="48"/>
      <c r="BIV30" s="48"/>
      <c r="BIW30" s="48"/>
      <c r="BIX30" s="48"/>
      <c r="BIY30" s="48"/>
      <c r="BIZ30" s="48"/>
      <c r="BJA30" s="48"/>
      <c r="BJB30" s="48"/>
      <c r="BJC30" s="48"/>
      <c r="BJD30" s="48"/>
      <c r="BJE30" s="48"/>
      <c r="BJF30" s="48"/>
      <c r="BJG30" s="48"/>
      <c r="BJH30" s="48"/>
      <c r="BJI30" s="48"/>
      <c r="BJJ30" s="48"/>
      <c r="BJK30" s="48"/>
      <c r="BJL30" s="48"/>
      <c r="BJM30" s="48"/>
      <c r="BJN30" s="48"/>
      <c r="BJO30" s="48"/>
      <c r="BJP30" s="48"/>
      <c r="BJQ30" s="48"/>
      <c r="BJR30" s="48"/>
      <c r="BJS30" s="48"/>
      <c r="BJT30" s="48"/>
      <c r="BJU30" s="48"/>
      <c r="BJV30" s="48"/>
      <c r="BJW30" s="48"/>
      <c r="BJX30" s="48"/>
      <c r="BJY30" s="48"/>
      <c r="BJZ30" s="48"/>
      <c r="BKA30" s="48"/>
      <c r="BKB30" s="48"/>
      <c r="BKC30" s="48"/>
      <c r="BKD30" s="48"/>
      <c r="BKE30" s="48"/>
      <c r="BKF30" s="48"/>
      <c r="BKG30" s="48"/>
      <c r="BKH30" s="48"/>
      <c r="BKI30" s="48"/>
      <c r="BKJ30" s="48"/>
      <c r="BKK30" s="48"/>
      <c r="BKL30" s="48"/>
      <c r="BKM30" s="48"/>
      <c r="BKN30" s="48"/>
      <c r="BKO30" s="48"/>
      <c r="BKP30" s="48"/>
      <c r="BKQ30" s="48"/>
      <c r="BKR30" s="48"/>
      <c r="BKS30" s="48"/>
      <c r="BKT30" s="48"/>
      <c r="BKU30" s="48"/>
      <c r="BKV30" s="48"/>
      <c r="BKW30" s="48"/>
      <c r="BKX30" s="48"/>
      <c r="BKY30" s="48"/>
      <c r="BKZ30" s="48"/>
      <c r="BLA30" s="48"/>
      <c r="BLB30" s="48"/>
      <c r="BLC30" s="48"/>
      <c r="BLD30" s="48"/>
      <c r="BLE30" s="48"/>
      <c r="BLF30" s="48"/>
      <c r="BLG30" s="48"/>
      <c r="BLH30" s="48"/>
      <c r="BLI30" s="48"/>
      <c r="BLJ30" s="48"/>
      <c r="BLK30" s="48"/>
      <c r="BLL30" s="48"/>
      <c r="BLM30" s="48"/>
      <c r="BLN30" s="48"/>
      <c r="BLO30" s="48"/>
      <c r="BLP30" s="48"/>
      <c r="BLQ30" s="48"/>
      <c r="BLR30" s="48"/>
      <c r="BLS30" s="48"/>
      <c r="BLT30" s="48"/>
      <c r="BLU30" s="48"/>
      <c r="BLV30" s="48"/>
      <c r="BLW30" s="48"/>
      <c r="BLX30" s="48"/>
      <c r="BLY30" s="48"/>
      <c r="BLZ30" s="48"/>
      <c r="BMA30" s="48"/>
      <c r="BMB30" s="48"/>
      <c r="BMC30" s="48"/>
      <c r="BMD30" s="48"/>
      <c r="BME30" s="48"/>
      <c r="BMF30" s="48"/>
      <c r="BMG30" s="48"/>
      <c r="BMH30" s="48"/>
      <c r="BMI30" s="48"/>
      <c r="BMJ30" s="48"/>
      <c r="BMK30" s="48"/>
      <c r="BML30" s="48"/>
      <c r="BMM30" s="48"/>
      <c r="BMN30" s="48"/>
      <c r="BMO30" s="48"/>
      <c r="BMP30" s="48"/>
      <c r="BMQ30" s="48"/>
      <c r="BMR30" s="48"/>
      <c r="BMS30" s="48"/>
      <c r="BMT30" s="48"/>
      <c r="BMU30" s="48"/>
      <c r="BMV30" s="48"/>
      <c r="BMW30" s="48"/>
      <c r="BMX30" s="48"/>
      <c r="BMY30" s="48"/>
      <c r="BMZ30" s="48"/>
      <c r="BNA30" s="48"/>
      <c r="BNB30" s="48"/>
      <c r="BNC30" s="48"/>
      <c r="BND30" s="48"/>
      <c r="BNE30" s="48"/>
      <c r="BNF30" s="48"/>
      <c r="BNG30" s="48"/>
      <c r="BNH30" s="48"/>
      <c r="BNI30" s="48"/>
      <c r="BNJ30" s="48"/>
      <c r="BNK30" s="48"/>
      <c r="BNL30" s="48"/>
      <c r="BNM30" s="48"/>
      <c r="BNN30" s="48"/>
      <c r="BNO30" s="48"/>
      <c r="BNP30" s="48"/>
      <c r="BNQ30" s="48"/>
      <c r="BNR30" s="48"/>
      <c r="BNS30" s="48"/>
      <c r="BNT30" s="48"/>
      <c r="BNU30" s="48"/>
      <c r="BNV30" s="48"/>
      <c r="BNW30" s="48"/>
      <c r="BNX30" s="48"/>
      <c r="BNY30" s="48"/>
      <c r="BNZ30" s="48"/>
      <c r="BOA30" s="48"/>
      <c r="BOB30" s="48"/>
      <c r="BOC30" s="48"/>
      <c r="BOD30" s="48"/>
      <c r="BOE30" s="48"/>
      <c r="BOF30" s="48"/>
      <c r="BOG30" s="48"/>
      <c r="BOH30" s="48"/>
      <c r="BOI30" s="48"/>
      <c r="BOJ30" s="48"/>
      <c r="BOK30" s="48"/>
      <c r="BOL30" s="48"/>
      <c r="BOM30" s="48"/>
      <c r="BON30" s="48"/>
      <c r="BOO30" s="48"/>
      <c r="BOP30" s="48"/>
      <c r="BOQ30" s="48"/>
      <c r="BOR30" s="48"/>
      <c r="BOS30" s="48"/>
      <c r="BOT30" s="48"/>
      <c r="BOU30" s="48"/>
      <c r="BOV30" s="48"/>
      <c r="BOW30" s="48"/>
      <c r="BOX30" s="48"/>
      <c r="BOY30" s="48"/>
      <c r="BOZ30" s="48"/>
      <c r="BPA30" s="48"/>
      <c r="BPB30" s="48"/>
      <c r="BPC30" s="48"/>
      <c r="BPD30" s="48"/>
      <c r="BPE30" s="48"/>
      <c r="BPF30" s="48"/>
      <c r="BPG30" s="48"/>
      <c r="BPH30" s="48"/>
      <c r="BPI30" s="48"/>
      <c r="BPJ30" s="48"/>
      <c r="BPK30" s="48"/>
      <c r="BPL30" s="48"/>
      <c r="BPM30" s="48"/>
      <c r="BPN30" s="48"/>
      <c r="BPO30" s="48"/>
      <c r="BPP30" s="48"/>
      <c r="BPQ30" s="48"/>
      <c r="BPR30" s="48"/>
      <c r="BPS30" s="48"/>
      <c r="BPT30" s="48"/>
      <c r="BPU30" s="48"/>
      <c r="BPV30" s="48"/>
      <c r="BPW30" s="48"/>
      <c r="BPX30" s="48"/>
      <c r="BPY30" s="48"/>
      <c r="BPZ30" s="48"/>
      <c r="BQA30" s="48"/>
      <c r="BQB30" s="48"/>
      <c r="BQC30" s="48"/>
      <c r="BQD30" s="48"/>
      <c r="BQE30" s="48"/>
      <c r="BQF30" s="48"/>
      <c r="BQG30" s="48"/>
      <c r="BQH30" s="48"/>
      <c r="BQI30" s="48"/>
      <c r="BQJ30" s="48"/>
      <c r="BQK30" s="48"/>
      <c r="BQL30" s="48"/>
      <c r="BQM30" s="48"/>
      <c r="BQN30" s="48"/>
      <c r="BQO30" s="48"/>
      <c r="BQP30" s="48"/>
      <c r="BQQ30" s="48"/>
      <c r="BQR30" s="48"/>
      <c r="BQS30" s="48"/>
      <c r="BQT30" s="48"/>
      <c r="BQU30" s="48"/>
      <c r="BQV30" s="48"/>
      <c r="BQW30" s="48"/>
      <c r="BQX30" s="48"/>
      <c r="BQY30" s="48"/>
      <c r="BQZ30" s="48"/>
      <c r="BRA30" s="48"/>
      <c r="BRB30" s="48"/>
      <c r="BRC30" s="48"/>
      <c r="BRD30" s="48"/>
      <c r="BRE30" s="48"/>
      <c r="BRF30" s="48"/>
      <c r="BRG30" s="48"/>
      <c r="BRH30" s="48"/>
      <c r="BRI30" s="48"/>
      <c r="BRJ30" s="48"/>
      <c r="BRK30" s="48"/>
      <c r="BRL30" s="48"/>
      <c r="BRM30" s="48"/>
      <c r="BRN30" s="48"/>
      <c r="BRO30" s="48"/>
      <c r="BRP30" s="48"/>
      <c r="BRQ30" s="48"/>
      <c r="BRR30" s="48"/>
      <c r="BRS30" s="48"/>
      <c r="BRT30" s="48"/>
      <c r="BRU30" s="48"/>
      <c r="BRV30" s="48"/>
      <c r="BRW30" s="48"/>
      <c r="BRX30" s="48"/>
      <c r="BRY30" s="48"/>
      <c r="BRZ30" s="48"/>
      <c r="BSA30" s="48"/>
      <c r="BSB30" s="48"/>
      <c r="BSC30" s="48"/>
      <c r="BSD30" s="48"/>
      <c r="BSE30" s="48"/>
      <c r="BSF30" s="48"/>
      <c r="BSG30" s="48"/>
      <c r="BSH30" s="48"/>
      <c r="BSI30" s="48"/>
      <c r="BSJ30" s="48"/>
      <c r="BSK30" s="48"/>
      <c r="BSL30" s="48"/>
      <c r="BSM30" s="48"/>
      <c r="BSN30" s="48"/>
      <c r="BSO30" s="48"/>
      <c r="BSP30" s="48"/>
      <c r="BSQ30" s="48"/>
      <c r="BSR30" s="48"/>
      <c r="BSS30" s="48"/>
      <c r="BST30" s="48"/>
      <c r="BSU30" s="48"/>
      <c r="BSV30" s="48"/>
      <c r="BSW30" s="48"/>
      <c r="BSX30" s="48"/>
      <c r="BSY30" s="48"/>
      <c r="BSZ30" s="48"/>
      <c r="BTA30" s="48"/>
      <c r="BTB30" s="48"/>
      <c r="BTC30" s="48"/>
      <c r="BTD30" s="48"/>
      <c r="BTE30" s="48"/>
      <c r="BTF30" s="48"/>
      <c r="BTG30" s="48"/>
      <c r="BTH30" s="48"/>
      <c r="BTI30" s="48"/>
      <c r="BTJ30" s="48"/>
      <c r="BTK30" s="48"/>
      <c r="BTL30" s="48"/>
      <c r="BTM30" s="48"/>
      <c r="BTN30" s="48"/>
      <c r="BTO30" s="48"/>
      <c r="BTP30" s="48"/>
      <c r="BTQ30" s="48"/>
      <c r="BTR30" s="48"/>
      <c r="BTS30" s="48"/>
      <c r="BTT30" s="48"/>
      <c r="BTU30" s="48"/>
      <c r="BTV30" s="48"/>
      <c r="BTW30" s="48"/>
      <c r="BTX30" s="48"/>
      <c r="BTY30" s="48"/>
      <c r="BTZ30" s="48"/>
      <c r="BUA30" s="48"/>
      <c r="BUB30" s="48"/>
      <c r="BUC30" s="48"/>
      <c r="BUD30" s="48"/>
      <c r="BUE30" s="48"/>
      <c r="BUF30" s="48"/>
      <c r="BUG30" s="48"/>
      <c r="BUH30" s="48"/>
      <c r="BUI30" s="48"/>
      <c r="BUJ30" s="48"/>
      <c r="BUK30" s="48"/>
      <c r="BUL30" s="48"/>
      <c r="BUM30" s="48"/>
      <c r="BUN30" s="48"/>
      <c r="BUO30" s="48"/>
      <c r="BUP30" s="48"/>
      <c r="BUQ30" s="48"/>
      <c r="BUR30" s="48"/>
      <c r="BUS30" s="48"/>
      <c r="BUT30" s="48"/>
      <c r="BUU30" s="48"/>
      <c r="BUV30" s="48"/>
      <c r="BUW30" s="48"/>
      <c r="BUX30" s="48"/>
      <c r="BUY30" s="48"/>
      <c r="BUZ30" s="48"/>
      <c r="BVA30" s="48"/>
      <c r="BVB30" s="48"/>
      <c r="BVC30" s="48"/>
      <c r="BVD30" s="48"/>
      <c r="BVE30" s="48"/>
      <c r="BVF30" s="48"/>
      <c r="BVG30" s="48"/>
      <c r="BVH30" s="48"/>
      <c r="BVI30" s="48"/>
      <c r="BVJ30" s="48"/>
      <c r="BVK30" s="48"/>
      <c r="BVL30" s="48"/>
      <c r="BVM30" s="48"/>
      <c r="BVN30" s="48"/>
      <c r="BVO30" s="48"/>
      <c r="BVP30" s="48"/>
      <c r="BVQ30" s="48"/>
      <c r="BVR30" s="48"/>
      <c r="BVS30" s="48"/>
      <c r="BVT30" s="48"/>
      <c r="BVU30" s="48"/>
      <c r="BVV30" s="48"/>
      <c r="BVW30" s="48"/>
      <c r="BVX30" s="48"/>
      <c r="BVY30" s="48"/>
      <c r="BVZ30" s="48"/>
      <c r="BWA30" s="48"/>
      <c r="BWB30" s="48"/>
      <c r="BWC30" s="48"/>
      <c r="BWD30" s="48"/>
      <c r="BWE30" s="48"/>
      <c r="BWF30" s="48"/>
      <c r="BWG30" s="48"/>
      <c r="BWH30" s="48"/>
      <c r="BWI30" s="48"/>
      <c r="BWJ30" s="48"/>
      <c r="BWK30" s="48"/>
      <c r="BWL30" s="48"/>
      <c r="BWM30" s="48"/>
      <c r="BWN30" s="48"/>
      <c r="BWO30" s="48"/>
      <c r="BWP30" s="48"/>
      <c r="BWQ30" s="48"/>
      <c r="BWR30" s="48"/>
      <c r="BWS30" s="48"/>
      <c r="BWT30" s="48"/>
      <c r="BWU30" s="48"/>
      <c r="BWV30" s="48"/>
      <c r="BWW30" s="48"/>
      <c r="BWX30" s="48"/>
      <c r="BWY30" s="48"/>
      <c r="BWZ30" s="48"/>
      <c r="BXA30" s="48"/>
      <c r="BXB30" s="48"/>
      <c r="BXC30" s="48"/>
      <c r="BXD30" s="48"/>
      <c r="BXE30" s="48"/>
      <c r="BXF30" s="48"/>
      <c r="BXG30" s="48"/>
      <c r="BXH30" s="48"/>
      <c r="BXI30" s="48"/>
      <c r="BXJ30" s="48"/>
      <c r="BXK30" s="48"/>
      <c r="BXL30" s="48"/>
      <c r="BXM30" s="48"/>
      <c r="BXN30" s="48"/>
      <c r="BXO30" s="48"/>
      <c r="BXP30" s="48"/>
      <c r="BXQ30" s="48"/>
      <c r="BXR30" s="48"/>
      <c r="BXS30" s="48"/>
      <c r="BXT30" s="48"/>
      <c r="BXU30" s="48"/>
      <c r="BXV30" s="48"/>
      <c r="BXW30" s="48"/>
      <c r="BXX30" s="48"/>
      <c r="BXY30" s="48"/>
      <c r="BXZ30" s="48"/>
      <c r="BYA30" s="48"/>
      <c r="BYB30" s="48"/>
      <c r="BYC30" s="48"/>
      <c r="BYD30" s="48"/>
      <c r="BYE30" s="48"/>
      <c r="BYF30" s="48"/>
      <c r="BYG30" s="48"/>
      <c r="BYH30" s="48"/>
      <c r="BYI30" s="48"/>
      <c r="BYJ30" s="48"/>
      <c r="BYK30" s="48"/>
      <c r="BYL30" s="48"/>
      <c r="BYM30" s="48"/>
      <c r="BYN30" s="48"/>
      <c r="BYO30" s="48"/>
      <c r="BYP30" s="48"/>
      <c r="BYQ30" s="48"/>
      <c r="BYR30" s="48"/>
      <c r="BYS30" s="48"/>
      <c r="BYT30" s="48"/>
      <c r="BYU30" s="48"/>
      <c r="BYV30" s="48"/>
      <c r="BYW30" s="48"/>
      <c r="BYX30" s="48"/>
      <c r="BYY30" s="48"/>
      <c r="BYZ30" s="48"/>
      <c r="BZA30" s="48"/>
      <c r="BZB30" s="48"/>
      <c r="BZC30" s="48"/>
      <c r="BZD30" s="48"/>
      <c r="BZE30" s="48"/>
      <c r="BZF30" s="48"/>
      <c r="BZG30" s="48"/>
      <c r="BZH30" s="48"/>
      <c r="BZI30" s="48"/>
      <c r="BZJ30" s="48"/>
      <c r="BZK30" s="48"/>
      <c r="BZL30" s="48"/>
      <c r="BZM30" s="48"/>
      <c r="BZN30" s="48"/>
      <c r="BZO30" s="48"/>
      <c r="BZP30" s="48"/>
      <c r="BZQ30" s="48"/>
      <c r="BZR30" s="48"/>
      <c r="BZS30" s="48"/>
      <c r="BZT30" s="48"/>
      <c r="BZU30" s="48"/>
      <c r="BZV30" s="48"/>
      <c r="BZW30" s="48"/>
      <c r="BZX30" s="48"/>
      <c r="BZY30" s="48"/>
      <c r="BZZ30" s="48"/>
      <c r="CAA30" s="48"/>
      <c r="CAB30" s="48"/>
      <c r="CAC30" s="48"/>
      <c r="CAD30" s="48"/>
      <c r="CAE30" s="48"/>
      <c r="CAF30" s="48"/>
      <c r="CAG30" s="48"/>
      <c r="CAH30" s="48"/>
      <c r="CAI30" s="48"/>
      <c r="CAJ30" s="48"/>
      <c r="CAK30" s="48"/>
      <c r="CAL30" s="48"/>
      <c r="CAM30" s="48"/>
      <c r="CAN30" s="48"/>
      <c r="CAO30" s="48"/>
      <c r="CAP30" s="48"/>
      <c r="CAQ30" s="48"/>
      <c r="CAR30" s="48"/>
      <c r="CAS30" s="48"/>
      <c r="CAT30" s="48"/>
      <c r="CAU30" s="48"/>
      <c r="CAV30" s="48"/>
      <c r="CAW30" s="48"/>
      <c r="CAX30" s="48"/>
      <c r="CAY30" s="48"/>
      <c r="CAZ30" s="48"/>
      <c r="CBA30" s="48"/>
      <c r="CBB30" s="48"/>
      <c r="CBC30" s="48"/>
      <c r="CBD30" s="48"/>
      <c r="CBE30" s="48"/>
      <c r="CBF30" s="48"/>
      <c r="CBG30" s="48"/>
      <c r="CBH30" s="48"/>
      <c r="CBI30" s="48"/>
      <c r="CBJ30" s="48"/>
      <c r="CBK30" s="48"/>
      <c r="CBL30" s="48"/>
      <c r="CBM30" s="48"/>
      <c r="CBN30" s="48"/>
      <c r="CBO30" s="48"/>
      <c r="CBP30" s="48"/>
      <c r="CBQ30" s="48"/>
      <c r="CBR30" s="48"/>
      <c r="CBS30" s="48"/>
      <c r="CBT30" s="48"/>
      <c r="CBU30" s="48"/>
      <c r="CBV30" s="48"/>
      <c r="CBW30" s="48"/>
      <c r="CBX30" s="48"/>
      <c r="CBY30" s="48"/>
      <c r="CBZ30" s="48"/>
      <c r="CCA30" s="48"/>
      <c r="CCB30" s="48"/>
      <c r="CCC30" s="48"/>
      <c r="CCD30" s="48"/>
      <c r="CCE30" s="48"/>
      <c r="CCF30" s="48"/>
      <c r="CCG30" s="48"/>
      <c r="CCH30" s="48"/>
      <c r="CCI30" s="48"/>
      <c r="CCJ30" s="48"/>
      <c r="CCK30" s="48"/>
      <c r="CCL30" s="48"/>
      <c r="CCM30" s="48"/>
      <c r="CCN30" s="48"/>
      <c r="CCO30" s="48"/>
      <c r="CCP30" s="48"/>
      <c r="CCQ30" s="48"/>
      <c r="CCR30" s="48"/>
      <c r="CCS30" s="48"/>
      <c r="CCT30" s="48"/>
      <c r="CCU30" s="48"/>
      <c r="CCV30" s="48"/>
      <c r="CCW30" s="48"/>
      <c r="CCX30" s="48"/>
      <c r="CCY30" s="48"/>
      <c r="CCZ30" s="48"/>
      <c r="CDA30" s="48"/>
      <c r="CDB30" s="48"/>
      <c r="CDC30" s="48"/>
      <c r="CDD30" s="48"/>
      <c r="CDE30" s="48"/>
      <c r="CDF30" s="48"/>
      <c r="CDG30" s="48"/>
      <c r="CDH30" s="48"/>
      <c r="CDI30" s="48"/>
      <c r="CDJ30" s="48"/>
      <c r="CDK30" s="48"/>
      <c r="CDL30" s="48"/>
      <c r="CDM30" s="48"/>
      <c r="CDN30" s="48"/>
      <c r="CDO30" s="48"/>
      <c r="CDP30" s="48"/>
      <c r="CDQ30" s="48"/>
      <c r="CDR30" s="48"/>
      <c r="CDS30" s="48"/>
      <c r="CDT30" s="48"/>
      <c r="CDU30" s="48"/>
      <c r="CDV30" s="48"/>
      <c r="CDW30" s="48"/>
      <c r="CDX30" s="48"/>
      <c r="CDY30" s="48"/>
      <c r="CDZ30" s="48"/>
      <c r="CEA30" s="48"/>
      <c r="CEB30" s="48"/>
      <c r="CEC30" s="48"/>
      <c r="CED30" s="48"/>
      <c r="CEE30" s="48"/>
      <c r="CEF30" s="48"/>
      <c r="CEG30" s="48"/>
      <c r="CEH30" s="48"/>
      <c r="CEI30" s="48"/>
      <c r="CEJ30" s="48"/>
      <c r="CEK30" s="48"/>
      <c r="CEL30" s="48"/>
      <c r="CEM30" s="48"/>
      <c r="CEN30" s="48"/>
      <c r="CEO30" s="48"/>
      <c r="CEP30" s="48"/>
      <c r="CEQ30" s="48"/>
      <c r="CER30" s="48"/>
      <c r="CES30" s="48"/>
      <c r="CET30" s="48"/>
      <c r="CEU30" s="48"/>
      <c r="CEV30" s="48"/>
      <c r="CEW30" s="48"/>
      <c r="CEX30" s="48"/>
      <c r="CEY30" s="48"/>
      <c r="CEZ30" s="48"/>
      <c r="CFA30" s="48"/>
      <c r="CFB30" s="48"/>
      <c r="CFC30" s="48"/>
      <c r="CFD30" s="48"/>
      <c r="CFE30" s="48"/>
      <c r="CFF30" s="48"/>
      <c r="CFG30" s="48"/>
      <c r="CFH30" s="48"/>
      <c r="CFI30" s="48"/>
      <c r="CFJ30" s="48"/>
      <c r="CFK30" s="48"/>
      <c r="CFL30" s="48"/>
      <c r="CFM30" s="48"/>
      <c r="CFN30" s="48"/>
      <c r="CFO30" s="48"/>
      <c r="CFP30" s="48"/>
      <c r="CFQ30" s="48"/>
      <c r="CFR30" s="48"/>
      <c r="CFS30" s="48"/>
      <c r="CFT30" s="48"/>
      <c r="CFU30" s="48"/>
      <c r="CFV30" s="48"/>
      <c r="CFW30" s="48"/>
      <c r="CFX30" s="48"/>
      <c r="CFY30" s="48"/>
      <c r="CFZ30" s="48"/>
      <c r="CGA30" s="48"/>
      <c r="CGB30" s="48"/>
      <c r="CGC30" s="48"/>
      <c r="CGD30" s="48"/>
      <c r="CGE30" s="48"/>
      <c r="CGF30" s="48"/>
      <c r="CGG30" s="48"/>
      <c r="CGH30" s="48"/>
      <c r="CGI30" s="48"/>
      <c r="CGJ30" s="48"/>
      <c r="CGK30" s="48"/>
      <c r="CGL30" s="48"/>
      <c r="CGM30" s="48"/>
      <c r="CGN30" s="48"/>
      <c r="CGO30" s="48"/>
      <c r="CGP30" s="48"/>
      <c r="CGQ30" s="48"/>
      <c r="CGR30" s="48"/>
      <c r="CGS30" s="48"/>
      <c r="CGT30" s="48"/>
      <c r="CGU30" s="48"/>
      <c r="CGV30" s="48"/>
      <c r="CGW30" s="48"/>
      <c r="CGX30" s="48"/>
      <c r="CGY30" s="48"/>
      <c r="CGZ30" s="48"/>
      <c r="CHA30" s="48"/>
      <c r="CHB30" s="48"/>
      <c r="CHC30" s="48"/>
      <c r="CHD30" s="48"/>
      <c r="CHE30" s="48"/>
      <c r="CHF30" s="48"/>
      <c r="CHG30" s="48"/>
      <c r="CHH30" s="48"/>
      <c r="CHI30" s="48"/>
      <c r="CHJ30" s="48"/>
      <c r="CHK30" s="48"/>
      <c r="CHL30" s="48"/>
      <c r="CHM30" s="48"/>
      <c r="CHN30" s="48"/>
      <c r="CHO30" s="48"/>
      <c r="CHP30" s="48"/>
      <c r="CHQ30" s="48"/>
      <c r="CHR30" s="48"/>
      <c r="CHS30" s="48"/>
      <c r="CHT30" s="48"/>
      <c r="CHU30" s="48"/>
      <c r="CHV30" s="48"/>
      <c r="CHW30" s="48"/>
      <c r="CHX30" s="48"/>
      <c r="CHY30" s="48"/>
      <c r="CHZ30" s="48"/>
      <c r="CIA30" s="48"/>
      <c r="CIB30" s="48"/>
      <c r="CIC30" s="48"/>
      <c r="CID30" s="48"/>
      <c r="CIE30" s="48"/>
      <c r="CIF30" s="48"/>
      <c r="CIG30" s="48"/>
      <c r="CIH30" s="48"/>
      <c r="CII30" s="48"/>
      <c r="CIJ30" s="48"/>
      <c r="CIK30" s="48"/>
      <c r="CIL30" s="48"/>
      <c r="CIM30" s="48"/>
      <c r="CIN30" s="48"/>
      <c r="CIO30" s="48"/>
      <c r="CIP30" s="48"/>
      <c r="CIQ30" s="48"/>
      <c r="CIR30" s="48"/>
      <c r="CIS30" s="48"/>
      <c r="CIT30" s="48"/>
      <c r="CIU30" s="48"/>
      <c r="CIV30" s="48"/>
      <c r="CIW30" s="48"/>
      <c r="CIX30" s="48"/>
      <c r="CIY30" s="48"/>
      <c r="CIZ30" s="48"/>
      <c r="CJA30" s="48"/>
      <c r="CJB30" s="48"/>
      <c r="CJC30" s="48"/>
      <c r="CJD30" s="48"/>
      <c r="CJE30" s="48"/>
      <c r="CJF30" s="48"/>
      <c r="CJG30" s="48"/>
      <c r="CJH30" s="48"/>
      <c r="CJI30" s="48"/>
      <c r="CJJ30" s="48"/>
      <c r="CJK30" s="48"/>
      <c r="CJL30" s="48"/>
      <c r="CJM30" s="48"/>
      <c r="CJN30" s="48"/>
      <c r="CJO30" s="48"/>
      <c r="CJP30" s="48"/>
      <c r="CJQ30" s="48"/>
      <c r="CJR30" s="48"/>
      <c r="CJS30" s="48"/>
      <c r="CJT30" s="48"/>
      <c r="CJU30" s="48"/>
      <c r="CJV30" s="48"/>
      <c r="CJW30" s="48"/>
      <c r="CJX30" s="48"/>
      <c r="CJY30" s="48"/>
      <c r="CJZ30" s="48"/>
      <c r="CKA30" s="48"/>
      <c r="CKB30" s="48"/>
      <c r="CKC30" s="48"/>
      <c r="CKD30" s="48"/>
      <c r="CKE30" s="48"/>
      <c r="CKF30" s="48"/>
      <c r="CKG30" s="48"/>
      <c r="CKH30" s="48"/>
      <c r="CKI30" s="48"/>
      <c r="CKJ30" s="48"/>
      <c r="CKK30" s="48"/>
      <c r="CKL30" s="48"/>
      <c r="CKM30" s="48"/>
      <c r="CKN30" s="48"/>
      <c r="CKO30" s="48"/>
      <c r="CKP30" s="48"/>
      <c r="CKQ30" s="48"/>
      <c r="CKR30" s="48"/>
      <c r="CKS30" s="48"/>
      <c r="CKT30" s="48"/>
      <c r="CKU30" s="48"/>
      <c r="CKV30" s="48"/>
      <c r="CKW30" s="48"/>
      <c r="CKX30" s="48"/>
      <c r="CKY30" s="48"/>
      <c r="CKZ30" s="48"/>
      <c r="CLA30" s="48"/>
      <c r="CLB30" s="48"/>
      <c r="CLC30" s="48"/>
      <c r="CLD30" s="48"/>
      <c r="CLE30" s="48"/>
      <c r="CLF30" s="48"/>
      <c r="CLG30" s="48"/>
      <c r="CLH30" s="48"/>
      <c r="CLI30" s="48"/>
      <c r="CLJ30" s="48"/>
      <c r="CLK30" s="48"/>
      <c r="CLL30" s="48"/>
      <c r="CLM30" s="48"/>
      <c r="CLN30" s="48"/>
      <c r="CLO30" s="48"/>
      <c r="CLP30" s="48"/>
      <c r="CLQ30" s="48"/>
      <c r="CLR30" s="48"/>
    </row>
    <row r="31" spans="1:2358" ht="15.75" thickBot="1" x14ac:dyDescent="0.3">
      <c r="B31" s="685">
        <v>32130001</v>
      </c>
      <c r="C31" s="21" t="s">
        <v>113</v>
      </c>
      <c r="D31" s="295" t="s">
        <v>47</v>
      </c>
      <c r="E31" s="11"/>
      <c r="F31" s="361">
        <f>(G31+J31+M31)/3</f>
        <v>310.45144444444446</v>
      </c>
      <c r="G31" s="38">
        <f>(14140.63/30)</f>
        <v>471.35433333333333</v>
      </c>
      <c r="H31" s="265" t="s">
        <v>248</v>
      </c>
      <c r="I31" s="29" t="s">
        <v>247</v>
      </c>
      <c r="J31" s="49">
        <v>110</v>
      </c>
      <c r="K31" s="56"/>
      <c r="L31" s="200" t="s">
        <v>249</v>
      </c>
      <c r="M31" s="201">
        <f>(10500/30)</f>
        <v>350</v>
      </c>
      <c r="N31" s="268" t="s">
        <v>379</v>
      </c>
      <c r="O31" s="733" t="s">
        <v>380</v>
      </c>
      <c r="P31" s="734"/>
      <c r="Q31" s="48"/>
      <c r="R31" s="409">
        <v>4</v>
      </c>
      <c r="S31" s="253">
        <f t="shared" si="0"/>
        <v>310.45144444444446</v>
      </c>
      <c r="T31" s="80">
        <f>(AA31+AM31+AS31)/3</f>
        <v>135.65</v>
      </c>
      <c r="U31" s="98"/>
      <c r="V31" s="413"/>
      <c r="W31" s="48"/>
      <c r="X31" s="431"/>
      <c r="Y31" s="80"/>
      <c r="Z31" s="82"/>
      <c r="AA31" s="80">
        <v>121.27</v>
      </c>
      <c r="AB31" s="80"/>
      <c r="AC31" s="80"/>
      <c r="AD31" s="80"/>
      <c r="AE31" s="80"/>
      <c r="AF31" s="82"/>
      <c r="AG31" s="80"/>
      <c r="AH31" s="80"/>
      <c r="AI31" s="80"/>
      <c r="AJ31" s="80"/>
      <c r="AK31" s="80"/>
      <c r="AL31" s="80"/>
      <c r="AM31" s="84">
        <v>142</v>
      </c>
      <c r="AN31" s="84"/>
      <c r="AO31" s="84"/>
      <c r="AP31" s="84"/>
      <c r="AQ31" s="84"/>
      <c r="AR31" s="84"/>
      <c r="AS31" s="84">
        <v>143.68</v>
      </c>
      <c r="AT31" s="84"/>
      <c r="AU31" s="432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</row>
    <row r="32" spans="1:2358" ht="15.75" thickBot="1" x14ac:dyDescent="0.3">
      <c r="B32" s="706"/>
      <c r="C32" s="65" t="s">
        <v>114</v>
      </c>
      <c r="D32" s="305" t="s">
        <v>47</v>
      </c>
      <c r="E32" s="11"/>
      <c r="F32" s="364">
        <f>(G32)</f>
        <v>6.04</v>
      </c>
      <c r="G32" s="94">
        <f>(1208/200)</f>
        <v>6.04</v>
      </c>
      <c r="H32" s="58"/>
      <c r="I32" s="135" t="s">
        <v>315</v>
      </c>
      <c r="J32" s="135"/>
      <c r="K32" s="135"/>
      <c r="L32" s="135"/>
      <c r="M32" s="145"/>
      <c r="N32" s="145"/>
      <c r="O32" s="126"/>
      <c r="P32" s="355" t="s">
        <v>316</v>
      </c>
      <c r="Q32" s="48"/>
      <c r="R32" s="409">
        <v>1</v>
      </c>
      <c r="S32" s="254">
        <f t="shared" si="0"/>
        <v>6.04</v>
      </c>
      <c r="T32" s="124"/>
      <c r="U32" s="125"/>
      <c r="V32" s="414"/>
      <c r="W32" s="48"/>
      <c r="X32" s="770"/>
      <c r="Y32" s="771"/>
      <c r="Z32" s="771"/>
      <c r="AA32" s="771"/>
      <c r="AB32" s="771"/>
      <c r="AC32" s="771"/>
      <c r="AD32" s="771"/>
      <c r="AE32" s="771"/>
      <c r="AF32" s="771"/>
      <c r="AG32" s="771"/>
      <c r="AH32" s="771"/>
      <c r="AI32" s="771"/>
      <c r="AJ32" s="771"/>
      <c r="AK32" s="771"/>
      <c r="AL32" s="771"/>
      <c r="AM32" s="771"/>
      <c r="AN32" s="771"/>
      <c r="AO32" s="771"/>
      <c r="AP32" s="771"/>
      <c r="AQ32" s="771"/>
      <c r="AR32" s="771"/>
      <c r="AS32" s="771"/>
      <c r="AT32" s="771"/>
      <c r="AU32" s="773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</row>
    <row r="33" spans="1:2358" ht="15.75" thickBot="1" x14ac:dyDescent="0.3">
      <c r="B33" s="303">
        <v>322300022</v>
      </c>
      <c r="C33" s="5" t="s">
        <v>36</v>
      </c>
      <c r="D33" s="298" t="s">
        <v>47</v>
      </c>
      <c r="E33" s="11"/>
      <c r="F33" s="354">
        <f>(G33+J33)/2</f>
        <v>163.63300000000001</v>
      </c>
      <c r="G33" s="39">
        <f>(1472.66/10)</f>
        <v>147.26600000000002</v>
      </c>
      <c r="H33" s="266" t="s">
        <v>388</v>
      </c>
      <c r="I33" s="30" t="s">
        <v>417</v>
      </c>
      <c r="J33" s="50">
        <v>180</v>
      </c>
      <c r="K33" s="266" t="s">
        <v>419</v>
      </c>
      <c r="L33" s="30" t="s">
        <v>418</v>
      </c>
      <c r="M33" s="180"/>
      <c r="N33" s="180"/>
      <c r="O33" s="30"/>
      <c r="P33" s="365"/>
      <c r="Q33" s="48"/>
      <c r="R33" s="409">
        <v>2</v>
      </c>
      <c r="S33" s="253">
        <f t="shared" si="0"/>
        <v>163.63300000000001</v>
      </c>
      <c r="T33" s="80"/>
      <c r="U33" s="99">
        <v>47.04</v>
      </c>
      <c r="V33" s="413"/>
      <c r="W33" s="48"/>
      <c r="X33" s="431"/>
      <c r="Y33" s="80">
        <v>47.04</v>
      </c>
      <c r="Z33" s="82"/>
      <c r="AA33" s="80"/>
      <c r="AB33" s="80"/>
      <c r="AC33" s="80"/>
      <c r="AD33" s="80"/>
      <c r="AE33" s="80"/>
      <c r="AF33" s="82"/>
      <c r="AG33" s="80"/>
      <c r="AH33" s="80"/>
      <c r="AI33" s="80"/>
      <c r="AJ33" s="80"/>
      <c r="AK33" s="80"/>
      <c r="AL33" s="80"/>
      <c r="AM33" s="84">
        <v>44.16</v>
      </c>
      <c r="AN33" s="84"/>
      <c r="AO33" s="84"/>
      <c r="AP33" s="84">
        <v>48</v>
      </c>
      <c r="AQ33" s="84"/>
      <c r="AR33" s="84"/>
      <c r="AS33" s="84"/>
      <c r="AT33" s="84"/>
      <c r="AU33" s="432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</row>
    <row r="34" spans="1:2358" s="70" customFormat="1" ht="15.75" thickBot="1" x14ac:dyDescent="0.3">
      <c r="A34" s="48"/>
      <c r="B34" s="306">
        <v>321500181</v>
      </c>
      <c r="C34" s="633" t="s">
        <v>328</v>
      </c>
      <c r="D34" s="634"/>
      <c r="E34" s="11"/>
      <c r="F34" s="663"/>
      <c r="G34" s="664"/>
      <c r="H34" s="664"/>
      <c r="I34" s="664"/>
      <c r="J34" s="664"/>
      <c r="K34" s="664"/>
      <c r="L34" s="664"/>
      <c r="M34" s="664"/>
      <c r="N34" s="664"/>
      <c r="O34" s="664"/>
      <c r="P34" s="665"/>
      <c r="Q34" s="48"/>
      <c r="R34" s="409">
        <v>1</v>
      </c>
      <c r="S34" s="254">
        <f t="shared" si="0"/>
        <v>0</v>
      </c>
      <c r="T34" s="124"/>
      <c r="U34" s="247"/>
      <c r="V34" s="415">
        <f>(AF34)</f>
        <v>6050</v>
      </c>
      <c r="W34" s="48"/>
      <c r="X34" s="431"/>
      <c r="Y34" s="80"/>
      <c r="Z34" s="82"/>
      <c r="AA34" s="80"/>
      <c r="AB34" s="80">
        <v>5336.9</v>
      </c>
      <c r="AC34" s="80"/>
      <c r="AD34" s="80"/>
      <c r="AE34" s="80"/>
      <c r="AF34" s="82">
        <v>6050</v>
      </c>
      <c r="AG34" s="80"/>
      <c r="AH34" s="80"/>
      <c r="AI34" s="80"/>
      <c r="AJ34" s="80"/>
      <c r="AK34" s="80"/>
      <c r="AL34" s="80"/>
      <c r="AM34" s="84"/>
      <c r="AN34" s="84"/>
      <c r="AO34" s="84"/>
      <c r="AP34" s="84"/>
      <c r="AQ34" s="84"/>
      <c r="AR34" s="84"/>
      <c r="AS34" s="84"/>
      <c r="AT34" s="84"/>
      <c r="AU34" s="432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48"/>
      <c r="KK34" s="48"/>
      <c r="KL34" s="48"/>
      <c r="KM34" s="48"/>
      <c r="KN34" s="48"/>
      <c r="KO34" s="48"/>
      <c r="KP34" s="48"/>
      <c r="KQ34" s="48"/>
      <c r="KR34" s="48"/>
      <c r="KS34" s="48"/>
      <c r="KT34" s="48"/>
      <c r="KU34" s="48"/>
      <c r="KV34" s="48"/>
      <c r="KW34" s="48"/>
      <c r="KX34" s="48"/>
      <c r="KY34" s="48"/>
      <c r="KZ34" s="48"/>
      <c r="LA34" s="48"/>
      <c r="LB34" s="48"/>
      <c r="LC34" s="48"/>
      <c r="LD34" s="48"/>
      <c r="LE34" s="48"/>
      <c r="LF34" s="48"/>
      <c r="LG34" s="48"/>
      <c r="LH34" s="48"/>
      <c r="LI34" s="48"/>
      <c r="LJ34" s="48"/>
      <c r="LK34" s="48"/>
      <c r="LL34" s="48"/>
      <c r="LM34" s="48"/>
      <c r="LN34" s="48"/>
      <c r="LO34" s="48"/>
      <c r="LP34" s="48"/>
      <c r="LQ34" s="48"/>
      <c r="LR34" s="48"/>
      <c r="LS34" s="48"/>
      <c r="LT34" s="48"/>
      <c r="LU34" s="48"/>
      <c r="LV34" s="48"/>
      <c r="LW34" s="48"/>
      <c r="LX34" s="48"/>
      <c r="LY34" s="48"/>
      <c r="LZ34" s="48"/>
      <c r="MA34" s="48"/>
      <c r="MB34" s="48"/>
      <c r="MC34" s="48"/>
      <c r="MD34" s="48"/>
      <c r="ME34" s="48"/>
      <c r="MF34" s="48"/>
      <c r="MG34" s="48"/>
      <c r="MH34" s="48"/>
      <c r="MI34" s="48"/>
      <c r="MJ34" s="48"/>
      <c r="MK34" s="48"/>
      <c r="ML34" s="48"/>
      <c r="MM34" s="48"/>
      <c r="MN34" s="48"/>
      <c r="MO34" s="48"/>
      <c r="MP34" s="48"/>
      <c r="MQ34" s="48"/>
      <c r="MR34" s="48"/>
      <c r="MS34" s="48"/>
      <c r="MT34" s="48"/>
      <c r="MU34" s="48"/>
      <c r="MV34" s="48"/>
      <c r="MW34" s="48"/>
      <c r="MX34" s="48"/>
      <c r="MY34" s="48"/>
      <c r="MZ34" s="48"/>
      <c r="NA34" s="48"/>
      <c r="NB34" s="48"/>
      <c r="NC34" s="48"/>
      <c r="ND34" s="48"/>
      <c r="NE34" s="48"/>
      <c r="NF34" s="48"/>
      <c r="NG34" s="48"/>
      <c r="NH34" s="48"/>
      <c r="NI34" s="48"/>
      <c r="NJ34" s="48"/>
      <c r="NK34" s="48"/>
      <c r="NL34" s="48"/>
      <c r="NM34" s="48"/>
      <c r="NN34" s="48"/>
      <c r="NO34" s="48"/>
      <c r="NP34" s="48"/>
      <c r="NQ34" s="48"/>
      <c r="NR34" s="48"/>
      <c r="NS34" s="48"/>
      <c r="NT34" s="48"/>
      <c r="NU34" s="48"/>
      <c r="NV34" s="48"/>
      <c r="NW34" s="48"/>
      <c r="NX34" s="48"/>
      <c r="NY34" s="48"/>
      <c r="NZ34" s="48"/>
      <c r="OA34" s="48"/>
      <c r="OB34" s="48"/>
      <c r="OC34" s="48"/>
      <c r="OD34" s="48"/>
      <c r="OE34" s="48"/>
      <c r="OF34" s="48"/>
      <c r="OG34" s="48"/>
      <c r="OH34" s="48"/>
      <c r="OI34" s="48"/>
      <c r="OJ34" s="48"/>
      <c r="OK34" s="48"/>
      <c r="OL34" s="48"/>
      <c r="OM34" s="48"/>
      <c r="ON34" s="48"/>
      <c r="OO34" s="48"/>
      <c r="OP34" s="48"/>
      <c r="OQ34" s="48"/>
      <c r="OR34" s="48"/>
      <c r="OS34" s="48"/>
      <c r="OT34" s="48"/>
      <c r="OU34" s="48"/>
      <c r="OV34" s="48"/>
      <c r="OW34" s="48"/>
      <c r="OX34" s="48"/>
      <c r="OY34" s="48"/>
      <c r="OZ34" s="48"/>
      <c r="PA34" s="48"/>
      <c r="PB34" s="48"/>
      <c r="PC34" s="48"/>
      <c r="PD34" s="48"/>
      <c r="PE34" s="48"/>
      <c r="PF34" s="48"/>
      <c r="PG34" s="48"/>
      <c r="PH34" s="48"/>
      <c r="PI34" s="48"/>
      <c r="PJ34" s="48"/>
      <c r="PK34" s="48"/>
      <c r="PL34" s="48"/>
      <c r="PM34" s="48"/>
      <c r="PN34" s="48"/>
      <c r="PO34" s="48"/>
      <c r="PP34" s="48"/>
      <c r="PQ34" s="48"/>
      <c r="PR34" s="48"/>
      <c r="PS34" s="48"/>
      <c r="PT34" s="48"/>
      <c r="PU34" s="48"/>
      <c r="PV34" s="48"/>
      <c r="PW34" s="48"/>
      <c r="PX34" s="48"/>
      <c r="PY34" s="48"/>
      <c r="PZ34" s="48"/>
      <c r="QA34" s="48"/>
      <c r="QB34" s="48"/>
      <c r="QC34" s="48"/>
      <c r="QD34" s="48"/>
      <c r="QE34" s="48"/>
      <c r="QF34" s="48"/>
      <c r="QG34" s="48"/>
      <c r="QH34" s="48"/>
      <c r="QI34" s="48"/>
      <c r="QJ34" s="48"/>
      <c r="QK34" s="48"/>
      <c r="QL34" s="48"/>
      <c r="QM34" s="48"/>
      <c r="QN34" s="48"/>
      <c r="QO34" s="48"/>
      <c r="QP34" s="48"/>
      <c r="QQ34" s="48"/>
      <c r="QR34" s="48"/>
      <c r="QS34" s="48"/>
      <c r="QT34" s="48"/>
      <c r="QU34" s="48"/>
      <c r="QV34" s="48"/>
      <c r="QW34" s="48"/>
      <c r="QX34" s="48"/>
      <c r="QY34" s="48"/>
      <c r="QZ34" s="48"/>
      <c r="RA34" s="48"/>
      <c r="RB34" s="48"/>
      <c r="RC34" s="48"/>
      <c r="RD34" s="48"/>
      <c r="RE34" s="48"/>
      <c r="RF34" s="48"/>
      <c r="RG34" s="48"/>
      <c r="RH34" s="48"/>
      <c r="RI34" s="48"/>
      <c r="RJ34" s="48"/>
      <c r="RK34" s="48"/>
      <c r="RL34" s="48"/>
      <c r="RM34" s="48"/>
      <c r="RN34" s="48"/>
      <c r="RO34" s="48"/>
      <c r="RP34" s="48"/>
      <c r="RQ34" s="48"/>
      <c r="RR34" s="48"/>
      <c r="RS34" s="48"/>
      <c r="RT34" s="48"/>
      <c r="RU34" s="48"/>
      <c r="RV34" s="48"/>
      <c r="RW34" s="48"/>
      <c r="RX34" s="48"/>
      <c r="RY34" s="48"/>
      <c r="RZ34" s="48"/>
      <c r="SA34" s="48"/>
      <c r="SB34" s="48"/>
      <c r="SC34" s="48"/>
      <c r="SD34" s="48"/>
      <c r="SE34" s="48"/>
      <c r="SF34" s="48"/>
      <c r="SG34" s="48"/>
      <c r="SH34" s="48"/>
      <c r="SI34" s="48"/>
      <c r="SJ34" s="48"/>
      <c r="SK34" s="48"/>
      <c r="SL34" s="48"/>
      <c r="SM34" s="48"/>
      <c r="SN34" s="48"/>
      <c r="SO34" s="48"/>
      <c r="SP34" s="48"/>
      <c r="SQ34" s="48"/>
      <c r="SR34" s="48"/>
      <c r="SS34" s="48"/>
      <c r="ST34" s="48"/>
      <c r="SU34" s="48"/>
      <c r="SV34" s="48"/>
      <c r="SW34" s="48"/>
      <c r="SX34" s="48"/>
      <c r="SY34" s="48"/>
      <c r="SZ34" s="48"/>
      <c r="TA34" s="48"/>
      <c r="TB34" s="48"/>
      <c r="TC34" s="48"/>
      <c r="TD34" s="48"/>
      <c r="TE34" s="48"/>
      <c r="TF34" s="48"/>
      <c r="TG34" s="48"/>
      <c r="TH34" s="48"/>
      <c r="TI34" s="48"/>
      <c r="TJ34" s="48"/>
      <c r="TK34" s="48"/>
      <c r="TL34" s="48"/>
      <c r="TM34" s="48"/>
      <c r="TN34" s="48"/>
      <c r="TO34" s="48"/>
      <c r="TP34" s="48"/>
      <c r="TQ34" s="48"/>
      <c r="TR34" s="48"/>
      <c r="TS34" s="48"/>
      <c r="TT34" s="48"/>
      <c r="TU34" s="48"/>
      <c r="TV34" s="48"/>
      <c r="TW34" s="48"/>
      <c r="TX34" s="48"/>
      <c r="TY34" s="48"/>
      <c r="TZ34" s="48"/>
      <c r="UA34" s="48"/>
      <c r="UB34" s="48"/>
      <c r="UC34" s="48"/>
      <c r="UD34" s="48"/>
      <c r="UE34" s="48"/>
      <c r="UF34" s="48"/>
      <c r="UG34" s="48"/>
      <c r="UH34" s="48"/>
      <c r="UI34" s="48"/>
      <c r="UJ34" s="48"/>
      <c r="UK34" s="48"/>
      <c r="UL34" s="48"/>
      <c r="UM34" s="48"/>
      <c r="UN34" s="48"/>
      <c r="UO34" s="48"/>
      <c r="UP34" s="48"/>
      <c r="UQ34" s="48"/>
      <c r="UR34" s="48"/>
      <c r="US34" s="48"/>
      <c r="UT34" s="48"/>
      <c r="UU34" s="48"/>
      <c r="UV34" s="48"/>
      <c r="UW34" s="48"/>
      <c r="UX34" s="48"/>
      <c r="UY34" s="48"/>
      <c r="UZ34" s="48"/>
      <c r="VA34" s="48"/>
      <c r="VB34" s="48"/>
      <c r="VC34" s="48"/>
      <c r="VD34" s="48"/>
      <c r="VE34" s="48"/>
      <c r="VF34" s="48"/>
      <c r="VG34" s="48"/>
      <c r="VH34" s="48"/>
      <c r="VI34" s="48"/>
      <c r="VJ34" s="48"/>
      <c r="VK34" s="48"/>
      <c r="VL34" s="48"/>
      <c r="VM34" s="48"/>
      <c r="VN34" s="48"/>
      <c r="VO34" s="48"/>
      <c r="VP34" s="48"/>
      <c r="VQ34" s="48"/>
      <c r="VR34" s="48"/>
      <c r="VS34" s="48"/>
      <c r="VT34" s="48"/>
      <c r="VU34" s="48"/>
      <c r="VV34" s="48"/>
      <c r="VW34" s="48"/>
      <c r="VX34" s="48"/>
      <c r="VY34" s="48"/>
      <c r="VZ34" s="48"/>
      <c r="WA34" s="48"/>
      <c r="WB34" s="48"/>
      <c r="WC34" s="48"/>
      <c r="WD34" s="48"/>
      <c r="WE34" s="48"/>
      <c r="WF34" s="48"/>
      <c r="WG34" s="48"/>
      <c r="WH34" s="48"/>
      <c r="WI34" s="48"/>
      <c r="WJ34" s="48"/>
      <c r="WK34" s="48"/>
      <c r="WL34" s="48"/>
      <c r="WM34" s="48"/>
      <c r="WN34" s="48"/>
      <c r="WO34" s="48"/>
      <c r="WP34" s="48"/>
      <c r="WQ34" s="48"/>
      <c r="WR34" s="48"/>
      <c r="WS34" s="48"/>
      <c r="WT34" s="48"/>
      <c r="WU34" s="48"/>
      <c r="WV34" s="48"/>
      <c r="WW34" s="48"/>
      <c r="WX34" s="48"/>
      <c r="WY34" s="48"/>
      <c r="WZ34" s="48"/>
      <c r="XA34" s="48"/>
      <c r="XB34" s="48"/>
      <c r="XC34" s="48"/>
      <c r="XD34" s="48"/>
      <c r="XE34" s="48"/>
      <c r="XF34" s="48"/>
      <c r="XG34" s="48"/>
      <c r="XH34" s="48"/>
      <c r="XI34" s="48"/>
      <c r="XJ34" s="48"/>
      <c r="XK34" s="48"/>
      <c r="XL34" s="48"/>
      <c r="XM34" s="48"/>
      <c r="XN34" s="48"/>
      <c r="XO34" s="48"/>
      <c r="XP34" s="48"/>
      <c r="XQ34" s="48"/>
      <c r="XR34" s="48"/>
      <c r="XS34" s="48"/>
      <c r="XT34" s="48"/>
      <c r="XU34" s="48"/>
      <c r="XV34" s="48"/>
      <c r="XW34" s="48"/>
      <c r="XX34" s="48"/>
      <c r="XY34" s="48"/>
      <c r="XZ34" s="48"/>
      <c r="YA34" s="48"/>
      <c r="YB34" s="48"/>
      <c r="YC34" s="48"/>
      <c r="YD34" s="48"/>
      <c r="YE34" s="48"/>
      <c r="YF34" s="48"/>
      <c r="YG34" s="48"/>
      <c r="YH34" s="48"/>
      <c r="YI34" s="48"/>
      <c r="YJ34" s="48"/>
      <c r="YK34" s="48"/>
      <c r="YL34" s="48"/>
      <c r="YM34" s="48"/>
      <c r="YN34" s="48"/>
      <c r="YO34" s="48"/>
      <c r="YP34" s="48"/>
      <c r="YQ34" s="48"/>
      <c r="YR34" s="48"/>
      <c r="YS34" s="48"/>
      <c r="YT34" s="48"/>
      <c r="YU34" s="48"/>
      <c r="YV34" s="48"/>
      <c r="YW34" s="48"/>
      <c r="YX34" s="48"/>
      <c r="YY34" s="48"/>
      <c r="YZ34" s="48"/>
      <c r="ZA34" s="48"/>
      <c r="ZB34" s="48"/>
      <c r="ZC34" s="48"/>
      <c r="ZD34" s="48"/>
      <c r="ZE34" s="48"/>
      <c r="ZF34" s="48"/>
      <c r="ZG34" s="48"/>
      <c r="ZH34" s="48"/>
      <c r="ZI34" s="48"/>
      <c r="ZJ34" s="48"/>
      <c r="ZK34" s="48"/>
      <c r="ZL34" s="48"/>
      <c r="ZM34" s="48"/>
      <c r="ZN34" s="48"/>
      <c r="ZO34" s="48"/>
      <c r="ZP34" s="48"/>
      <c r="ZQ34" s="48"/>
      <c r="ZR34" s="48"/>
      <c r="ZS34" s="48"/>
      <c r="ZT34" s="48"/>
      <c r="ZU34" s="48"/>
      <c r="ZV34" s="48"/>
      <c r="ZW34" s="48"/>
      <c r="ZX34" s="48"/>
      <c r="ZY34" s="48"/>
      <c r="ZZ34" s="48"/>
      <c r="AAA34" s="48"/>
      <c r="AAB34" s="48"/>
      <c r="AAC34" s="48"/>
      <c r="AAD34" s="48"/>
      <c r="AAE34" s="48"/>
      <c r="AAF34" s="48"/>
      <c r="AAG34" s="48"/>
      <c r="AAH34" s="48"/>
      <c r="AAI34" s="48"/>
      <c r="AAJ34" s="48"/>
      <c r="AAK34" s="48"/>
      <c r="AAL34" s="48"/>
      <c r="AAM34" s="48"/>
      <c r="AAN34" s="48"/>
      <c r="AAO34" s="48"/>
      <c r="AAP34" s="48"/>
      <c r="AAQ34" s="48"/>
      <c r="AAR34" s="48"/>
      <c r="AAS34" s="48"/>
      <c r="AAT34" s="48"/>
      <c r="AAU34" s="48"/>
      <c r="AAV34" s="48"/>
      <c r="AAW34" s="48"/>
      <c r="AAX34" s="48"/>
      <c r="AAY34" s="48"/>
      <c r="AAZ34" s="48"/>
      <c r="ABA34" s="48"/>
      <c r="ABB34" s="48"/>
      <c r="ABC34" s="48"/>
      <c r="ABD34" s="48"/>
      <c r="ABE34" s="48"/>
      <c r="ABF34" s="48"/>
      <c r="ABG34" s="48"/>
      <c r="ABH34" s="48"/>
      <c r="ABI34" s="48"/>
      <c r="ABJ34" s="48"/>
      <c r="ABK34" s="48"/>
      <c r="ABL34" s="48"/>
      <c r="ABM34" s="48"/>
      <c r="ABN34" s="48"/>
      <c r="ABO34" s="48"/>
      <c r="ABP34" s="48"/>
      <c r="ABQ34" s="48"/>
      <c r="ABR34" s="48"/>
      <c r="ABS34" s="48"/>
      <c r="ABT34" s="48"/>
      <c r="ABU34" s="48"/>
      <c r="ABV34" s="48"/>
      <c r="ABW34" s="48"/>
      <c r="ABX34" s="48"/>
      <c r="ABY34" s="48"/>
      <c r="ABZ34" s="48"/>
      <c r="ACA34" s="48"/>
      <c r="ACB34" s="48"/>
      <c r="ACC34" s="48"/>
      <c r="ACD34" s="48"/>
      <c r="ACE34" s="48"/>
      <c r="ACF34" s="48"/>
      <c r="ACG34" s="48"/>
      <c r="ACH34" s="48"/>
      <c r="ACI34" s="48"/>
      <c r="ACJ34" s="48"/>
      <c r="ACK34" s="48"/>
      <c r="ACL34" s="48"/>
      <c r="ACM34" s="48"/>
      <c r="ACN34" s="48"/>
      <c r="ACO34" s="48"/>
      <c r="ACP34" s="48"/>
      <c r="ACQ34" s="48"/>
      <c r="ACR34" s="48"/>
      <c r="ACS34" s="48"/>
      <c r="ACT34" s="48"/>
      <c r="ACU34" s="48"/>
      <c r="ACV34" s="48"/>
      <c r="ACW34" s="48"/>
      <c r="ACX34" s="48"/>
      <c r="ACY34" s="48"/>
      <c r="ACZ34" s="48"/>
      <c r="ADA34" s="48"/>
      <c r="ADB34" s="48"/>
      <c r="ADC34" s="48"/>
      <c r="ADD34" s="48"/>
      <c r="ADE34" s="48"/>
      <c r="ADF34" s="48"/>
      <c r="ADG34" s="48"/>
      <c r="ADH34" s="48"/>
      <c r="ADI34" s="48"/>
      <c r="ADJ34" s="48"/>
      <c r="ADK34" s="48"/>
      <c r="ADL34" s="48"/>
      <c r="ADM34" s="48"/>
      <c r="ADN34" s="48"/>
      <c r="ADO34" s="48"/>
      <c r="ADP34" s="48"/>
      <c r="ADQ34" s="48"/>
      <c r="ADR34" s="48"/>
      <c r="ADS34" s="48"/>
      <c r="ADT34" s="48"/>
      <c r="ADU34" s="48"/>
      <c r="ADV34" s="48"/>
      <c r="ADW34" s="48"/>
      <c r="ADX34" s="48"/>
      <c r="ADY34" s="48"/>
      <c r="ADZ34" s="48"/>
      <c r="AEA34" s="48"/>
      <c r="AEB34" s="48"/>
      <c r="AEC34" s="48"/>
      <c r="AED34" s="48"/>
      <c r="AEE34" s="48"/>
      <c r="AEF34" s="48"/>
      <c r="AEG34" s="48"/>
      <c r="AEH34" s="48"/>
      <c r="AEI34" s="48"/>
      <c r="AEJ34" s="48"/>
      <c r="AEK34" s="48"/>
      <c r="AEL34" s="48"/>
      <c r="AEM34" s="48"/>
      <c r="AEN34" s="48"/>
      <c r="AEO34" s="48"/>
      <c r="AEP34" s="48"/>
      <c r="AEQ34" s="48"/>
      <c r="AER34" s="48"/>
      <c r="AES34" s="48"/>
      <c r="AET34" s="48"/>
      <c r="AEU34" s="48"/>
      <c r="AEV34" s="48"/>
      <c r="AEW34" s="48"/>
      <c r="AEX34" s="48"/>
      <c r="AEY34" s="48"/>
      <c r="AEZ34" s="48"/>
      <c r="AFA34" s="48"/>
      <c r="AFB34" s="48"/>
      <c r="AFC34" s="48"/>
      <c r="AFD34" s="48"/>
      <c r="AFE34" s="48"/>
      <c r="AFF34" s="48"/>
      <c r="AFG34" s="48"/>
      <c r="AFH34" s="48"/>
      <c r="AFI34" s="48"/>
      <c r="AFJ34" s="48"/>
      <c r="AFK34" s="48"/>
      <c r="AFL34" s="48"/>
      <c r="AFM34" s="48"/>
      <c r="AFN34" s="48"/>
      <c r="AFO34" s="48"/>
      <c r="AFP34" s="48"/>
      <c r="AFQ34" s="48"/>
      <c r="AFR34" s="48"/>
      <c r="AFS34" s="48"/>
      <c r="AFT34" s="48"/>
      <c r="AFU34" s="48"/>
      <c r="AFV34" s="48"/>
      <c r="AFW34" s="48"/>
      <c r="AFX34" s="48"/>
      <c r="AFY34" s="48"/>
      <c r="AFZ34" s="48"/>
      <c r="AGA34" s="48"/>
      <c r="AGB34" s="48"/>
      <c r="AGC34" s="48"/>
      <c r="AGD34" s="48"/>
      <c r="AGE34" s="48"/>
      <c r="AGF34" s="48"/>
      <c r="AGG34" s="48"/>
      <c r="AGH34" s="48"/>
      <c r="AGI34" s="48"/>
      <c r="AGJ34" s="48"/>
      <c r="AGK34" s="48"/>
      <c r="AGL34" s="48"/>
      <c r="AGM34" s="48"/>
      <c r="AGN34" s="48"/>
      <c r="AGO34" s="48"/>
      <c r="AGP34" s="48"/>
      <c r="AGQ34" s="48"/>
      <c r="AGR34" s="48"/>
      <c r="AGS34" s="48"/>
      <c r="AGT34" s="48"/>
      <c r="AGU34" s="48"/>
      <c r="AGV34" s="48"/>
      <c r="AGW34" s="48"/>
      <c r="AGX34" s="48"/>
      <c r="AGY34" s="48"/>
      <c r="AGZ34" s="48"/>
      <c r="AHA34" s="48"/>
      <c r="AHB34" s="48"/>
      <c r="AHC34" s="48"/>
      <c r="AHD34" s="48"/>
      <c r="AHE34" s="48"/>
      <c r="AHF34" s="48"/>
      <c r="AHG34" s="48"/>
      <c r="AHH34" s="48"/>
      <c r="AHI34" s="48"/>
      <c r="AHJ34" s="48"/>
      <c r="AHK34" s="48"/>
      <c r="AHL34" s="48"/>
      <c r="AHM34" s="48"/>
      <c r="AHN34" s="48"/>
      <c r="AHO34" s="48"/>
      <c r="AHP34" s="48"/>
      <c r="AHQ34" s="48"/>
      <c r="AHR34" s="48"/>
      <c r="AHS34" s="48"/>
      <c r="AHT34" s="48"/>
      <c r="AHU34" s="48"/>
      <c r="AHV34" s="48"/>
      <c r="AHW34" s="48"/>
      <c r="AHX34" s="48"/>
      <c r="AHY34" s="48"/>
      <c r="AHZ34" s="48"/>
      <c r="AIA34" s="48"/>
      <c r="AIB34" s="48"/>
      <c r="AIC34" s="48"/>
      <c r="AID34" s="48"/>
      <c r="AIE34" s="48"/>
      <c r="AIF34" s="48"/>
      <c r="AIG34" s="48"/>
      <c r="AIH34" s="48"/>
      <c r="AII34" s="48"/>
      <c r="AIJ34" s="48"/>
      <c r="AIK34" s="48"/>
      <c r="AIL34" s="48"/>
      <c r="AIM34" s="48"/>
      <c r="AIN34" s="48"/>
      <c r="AIO34" s="48"/>
      <c r="AIP34" s="48"/>
      <c r="AIQ34" s="48"/>
      <c r="AIR34" s="48"/>
      <c r="AIS34" s="48"/>
      <c r="AIT34" s="48"/>
      <c r="AIU34" s="48"/>
      <c r="AIV34" s="48"/>
      <c r="AIW34" s="48"/>
      <c r="AIX34" s="48"/>
      <c r="AIY34" s="48"/>
      <c r="AIZ34" s="48"/>
      <c r="AJA34" s="48"/>
      <c r="AJB34" s="48"/>
      <c r="AJC34" s="48"/>
      <c r="AJD34" s="48"/>
      <c r="AJE34" s="48"/>
      <c r="AJF34" s="48"/>
      <c r="AJG34" s="48"/>
      <c r="AJH34" s="48"/>
      <c r="AJI34" s="48"/>
      <c r="AJJ34" s="48"/>
      <c r="AJK34" s="48"/>
      <c r="AJL34" s="48"/>
      <c r="AJM34" s="48"/>
      <c r="AJN34" s="48"/>
      <c r="AJO34" s="48"/>
      <c r="AJP34" s="48"/>
      <c r="AJQ34" s="48"/>
      <c r="AJR34" s="48"/>
      <c r="AJS34" s="48"/>
      <c r="AJT34" s="48"/>
      <c r="AJU34" s="48"/>
      <c r="AJV34" s="48"/>
      <c r="AJW34" s="48"/>
      <c r="AJX34" s="48"/>
      <c r="AJY34" s="48"/>
      <c r="AJZ34" s="48"/>
      <c r="AKA34" s="48"/>
      <c r="AKB34" s="48"/>
      <c r="AKC34" s="48"/>
      <c r="AKD34" s="48"/>
      <c r="AKE34" s="48"/>
      <c r="AKF34" s="48"/>
      <c r="AKG34" s="48"/>
      <c r="AKH34" s="48"/>
      <c r="AKI34" s="48"/>
      <c r="AKJ34" s="48"/>
      <c r="AKK34" s="48"/>
      <c r="AKL34" s="48"/>
      <c r="AKM34" s="48"/>
      <c r="AKN34" s="48"/>
      <c r="AKO34" s="48"/>
      <c r="AKP34" s="48"/>
      <c r="AKQ34" s="48"/>
      <c r="AKR34" s="48"/>
      <c r="AKS34" s="48"/>
      <c r="AKT34" s="48"/>
      <c r="AKU34" s="48"/>
      <c r="AKV34" s="48"/>
      <c r="AKW34" s="48"/>
      <c r="AKX34" s="48"/>
      <c r="AKY34" s="48"/>
      <c r="AKZ34" s="48"/>
      <c r="ALA34" s="48"/>
      <c r="ALB34" s="48"/>
      <c r="ALC34" s="48"/>
      <c r="ALD34" s="48"/>
      <c r="ALE34" s="48"/>
      <c r="ALF34" s="48"/>
      <c r="ALG34" s="48"/>
      <c r="ALH34" s="48"/>
      <c r="ALI34" s="48"/>
      <c r="ALJ34" s="48"/>
      <c r="ALK34" s="48"/>
      <c r="ALL34" s="48"/>
      <c r="ALM34" s="48"/>
      <c r="ALN34" s="48"/>
      <c r="ALO34" s="48"/>
      <c r="ALP34" s="48"/>
      <c r="ALQ34" s="48"/>
      <c r="ALR34" s="48"/>
      <c r="ALS34" s="48"/>
      <c r="ALT34" s="48"/>
      <c r="ALU34" s="48"/>
      <c r="ALV34" s="48"/>
      <c r="ALW34" s="48"/>
      <c r="ALX34" s="48"/>
      <c r="ALY34" s="48"/>
      <c r="ALZ34" s="48"/>
      <c r="AMA34" s="48"/>
      <c r="AMB34" s="48"/>
      <c r="AMC34" s="48"/>
      <c r="AMD34" s="48"/>
      <c r="AME34" s="48"/>
      <c r="AMF34" s="48"/>
      <c r="AMG34" s="48"/>
      <c r="AMH34" s="48"/>
      <c r="AMI34" s="48"/>
      <c r="AMJ34" s="48"/>
      <c r="AMK34" s="48"/>
      <c r="AML34" s="48"/>
      <c r="AMM34" s="48"/>
      <c r="AMN34" s="48"/>
      <c r="AMO34" s="48"/>
      <c r="AMP34" s="48"/>
      <c r="AMQ34" s="48"/>
      <c r="AMR34" s="48"/>
      <c r="AMS34" s="48"/>
      <c r="AMT34" s="48"/>
      <c r="AMU34" s="48"/>
      <c r="AMV34" s="48"/>
      <c r="AMW34" s="48"/>
      <c r="AMX34" s="48"/>
      <c r="AMY34" s="48"/>
      <c r="AMZ34" s="48"/>
      <c r="ANA34" s="48"/>
      <c r="ANB34" s="48"/>
      <c r="ANC34" s="48"/>
      <c r="AND34" s="48"/>
      <c r="ANE34" s="48"/>
      <c r="ANF34" s="48"/>
      <c r="ANG34" s="48"/>
      <c r="ANH34" s="48"/>
      <c r="ANI34" s="48"/>
      <c r="ANJ34" s="48"/>
      <c r="ANK34" s="48"/>
      <c r="ANL34" s="48"/>
      <c r="ANM34" s="48"/>
      <c r="ANN34" s="48"/>
      <c r="ANO34" s="48"/>
      <c r="ANP34" s="48"/>
      <c r="ANQ34" s="48"/>
      <c r="ANR34" s="48"/>
      <c r="ANS34" s="48"/>
      <c r="ANT34" s="48"/>
      <c r="ANU34" s="48"/>
      <c r="ANV34" s="48"/>
      <c r="ANW34" s="48"/>
      <c r="ANX34" s="48"/>
      <c r="ANY34" s="48"/>
      <c r="ANZ34" s="48"/>
      <c r="AOA34" s="48"/>
      <c r="AOB34" s="48"/>
      <c r="AOC34" s="48"/>
      <c r="AOD34" s="48"/>
      <c r="AOE34" s="48"/>
      <c r="AOF34" s="48"/>
      <c r="AOG34" s="48"/>
      <c r="AOH34" s="48"/>
      <c r="AOI34" s="48"/>
      <c r="AOJ34" s="48"/>
      <c r="AOK34" s="48"/>
      <c r="AOL34" s="48"/>
      <c r="AOM34" s="48"/>
      <c r="AON34" s="48"/>
      <c r="AOO34" s="48"/>
      <c r="AOP34" s="48"/>
      <c r="AOQ34" s="48"/>
      <c r="AOR34" s="48"/>
      <c r="AOS34" s="48"/>
      <c r="AOT34" s="48"/>
      <c r="AOU34" s="48"/>
      <c r="AOV34" s="48"/>
      <c r="AOW34" s="48"/>
      <c r="AOX34" s="48"/>
      <c r="AOY34" s="48"/>
      <c r="AOZ34" s="48"/>
      <c r="APA34" s="48"/>
      <c r="APB34" s="48"/>
      <c r="APC34" s="48"/>
      <c r="APD34" s="48"/>
      <c r="APE34" s="48"/>
      <c r="APF34" s="48"/>
      <c r="APG34" s="48"/>
      <c r="APH34" s="48"/>
      <c r="API34" s="48"/>
      <c r="APJ34" s="48"/>
      <c r="APK34" s="48"/>
      <c r="APL34" s="48"/>
      <c r="APM34" s="48"/>
      <c r="APN34" s="48"/>
      <c r="APO34" s="48"/>
      <c r="APP34" s="48"/>
      <c r="APQ34" s="48"/>
      <c r="APR34" s="48"/>
      <c r="APS34" s="48"/>
      <c r="APT34" s="48"/>
      <c r="APU34" s="48"/>
      <c r="APV34" s="48"/>
      <c r="APW34" s="48"/>
      <c r="APX34" s="48"/>
      <c r="APY34" s="48"/>
      <c r="APZ34" s="48"/>
      <c r="AQA34" s="48"/>
      <c r="AQB34" s="48"/>
      <c r="AQC34" s="48"/>
      <c r="AQD34" s="48"/>
      <c r="AQE34" s="48"/>
      <c r="AQF34" s="48"/>
      <c r="AQG34" s="48"/>
      <c r="AQH34" s="48"/>
      <c r="AQI34" s="48"/>
      <c r="AQJ34" s="48"/>
      <c r="AQK34" s="48"/>
      <c r="AQL34" s="48"/>
      <c r="AQM34" s="48"/>
      <c r="AQN34" s="48"/>
      <c r="AQO34" s="48"/>
      <c r="AQP34" s="48"/>
      <c r="AQQ34" s="48"/>
      <c r="AQR34" s="48"/>
      <c r="AQS34" s="48"/>
      <c r="AQT34" s="48"/>
      <c r="AQU34" s="48"/>
      <c r="AQV34" s="48"/>
      <c r="AQW34" s="48"/>
      <c r="AQX34" s="48"/>
      <c r="AQY34" s="48"/>
      <c r="AQZ34" s="48"/>
      <c r="ARA34" s="48"/>
      <c r="ARB34" s="48"/>
      <c r="ARC34" s="48"/>
      <c r="ARD34" s="48"/>
      <c r="ARE34" s="48"/>
      <c r="ARF34" s="48"/>
      <c r="ARG34" s="48"/>
      <c r="ARH34" s="48"/>
      <c r="ARI34" s="48"/>
      <c r="ARJ34" s="48"/>
      <c r="ARK34" s="48"/>
      <c r="ARL34" s="48"/>
      <c r="ARM34" s="48"/>
      <c r="ARN34" s="48"/>
      <c r="ARO34" s="48"/>
      <c r="ARP34" s="48"/>
      <c r="ARQ34" s="48"/>
      <c r="ARR34" s="48"/>
      <c r="ARS34" s="48"/>
      <c r="ART34" s="48"/>
      <c r="ARU34" s="48"/>
      <c r="ARV34" s="48"/>
      <c r="ARW34" s="48"/>
      <c r="ARX34" s="48"/>
      <c r="ARY34" s="48"/>
      <c r="ARZ34" s="48"/>
      <c r="ASA34" s="48"/>
      <c r="ASB34" s="48"/>
      <c r="ASC34" s="48"/>
      <c r="ASD34" s="48"/>
      <c r="ASE34" s="48"/>
      <c r="ASF34" s="48"/>
      <c r="ASG34" s="48"/>
      <c r="ASH34" s="48"/>
      <c r="ASI34" s="48"/>
      <c r="ASJ34" s="48"/>
      <c r="ASK34" s="48"/>
      <c r="ASL34" s="48"/>
      <c r="ASM34" s="48"/>
      <c r="ASN34" s="48"/>
      <c r="ASO34" s="48"/>
      <c r="ASP34" s="48"/>
      <c r="ASQ34" s="48"/>
      <c r="ASR34" s="48"/>
      <c r="ASS34" s="48"/>
      <c r="AST34" s="48"/>
      <c r="ASU34" s="48"/>
      <c r="ASV34" s="48"/>
      <c r="ASW34" s="48"/>
      <c r="ASX34" s="48"/>
      <c r="ASY34" s="48"/>
      <c r="ASZ34" s="48"/>
      <c r="ATA34" s="48"/>
      <c r="ATB34" s="48"/>
      <c r="ATC34" s="48"/>
      <c r="ATD34" s="48"/>
      <c r="ATE34" s="48"/>
      <c r="ATF34" s="48"/>
      <c r="ATG34" s="48"/>
      <c r="ATH34" s="48"/>
      <c r="ATI34" s="48"/>
      <c r="ATJ34" s="48"/>
      <c r="ATK34" s="48"/>
      <c r="ATL34" s="48"/>
      <c r="ATM34" s="48"/>
      <c r="ATN34" s="48"/>
      <c r="ATO34" s="48"/>
      <c r="ATP34" s="48"/>
      <c r="ATQ34" s="48"/>
      <c r="ATR34" s="48"/>
      <c r="ATS34" s="48"/>
      <c r="ATT34" s="48"/>
      <c r="ATU34" s="48"/>
      <c r="ATV34" s="48"/>
      <c r="ATW34" s="48"/>
      <c r="ATX34" s="48"/>
      <c r="ATY34" s="48"/>
      <c r="ATZ34" s="48"/>
      <c r="AUA34" s="48"/>
      <c r="AUB34" s="48"/>
      <c r="AUC34" s="48"/>
      <c r="AUD34" s="48"/>
      <c r="AUE34" s="48"/>
      <c r="AUF34" s="48"/>
      <c r="AUG34" s="48"/>
      <c r="AUH34" s="48"/>
      <c r="AUI34" s="48"/>
      <c r="AUJ34" s="48"/>
      <c r="AUK34" s="48"/>
      <c r="AUL34" s="48"/>
      <c r="AUM34" s="48"/>
      <c r="AUN34" s="48"/>
      <c r="AUO34" s="48"/>
      <c r="AUP34" s="48"/>
      <c r="AUQ34" s="48"/>
      <c r="AUR34" s="48"/>
      <c r="AUS34" s="48"/>
      <c r="AUT34" s="48"/>
      <c r="AUU34" s="48"/>
      <c r="AUV34" s="48"/>
      <c r="AUW34" s="48"/>
      <c r="AUX34" s="48"/>
      <c r="AUY34" s="48"/>
      <c r="AUZ34" s="48"/>
      <c r="AVA34" s="48"/>
      <c r="AVB34" s="48"/>
      <c r="AVC34" s="48"/>
      <c r="AVD34" s="48"/>
      <c r="AVE34" s="48"/>
      <c r="AVF34" s="48"/>
      <c r="AVG34" s="48"/>
      <c r="AVH34" s="48"/>
      <c r="AVI34" s="48"/>
      <c r="AVJ34" s="48"/>
      <c r="AVK34" s="48"/>
      <c r="AVL34" s="48"/>
      <c r="AVM34" s="48"/>
      <c r="AVN34" s="48"/>
      <c r="AVO34" s="48"/>
      <c r="AVP34" s="48"/>
      <c r="AVQ34" s="48"/>
      <c r="AVR34" s="48"/>
      <c r="AVS34" s="48"/>
      <c r="AVT34" s="48"/>
      <c r="AVU34" s="48"/>
      <c r="AVV34" s="48"/>
      <c r="AVW34" s="48"/>
      <c r="AVX34" s="48"/>
      <c r="AVY34" s="48"/>
      <c r="AVZ34" s="48"/>
      <c r="AWA34" s="48"/>
      <c r="AWB34" s="48"/>
      <c r="AWC34" s="48"/>
      <c r="AWD34" s="48"/>
      <c r="AWE34" s="48"/>
      <c r="AWF34" s="48"/>
      <c r="AWG34" s="48"/>
      <c r="AWH34" s="48"/>
      <c r="AWI34" s="48"/>
      <c r="AWJ34" s="48"/>
      <c r="AWK34" s="48"/>
      <c r="AWL34" s="48"/>
      <c r="AWM34" s="48"/>
      <c r="AWN34" s="48"/>
      <c r="AWO34" s="48"/>
      <c r="AWP34" s="48"/>
      <c r="AWQ34" s="48"/>
      <c r="AWR34" s="48"/>
      <c r="AWS34" s="48"/>
      <c r="AWT34" s="48"/>
      <c r="AWU34" s="48"/>
      <c r="AWV34" s="48"/>
      <c r="AWW34" s="48"/>
      <c r="AWX34" s="48"/>
      <c r="AWY34" s="48"/>
      <c r="AWZ34" s="48"/>
      <c r="AXA34" s="48"/>
      <c r="AXB34" s="48"/>
      <c r="AXC34" s="48"/>
      <c r="AXD34" s="48"/>
      <c r="AXE34" s="48"/>
      <c r="AXF34" s="48"/>
      <c r="AXG34" s="48"/>
      <c r="AXH34" s="48"/>
      <c r="AXI34" s="48"/>
      <c r="AXJ34" s="48"/>
      <c r="AXK34" s="48"/>
      <c r="AXL34" s="48"/>
      <c r="AXM34" s="48"/>
      <c r="AXN34" s="48"/>
      <c r="AXO34" s="48"/>
      <c r="AXP34" s="48"/>
      <c r="AXQ34" s="48"/>
      <c r="AXR34" s="48"/>
      <c r="AXS34" s="48"/>
      <c r="AXT34" s="48"/>
      <c r="AXU34" s="48"/>
      <c r="AXV34" s="48"/>
      <c r="AXW34" s="48"/>
      <c r="AXX34" s="48"/>
      <c r="AXY34" s="48"/>
      <c r="AXZ34" s="48"/>
      <c r="AYA34" s="48"/>
      <c r="AYB34" s="48"/>
      <c r="AYC34" s="48"/>
      <c r="AYD34" s="48"/>
      <c r="AYE34" s="48"/>
      <c r="AYF34" s="48"/>
      <c r="AYG34" s="48"/>
      <c r="AYH34" s="48"/>
      <c r="AYI34" s="48"/>
      <c r="AYJ34" s="48"/>
      <c r="AYK34" s="48"/>
      <c r="AYL34" s="48"/>
      <c r="AYM34" s="48"/>
      <c r="AYN34" s="48"/>
      <c r="AYO34" s="48"/>
      <c r="AYP34" s="48"/>
      <c r="AYQ34" s="48"/>
      <c r="AYR34" s="48"/>
      <c r="AYS34" s="48"/>
      <c r="AYT34" s="48"/>
      <c r="AYU34" s="48"/>
      <c r="AYV34" s="48"/>
      <c r="AYW34" s="48"/>
      <c r="AYX34" s="48"/>
      <c r="AYY34" s="48"/>
      <c r="AYZ34" s="48"/>
      <c r="AZA34" s="48"/>
      <c r="AZB34" s="48"/>
      <c r="AZC34" s="48"/>
      <c r="AZD34" s="48"/>
      <c r="AZE34" s="48"/>
      <c r="AZF34" s="48"/>
      <c r="AZG34" s="48"/>
      <c r="AZH34" s="48"/>
      <c r="AZI34" s="48"/>
      <c r="AZJ34" s="48"/>
      <c r="AZK34" s="48"/>
      <c r="AZL34" s="48"/>
      <c r="AZM34" s="48"/>
      <c r="AZN34" s="48"/>
      <c r="AZO34" s="48"/>
      <c r="AZP34" s="48"/>
      <c r="AZQ34" s="48"/>
      <c r="AZR34" s="48"/>
      <c r="AZS34" s="48"/>
      <c r="AZT34" s="48"/>
      <c r="AZU34" s="48"/>
      <c r="AZV34" s="48"/>
      <c r="AZW34" s="48"/>
      <c r="AZX34" s="48"/>
      <c r="AZY34" s="48"/>
      <c r="AZZ34" s="48"/>
      <c r="BAA34" s="48"/>
      <c r="BAB34" s="48"/>
      <c r="BAC34" s="48"/>
      <c r="BAD34" s="48"/>
      <c r="BAE34" s="48"/>
      <c r="BAF34" s="48"/>
      <c r="BAG34" s="48"/>
      <c r="BAH34" s="48"/>
      <c r="BAI34" s="48"/>
      <c r="BAJ34" s="48"/>
      <c r="BAK34" s="48"/>
      <c r="BAL34" s="48"/>
      <c r="BAM34" s="48"/>
      <c r="BAN34" s="48"/>
      <c r="BAO34" s="48"/>
      <c r="BAP34" s="48"/>
      <c r="BAQ34" s="48"/>
      <c r="BAR34" s="48"/>
      <c r="BAS34" s="48"/>
      <c r="BAT34" s="48"/>
      <c r="BAU34" s="48"/>
      <c r="BAV34" s="48"/>
      <c r="BAW34" s="48"/>
      <c r="BAX34" s="48"/>
      <c r="BAY34" s="48"/>
      <c r="BAZ34" s="48"/>
      <c r="BBA34" s="48"/>
      <c r="BBB34" s="48"/>
      <c r="BBC34" s="48"/>
      <c r="BBD34" s="48"/>
      <c r="BBE34" s="48"/>
      <c r="BBF34" s="48"/>
      <c r="BBG34" s="48"/>
      <c r="BBH34" s="48"/>
      <c r="BBI34" s="48"/>
      <c r="BBJ34" s="48"/>
      <c r="BBK34" s="48"/>
      <c r="BBL34" s="48"/>
      <c r="BBM34" s="48"/>
      <c r="BBN34" s="48"/>
      <c r="BBO34" s="48"/>
      <c r="BBP34" s="48"/>
      <c r="BBQ34" s="48"/>
      <c r="BBR34" s="48"/>
      <c r="BBS34" s="48"/>
      <c r="BBT34" s="48"/>
      <c r="BBU34" s="48"/>
      <c r="BBV34" s="48"/>
      <c r="BBW34" s="48"/>
      <c r="BBX34" s="48"/>
      <c r="BBY34" s="48"/>
      <c r="BBZ34" s="48"/>
      <c r="BCA34" s="48"/>
      <c r="BCB34" s="48"/>
      <c r="BCC34" s="48"/>
      <c r="BCD34" s="48"/>
      <c r="BCE34" s="48"/>
      <c r="BCF34" s="48"/>
      <c r="BCG34" s="48"/>
      <c r="BCH34" s="48"/>
      <c r="BCI34" s="48"/>
      <c r="BCJ34" s="48"/>
      <c r="BCK34" s="48"/>
      <c r="BCL34" s="48"/>
      <c r="BCM34" s="48"/>
      <c r="BCN34" s="48"/>
      <c r="BCO34" s="48"/>
      <c r="BCP34" s="48"/>
      <c r="BCQ34" s="48"/>
      <c r="BCR34" s="48"/>
      <c r="BCS34" s="48"/>
      <c r="BCT34" s="48"/>
      <c r="BCU34" s="48"/>
      <c r="BCV34" s="48"/>
      <c r="BCW34" s="48"/>
      <c r="BCX34" s="48"/>
      <c r="BCY34" s="48"/>
      <c r="BCZ34" s="48"/>
      <c r="BDA34" s="48"/>
      <c r="BDB34" s="48"/>
      <c r="BDC34" s="48"/>
      <c r="BDD34" s="48"/>
      <c r="BDE34" s="48"/>
      <c r="BDF34" s="48"/>
      <c r="BDG34" s="48"/>
      <c r="BDH34" s="48"/>
      <c r="BDI34" s="48"/>
      <c r="BDJ34" s="48"/>
      <c r="BDK34" s="48"/>
      <c r="BDL34" s="48"/>
      <c r="BDM34" s="48"/>
      <c r="BDN34" s="48"/>
      <c r="BDO34" s="48"/>
      <c r="BDP34" s="48"/>
      <c r="BDQ34" s="48"/>
      <c r="BDR34" s="48"/>
      <c r="BDS34" s="48"/>
      <c r="BDT34" s="48"/>
      <c r="BDU34" s="48"/>
      <c r="BDV34" s="48"/>
      <c r="BDW34" s="48"/>
      <c r="BDX34" s="48"/>
      <c r="BDY34" s="48"/>
      <c r="BDZ34" s="48"/>
      <c r="BEA34" s="48"/>
      <c r="BEB34" s="48"/>
      <c r="BEC34" s="48"/>
      <c r="BED34" s="48"/>
      <c r="BEE34" s="48"/>
      <c r="BEF34" s="48"/>
      <c r="BEG34" s="48"/>
      <c r="BEH34" s="48"/>
      <c r="BEI34" s="48"/>
      <c r="BEJ34" s="48"/>
      <c r="BEK34" s="48"/>
      <c r="BEL34" s="48"/>
      <c r="BEM34" s="48"/>
      <c r="BEN34" s="48"/>
      <c r="BEO34" s="48"/>
      <c r="BEP34" s="48"/>
      <c r="BEQ34" s="48"/>
      <c r="BER34" s="48"/>
      <c r="BES34" s="48"/>
      <c r="BET34" s="48"/>
      <c r="BEU34" s="48"/>
      <c r="BEV34" s="48"/>
      <c r="BEW34" s="48"/>
      <c r="BEX34" s="48"/>
      <c r="BEY34" s="48"/>
      <c r="BEZ34" s="48"/>
      <c r="BFA34" s="48"/>
      <c r="BFB34" s="48"/>
      <c r="BFC34" s="48"/>
      <c r="BFD34" s="48"/>
      <c r="BFE34" s="48"/>
      <c r="BFF34" s="48"/>
      <c r="BFG34" s="48"/>
      <c r="BFH34" s="48"/>
      <c r="BFI34" s="48"/>
      <c r="BFJ34" s="48"/>
      <c r="BFK34" s="48"/>
      <c r="BFL34" s="48"/>
      <c r="BFM34" s="48"/>
      <c r="BFN34" s="48"/>
      <c r="BFO34" s="48"/>
      <c r="BFP34" s="48"/>
      <c r="BFQ34" s="48"/>
      <c r="BFR34" s="48"/>
      <c r="BFS34" s="48"/>
      <c r="BFT34" s="48"/>
      <c r="BFU34" s="48"/>
      <c r="BFV34" s="48"/>
      <c r="BFW34" s="48"/>
      <c r="BFX34" s="48"/>
      <c r="BFY34" s="48"/>
      <c r="BFZ34" s="48"/>
      <c r="BGA34" s="48"/>
      <c r="BGB34" s="48"/>
      <c r="BGC34" s="48"/>
      <c r="BGD34" s="48"/>
      <c r="BGE34" s="48"/>
      <c r="BGF34" s="48"/>
      <c r="BGG34" s="48"/>
      <c r="BGH34" s="48"/>
      <c r="BGI34" s="48"/>
      <c r="BGJ34" s="48"/>
      <c r="BGK34" s="48"/>
      <c r="BGL34" s="48"/>
      <c r="BGM34" s="48"/>
      <c r="BGN34" s="48"/>
      <c r="BGO34" s="48"/>
      <c r="BGP34" s="48"/>
      <c r="BGQ34" s="48"/>
      <c r="BGR34" s="48"/>
      <c r="BGS34" s="48"/>
      <c r="BGT34" s="48"/>
      <c r="BGU34" s="48"/>
      <c r="BGV34" s="48"/>
      <c r="BGW34" s="48"/>
      <c r="BGX34" s="48"/>
      <c r="BGY34" s="48"/>
      <c r="BGZ34" s="48"/>
      <c r="BHA34" s="48"/>
      <c r="BHB34" s="48"/>
      <c r="BHC34" s="48"/>
      <c r="BHD34" s="48"/>
      <c r="BHE34" s="48"/>
      <c r="BHF34" s="48"/>
      <c r="BHG34" s="48"/>
      <c r="BHH34" s="48"/>
      <c r="BHI34" s="48"/>
      <c r="BHJ34" s="48"/>
      <c r="BHK34" s="48"/>
      <c r="BHL34" s="48"/>
      <c r="BHM34" s="48"/>
      <c r="BHN34" s="48"/>
      <c r="BHO34" s="48"/>
      <c r="BHP34" s="48"/>
      <c r="BHQ34" s="48"/>
      <c r="BHR34" s="48"/>
      <c r="BHS34" s="48"/>
      <c r="BHT34" s="48"/>
      <c r="BHU34" s="48"/>
      <c r="BHV34" s="48"/>
      <c r="BHW34" s="48"/>
      <c r="BHX34" s="48"/>
      <c r="BHY34" s="48"/>
      <c r="BHZ34" s="48"/>
      <c r="BIA34" s="48"/>
      <c r="BIB34" s="48"/>
      <c r="BIC34" s="48"/>
      <c r="BID34" s="48"/>
      <c r="BIE34" s="48"/>
      <c r="BIF34" s="48"/>
      <c r="BIG34" s="48"/>
      <c r="BIH34" s="48"/>
      <c r="BII34" s="48"/>
      <c r="BIJ34" s="48"/>
      <c r="BIK34" s="48"/>
      <c r="BIL34" s="48"/>
      <c r="BIM34" s="48"/>
      <c r="BIN34" s="48"/>
      <c r="BIO34" s="48"/>
      <c r="BIP34" s="48"/>
      <c r="BIQ34" s="48"/>
      <c r="BIR34" s="48"/>
      <c r="BIS34" s="48"/>
      <c r="BIT34" s="48"/>
      <c r="BIU34" s="48"/>
      <c r="BIV34" s="48"/>
      <c r="BIW34" s="48"/>
      <c r="BIX34" s="48"/>
      <c r="BIY34" s="48"/>
      <c r="BIZ34" s="48"/>
      <c r="BJA34" s="48"/>
      <c r="BJB34" s="48"/>
      <c r="BJC34" s="48"/>
      <c r="BJD34" s="48"/>
      <c r="BJE34" s="48"/>
      <c r="BJF34" s="48"/>
      <c r="BJG34" s="48"/>
      <c r="BJH34" s="48"/>
      <c r="BJI34" s="48"/>
      <c r="BJJ34" s="48"/>
      <c r="BJK34" s="48"/>
      <c r="BJL34" s="48"/>
      <c r="BJM34" s="48"/>
      <c r="BJN34" s="48"/>
      <c r="BJO34" s="48"/>
      <c r="BJP34" s="48"/>
      <c r="BJQ34" s="48"/>
      <c r="BJR34" s="48"/>
      <c r="BJS34" s="48"/>
      <c r="BJT34" s="48"/>
      <c r="BJU34" s="48"/>
      <c r="BJV34" s="48"/>
      <c r="BJW34" s="48"/>
      <c r="BJX34" s="48"/>
      <c r="BJY34" s="48"/>
      <c r="BJZ34" s="48"/>
      <c r="BKA34" s="48"/>
      <c r="BKB34" s="48"/>
      <c r="BKC34" s="48"/>
      <c r="BKD34" s="48"/>
      <c r="BKE34" s="48"/>
      <c r="BKF34" s="48"/>
      <c r="BKG34" s="48"/>
      <c r="BKH34" s="48"/>
      <c r="BKI34" s="48"/>
      <c r="BKJ34" s="48"/>
      <c r="BKK34" s="48"/>
      <c r="BKL34" s="48"/>
      <c r="BKM34" s="48"/>
      <c r="BKN34" s="48"/>
      <c r="BKO34" s="48"/>
      <c r="BKP34" s="48"/>
      <c r="BKQ34" s="48"/>
      <c r="BKR34" s="48"/>
      <c r="BKS34" s="48"/>
      <c r="BKT34" s="48"/>
      <c r="BKU34" s="48"/>
      <c r="BKV34" s="48"/>
      <c r="BKW34" s="48"/>
      <c r="BKX34" s="48"/>
      <c r="BKY34" s="48"/>
      <c r="BKZ34" s="48"/>
      <c r="BLA34" s="48"/>
      <c r="BLB34" s="48"/>
      <c r="BLC34" s="48"/>
      <c r="BLD34" s="48"/>
      <c r="BLE34" s="48"/>
      <c r="BLF34" s="48"/>
      <c r="BLG34" s="48"/>
      <c r="BLH34" s="48"/>
      <c r="BLI34" s="48"/>
      <c r="BLJ34" s="48"/>
      <c r="BLK34" s="48"/>
      <c r="BLL34" s="48"/>
      <c r="BLM34" s="48"/>
      <c r="BLN34" s="48"/>
      <c r="BLO34" s="48"/>
      <c r="BLP34" s="48"/>
      <c r="BLQ34" s="48"/>
      <c r="BLR34" s="48"/>
      <c r="BLS34" s="48"/>
      <c r="BLT34" s="48"/>
      <c r="BLU34" s="48"/>
      <c r="BLV34" s="48"/>
      <c r="BLW34" s="48"/>
      <c r="BLX34" s="48"/>
      <c r="BLY34" s="48"/>
      <c r="BLZ34" s="48"/>
      <c r="BMA34" s="48"/>
      <c r="BMB34" s="48"/>
      <c r="BMC34" s="48"/>
      <c r="BMD34" s="48"/>
      <c r="BME34" s="48"/>
      <c r="BMF34" s="48"/>
      <c r="BMG34" s="48"/>
      <c r="BMH34" s="48"/>
      <c r="BMI34" s="48"/>
      <c r="BMJ34" s="48"/>
      <c r="BMK34" s="48"/>
      <c r="BML34" s="48"/>
      <c r="BMM34" s="48"/>
      <c r="BMN34" s="48"/>
      <c r="BMO34" s="48"/>
      <c r="BMP34" s="48"/>
      <c r="BMQ34" s="48"/>
      <c r="BMR34" s="48"/>
      <c r="BMS34" s="48"/>
      <c r="BMT34" s="48"/>
      <c r="BMU34" s="48"/>
      <c r="BMV34" s="48"/>
      <c r="BMW34" s="48"/>
      <c r="BMX34" s="48"/>
      <c r="BMY34" s="48"/>
      <c r="BMZ34" s="48"/>
      <c r="BNA34" s="48"/>
      <c r="BNB34" s="48"/>
      <c r="BNC34" s="48"/>
      <c r="BND34" s="48"/>
      <c r="BNE34" s="48"/>
      <c r="BNF34" s="48"/>
      <c r="BNG34" s="48"/>
      <c r="BNH34" s="48"/>
      <c r="BNI34" s="48"/>
      <c r="BNJ34" s="48"/>
      <c r="BNK34" s="48"/>
      <c r="BNL34" s="48"/>
      <c r="BNM34" s="48"/>
      <c r="BNN34" s="48"/>
      <c r="BNO34" s="48"/>
      <c r="BNP34" s="48"/>
      <c r="BNQ34" s="48"/>
      <c r="BNR34" s="48"/>
      <c r="BNS34" s="48"/>
      <c r="BNT34" s="48"/>
      <c r="BNU34" s="48"/>
      <c r="BNV34" s="48"/>
      <c r="BNW34" s="48"/>
      <c r="BNX34" s="48"/>
      <c r="BNY34" s="48"/>
      <c r="BNZ34" s="48"/>
      <c r="BOA34" s="48"/>
      <c r="BOB34" s="48"/>
      <c r="BOC34" s="48"/>
      <c r="BOD34" s="48"/>
      <c r="BOE34" s="48"/>
      <c r="BOF34" s="48"/>
      <c r="BOG34" s="48"/>
      <c r="BOH34" s="48"/>
      <c r="BOI34" s="48"/>
      <c r="BOJ34" s="48"/>
      <c r="BOK34" s="48"/>
      <c r="BOL34" s="48"/>
      <c r="BOM34" s="48"/>
      <c r="BON34" s="48"/>
      <c r="BOO34" s="48"/>
      <c r="BOP34" s="48"/>
      <c r="BOQ34" s="48"/>
      <c r="BOR34" s="48"/>
      <c r="BOS34" s="48"/>
      <c r="BOT34" s="48"/>
      <c r="BOU34" s="48"/>
      <c r="BOV34" s="48"/>
      <c r="BOW34" s="48"/>
      <c r="BOX34" s="48"/>
      <c r="BOY34" s="48"/>
      <c r="BOZ34" s="48"/>
      <c r="BPA34" s="48"/>
      <c r="BPB34" s="48"/>
      <c r="BPC34" s="48"/>
      <c r="BPD34" s="48"/>
      <c r="BPE34" s="48"/>
      <c r="BPF34" s="48"/>
      <c r="BPG34" s="48"/>
      <c r="BPH34" s="48"/>
      <c r="BPI34" s="48"/>
      <c r="BPJ34" s="48"/>
      <c r="BPK34" s="48"/>
      <c r="BPL34" s="48"/>
      <c r="BPM34" s="48"/>
      <c r="BPN34" s="48"/>
      <c r="BPO34" s="48"/>
      <c r="BPP34" s="48"/>
      <c r="BPQ34" s="48"/>
      <c r="BPR34" s="48"/>
      <c r="BPS34" s="48"/>
      <c r="BPT34" s="48"/>
      <c r="BPU34" s="48"/>
      <c r="BPV34" s="48"/>
      <c r="BPW34" s="48"/>
      <c r="BPX34" s="48"/>
      <c r="BPY34" s="48"/>
      <c r="BPZ34" s="48"/>
      <c r="BQA34" s="48"/>
      <c r="BQB34" s="48"/>
      <c r="BQC34" s="48"/>
      <c r="BQD34" s="48"/>
      <c r="BQE34" s="48"/>
      <c r="BQF34" s="48"/>
      <c r="BQG34" s="48"/>
      <c r="BQH34" s="48"/>
      <c r="BQI34" s="48"/>
      <c r="BQJ34" s="48"/>
      <c r="BQK34" s="48"/>
      <c r="BQL34" s="48"/>
      <c r="BQM34" s="48"/>
      <c r="BQN34" s="48"/>
      <c r="BQO34" s="48"/>
      <c r="BQP34" s="48"/>
      <c r="BQQ34" s="48"/>
      <c r="BQR34" s="48"/>
      <c r="BQS34" s="48"/>
      <c r="BQT34" s="48"/>
      <c r="BQU34" s="48"/>
      <c r="BQV34" s="48"/>
      <c r="BQW34" s="48"/>
      <c r="BQX34" s="48"/>
      <c r="BQY34" s="48"/>
      <c r="BQZ34" s="48"/>
      <c r="BRA34" s="48"/>
      <c r="BRB34" s="48"/>
      <c r="BRC34" s="48"/>
      <c r="BRD34" s="48"/>
      <c r="BRE34" s="48"/>
      <c r="BRF34" s="48"/>
      <c r="BRG34" s="48"/>
      <c r="BRH34" s="48"/>
      <c r="BRI34" s="48"/>
      <c r="BRJ34" s="48"/>
      <c r="BRK34" s="48"/>
      <c r="BRL34" s="48"/>
      <c r="BRM34" s="48"/>
      <c r="BRN34" s="48"/>
      <c r="BRO34" s="48"/>
      <c r="BRP34" s="48"/>
      <c r="BRQ34" s="48"/>
      <c r="BRR34" s="48"/>
      <c r="BRS34" s="48"/>
      <c r="BRT34" s="48"/>
      <c r="BRU34" s="48"/>
      <c r="BRV34" s="48"/>
      <c r="BRW34" s="48"/>
      <c r="BRX34" s="48"/>
      <c r="BRY34" s="48"/>
      <c r="BRZ34" s="48"/>
      <c r="BSA34" s="48"/>
      <c r="BSB34" s="48"/>
      <c r="BSC34" s="48"/>
      <c r="BSD34" s="48"/>
      <c r="BSE34" s="48"/>
      <c r="BSF34" s="48"/>
      <c r="BSG34" s="48"/>
      <c r="BSH34" s="48"/>
      <c r="BSI34" s="48"/>
      <c r="BSJ34" s="48"/>
      <c r="BSK34" s="48"/>
      <c r="BSL34" s="48"/>
      <c r="BSM34" s="48"/>
      <c r="BSN34" s="48"/>
      <c r="BSO34" s="48"/>
      <c r="BSP34" s="48"/>
      <c r="BSQ34" s="48"/>
      <c r="BSR34" s="48"/>
      <c r="BSS34" s="48"/>
      <c r="BST34" s="48"/>
      <c r="BSU34" s="48"/>
      <c r="BSV34" s="48"/>
      <c r="BSW34" s="48"/>
      <c r="BSX34" s="48"/>
      <c r="BSY34" s="48"/>
      <c r="BSZ34" s="48"/>
      <c r="BTA34" s="48"/>
      <c r="BTB34" s="48"/>
      <c r="BTC34" s="48"/>
      <c r="BTD34" s="48"/>
      <c r="BTE34" s="48"/>
      <c r="BTF34" s="48"/>
      <c r="BTG34" s="48"/>
      <c r="BTH34" s="48"/>
      <c r="BTI34" s="48"/>
      <c r="BTJ34" s="48"/>
      <c r="BTK34" s="48"/>
      <c r="BTL34" s="48"/>
      <c r="BTM34" s="48"/>
      <c r="BTN34" s="48"/>
      <c r="BTO34" s="48"/>
      <c r="BTP34" s="48"/>
      <c r="BTQ34" s="48"/>
      <c r="BTR34" s="48"/>
      <c r="BTS34" s="48"/>
      <c r="BTT34" s="48"/>
      <c r="BTU34" s="48"/>
      <c r="BTV34" s="48"/>
      <c r="BTW34" s="48"/>
      <c r="BTX34" s="48"/>
      <c r="BTY34" s="48"/>
      <c r="BTZ34" s="48"/>
      <c r="BUA34" s="48"/>
      <c r="BUB34" s="48"/>
      <c r="BUC34" s="48"/>
      <c r="BUD34" s="48"/>
      <c r="BUE34" s="48"/>
      <c r="BUF34" s="48"/>
      <c r="BUG34" s="48"/>
      <c r="BUH34" s="48"/>
      <c r="BUI34" s="48"/>
      <c r="BUJ34" s="48"/>
      <c r="BUK34" s="48"/>
      <c r="BUL34" s="48"/>
      <c r="BUM34" s="48"/>
      <c r="BUN34" s="48"/>
      <c r="BUO34" s="48"/>
      <c r="BUP34" s="48"/>
      <c r="BUQ34" s="48"/>
      <c r="BUR34" s="48"/>
      <c r="BUS34" s="48"/>
      <c r="BUT34" s="48"/>
      <c r="BUU34" s="48"/>
      <c r="BUV34" s="48"/>
      <c r="BUW34" s="48"/>
      <c r="BUX34" s="48"/>
      <c r="BUY34" s="48"/>
      <c r="BUZ34" s="48"/>
      <c r="BVA34" s="48"/>
      <c r="BVB34" s="48"/>
      <c r="BVC34" s="48"/>
      <c r="BVD34" s="48"/>
      <c r="BVE34" s="48"/>
      <c r="BVF34" s="48"/>
      <c r="BVG34" s="48"/>
      <c r="BVH34" s="48"/>
      <c r="BVI34" s="48"/>
      <c r="BVJ34" s="48"/>
      <c r="BVK34" s="48"/>
      <c r="BVL34" s="48"/>
      <c r="BVM34" s="48"/>
      <c r="BVN34" s="48"/>
      <c r="BVO34" s="48"/>
      <c r="BVP34" s="48"/>
      <c r="BVQ34" s="48"/>
      <c r="BVR34" s="48"/>
      <c r="BVS34" s="48"/>
      <c r="BVT34" s="48"/>
      <c r="BVU34" s="48"/>
      <c r="BVV34" s="48"/>
      <c r="BVW34" s="48"/>
      <c r="BVX34" s="48"/>
      <c r="BVY34" s="48"/>
      <c r="BVZ34" s="48"/>
      <c r="BWA34" s="48"/>
      <c r="BWB34" s="48"/>
      <c r="BWC34" s="48"/>
      <c r="BWD34" s="48"/>
      <c r="BWE34" s="48"/>
      <c r="BWF34" s="48"/>
      <c r="BWG34" s="48"/>
      <c r="BWH34" s="48"/>
      <c r="BWI34" s="48"/>
      <c r="BWJ34" s="48"/>
      <c r="BWK34" s="48"/>
      <c r="BWL34" s="48"/>
      <c r="BWM34" s="48"/>
      <c r="BWN34" s="48"/>
      <c r="BWO34" s="48"/>
      <c r="BWP34" s="48"/>
      <c r="BWQ34" s="48"/>
      <c r="BWR34" s="48"/>
      <c r="BWS34" s="48"/>
      <c r="BWT34" s="48"/>
      <c r="BWU34" s="48"/>
      <c r="BWV34" s="48"/>
      <c r="BWW34" s="48"/>
      <c r="BWX34" s="48"/>
      <c r="BWY34" s="48"/>
      <c r="BWZ34" s="48"/>
      <c r="BXA34" s="48"/>
      <c r="BXB34" s="48"/>
      <c r="BXC34" s="48"/>
      <c r="BXD34" s="48"/>
      <c r="BXE34" s="48"/>
      <c r="BXF34" s="48"/>
      <c r="BXG34" s="48"/>
      <c r="BXH34" s="48"/>
      <c r="BXI34" s="48"/>
      <c r="BXJ34" s="48"/>
      <c r="BXK34" s="48"/>
      <c r="BXL34" s="48"/>
      <c r="BXM34" s="48"/>
      <c r="BXN34" s="48"/>
      <c r="BXO34" s="48"/>
      <c r="BXP34" s="48"/>
      <c r="BXQ34" s="48"/>
      <c r="BXR34" s="48"/>
      <c r="BXS34" s="48"/>
      <c r="BXT34" s="48"/>
      <c r="BXU34" s="48"/>
      <c r="BXV34" s="48"/>
      <c r="BXW34" s="48"/>
      <c r="BXX34" s="48"/>
      <c r="BXY34" s="48"/>
      <c r="BXZ34" s="48"/>
      <c r="BYA34" s="48"/>
      <c r="BYB34" s="48"/>
      <c r="BYC34" s="48"/>
      <c r="BYD34" s="48"/>
      <c r="BYE34" s="48"/>
      <c r="BYF34" s="48"/>
      <c r="BYG34" s="48"/>
      <c r="BYH34" s="48"/>
      <c r="BYI34" s="48"/>
      <c r="BYJ34" s="48"/>
      <c r="BYK34" s="48"/>
      <c r="BYL34" s="48"/>
      <c r="BYM34" s="48"/>
      <c r="BYN34" s="48"/>
      <c r="BYO34" s="48"/>
      <c r="BYP34" s="48"/>
      <c r="BYQ34" s="48"/>
      <c r="BYR34" s="48"/>
      <c r="BYS34" s="48"/>
      <c r="BYT34" s="48"/>
      <c r="BYU34" s="48"/>
      <c r="BYV34" s="48"/>
      <c r="BYW34" s="48"/>
      <c r="BYX34" s="48"/>
      <c r="BYY34" s="48"/>
      <c r="BYZ34" s="48"/>
      <c r="BZA34" s="48"/>
      <c r="BZB34" s="48"/>
      <c r="BZC34" s="48"/>
      <c r="BZD34" s="48"/>
      <c r="BZE34" s="48"/>
      <c r="BZF34" s="48"/>
      <c r="BZG34" s="48"/>
      <c r="BZH34" s="48"/>
      <c r="BZI34" s="48"/>
      <c r="BZJ34" s="48"/>
      <c r="BZK34" s="48"/>
      <c r="BZL34" s="48"/>
      <c r="BZM34" s="48"/>
      <c r="BZN34" s="48"/>
      <c r="BZO34" s="48"/>
      <c r="BZP34" s="48"/>
      <c r="BZQ34" s="48"/>
      <c r="BZR34" s="48"/>
      <c r="BZS34" s="48"/>
      <c r="BZT34" s="48"/>
      <c r="BZU34" s="48"/>
      <c r="BZV34" s="48"/>
      <c r="BZW34" s="48"/>
      <c r="BZX34" s="48"/>
      <c r="BZY34" s="48"/>
      <c r="BZZ34" s="48"/>
      <c r="CAA34" s="48"/>
      <c r="CAB34" s="48"/>
      <c r="CAC34" s="48"/>
      <c r="CAD34" s="48"/>
      <c r="CAE34" s="48"/>
      <c r="CAF34" s="48"/>
      <c r="CAG34" s="48"/>
      <c r="CAH34" s="48"/>
      <c r="CAI34" s="48"/>
      <c r="CAJ34" s="48"/>
      <c r="CAK34" s="48"/>
      <c r="CAL34" s="48"/>
      <c r="CAM34" s="48"/>
      <c r="CAN34" s="48"/>
      <c r="CAO34" s="48"/>
      <c r="CAP34" s="48"/>
      <c r="CAQ34" s="48"/>
      <c r="CAR34" s="48"/>
      <c r="CAS34" s="48"/>
      <c r="CAT34" s="48"/>
      <c r="CAU34" s="48"/>
      <c r="CAV34" s="48"/>
      <c r="CAW34" s="48"/>
      <c r="CAX34" s="48"/>
      <c r="CAY34" s="48"/>
      <c r="CAZ34" s="48"/>
      <c r="CBA34" s="48"/>
      <c r="CBB34" s="48"/>
      <c r="CBC34" s="48"/>
      <c r="CBD34" s="48"/>
      <c r="CBE34" s="48"/>
      <c r="CBF34" s="48"/>
      <c r="CBG34" s="48"/>
      <c r="CBH34" s="48"/>
      <c r="CBI34" s="48"/>
      <c r="CBJ34" s="48"/>
      <c r="CBK34" s="48"/>
      <c r="CBL34" s="48"/>
      <c r="CBM34" s="48"/>
      <c r="CBN34" s="48"/>
      <c r="CBO34" s="48"/>
      <c r="CBP34" s="48"/>
      <c r="CBQ34" s="48"/>
      <c r="CBR34" s="48"/>
      <c r="CBS34" s="48"/>
      <c r="CBT34" s="48"/>
      <c r="CBU34" s="48"/>
      <c r="CBV34" s="48"/>
      <c r="CBW34" s="48"/>
      <c r="CBX34" s="48"/>
      <c r="CBY34" s="48"/>
      <c r="CBZ34" s="48"/>
      <c r="CCA34" s="48"/>
      <c r="CCB34" s="48"/>
      <c r="CCC34" s="48"/>
      <c r="CCD34" s="48"/>
      <c r="CCE34" s="48"/>
      <c r="CCF34" s="48"/>
      <c r="CCG34" s="48"/>
      <c r="CCH34" s="48"/>
      <c r="CCI34" s="48"/>
      <c r="CCJ34" s="48"/>
      <c r="CCK34" s="48"/>
      <c r="CCL34" s="48"/>
      <c r="CCM34" s="48"/>
      <c r="CCN34" s="48"/>
      <c r="CCO34" s="48"/>
      <c r="CCP34" s="48"/>
      <c r="CCQ34" s="48"/>
      <c r="CCR34" s="48"/>
      <c r="CCS34" s="48"/>
      <c r="CCT34" s="48"/>
      <c r="CCU34" s="48"/>
      <c r="CCV34" s="48"/>
      <c r="CCW34" s="48"/>
      <c r="CCX34" s="48"/>
      <c r="CCY34" s="48"/>
      <c r="CCZ34" s="48"/>
      <c r="CDA34" s="48"/>
      <c r="CDB34" s="48"/>
      <c r="CDC34" s="48"/>
      <c r="CDD34" s="48"/>
      <c r="CDE34" s="48"/>
      <c r="CDF34" s="48"/>
      <c r="CDG34" s="48"/>
      <c r="CDH34" s="48"/>
      <c r="CDI34" s="48"/>
      <c r="CDJ34" s="48"/>
      <c r="CDK34" s="48"/>
      <c r="CDL34" s="48"/>
      <c r="CDM34" s="48"/>
      <c r="CDN34" s="48"/>
      <c r="CDO34" s="48"/>
      <c r="CDP34" s="48"/>
      <c r="CDQ34" s="48"/>
      <c r="CDR34" s="48"/>
      <c r="CDS34" s="48"/>
      <c r="CDT34" s="48"/>
      <c r="CDU34" s="48"/>
      <c r="CDV34" s="48"/>
      <c r="CDW34" s="48"/>
      <c r="CDX34" s="48"/>
      <c r="CDY34" s="48"/>
      <c r="CDZ34" s="48"/>
      <c r="CEA34" s="48"/>
      <c r="CEB34" s="48"/>
      <c r="CEC34" s="48"/>
      <c r="CED34" s="48"/>
      <c r="CEE34" s="48"/>
      <c r="CEF34" s="48"/>
      <c r="CEG34" s="48"/>
      <c r="CEH34" s="48"/>
      <c r="CEI34" s="48"/>
      <c r="CEJ34" s="48"/>
      <c r="CEK34" s="48"/>
      <c r="CEL34" s="48"/>
      <c r="CEM34" s="48"/>
      <c r="CEN34" s="48"/>
      <c r="CEO34" s="48"/>
      <c r="CEP34" s="48"/>
      <c r="CEQ34" s="48"/>
      <c r="CER34" s="48"/>
      <c r="CES34" s="48"/>
      <c r="CET34" s="48"/>
      <c r="CEU34" s="48"/>
      <c r="CEV34" s="48"/>
      <c r="CEW34" s="48"/>
      <c r="CEX34" s="48"/>
      <c r="CEY34" s="48"/>
      <c r="CEZ34" s="48"/>
      <c r="CFA34" s="48"/>
      <c r="CFB34" s="48"/>
      <c r="CFC34" s="48"/>
      <c r="CFD34" s="48"/>
      <c r="CFE34" s="48"/>
      <c r="CFF34" s="48"/>
      <c r="CFG34" s="48"/>
      <c r="CFH34" s="48"/>
      <c r="CFI34" s="48"/>
      <c r="CFJ34" s="48"/>
      <c r="CFK34" s="48"/>
      <c r="CFL34" s="48"/>
      <c r="CFM34" s="48"/>
      <c r="CFN34" s="48"/>
      <c r="CFO34" s="48"/>
      <c r="CFP34" s="48"/>
      <c r="CFQ34" s="48"/>
      <c r="CFR34" s="48"/>
      <c r="CFS34" s="48"/>
      <c r="CFT34" s="48"/>
      <c r="CFU34" s="48"/>
      <c r="CFV34" s="48"/>
      <c r="CFW34" s="48"/>
      <c r="CFX34" s="48"/>
      <c r="CFY34" s="48"/>
      <c r="CFZ34" s="48"/>
      <c r="CGA34" s="48"/>
      <c r="CGB34" s="48"/>
      <c r="CGC34" s="48"/>
      <c r="CGD34" s="48"/>
      <c r="CGE34" s="48"/>
      <c r="CGF34" s="48"/>
      <c r="CGG34" s="48"/>
      <c r="CGH34" s="48"/>
      <c r="CGI34" s="48"/>
      <c r="CGJ34" s="48"/>
      <c r="CGK34" s="48"/>
      <c r="CGL34" s="48"/>
      <c r="CGM34" s="48"/>
      <c r="CGN34" s="48"/>
      <c r="CGO34" s="48"/>
      <c r="CGP34" s="48"/>
      <c r="CGQ34" s="48"/>
      <c r="CGR34" s="48"/>
      <c r="CGS34" s="48"/>
      <c r="CGT34" s="48"/>
      <c r="CGU34" s="48"/>
      <c r="CGV34" s="48"/>
      <c r="CGW34" s="48"/>
      <c r="CGX34" s="48"/>
      <c r="CGY34" s="48"/>
      <c r="CGZ34" s="48"/>
      <c r="CHA34" s="48"/>
      <c r="CHB34" s="48"/>
      <c r="CHC34" s="48"/>
      <c r="CHD34" s="48"/>
      <c r="CHE34" s="48"/>
      <c r="CHF34" s="48"/>
      <c r="CHG34" s="48"/>
      <c r="CHH34" s="48"/>
      <c r="CHI34" s="48"/>
      <c r="CHJ34" s="48"/>
      <c r="CHK34" s="48"/>
      <c r="CHL34" s="48"/>
      <c r="CHM34" s="48"/>
      <c r="CHN34" s="48"/>
      <c r="CHO34" s="48"/>
      <c r="CHP34" s="48"/>
      <c r="CHQ34" s="48"/>
      <c r="CHR34" s="48"/>
      <c r="CHS34" s="48"/>
      <c r="CHT34" s="48"/>
      <c r="CHU34" s="48"/>
      <c r="CHV34" s="48"/>
      <c r="CHW34" s="48"/>
      <c r="CHX34" s="48"/>
      <c r="CHY34" s="48"/>
      <c r="CHZ34" s="48"/>
      <c r="CIA34" s="48"/>
      <c r="CIB34" s="48"/>
      <c r="CIC34" s="48"/>
      <c r="CID34" s="48"/>
      <c r="CIE34" s="48"/>
      <c r="CIF34" s="48"/>
      <c r="CIG34" s="48"/>
      <c r="CIH34" s="48"/>
      <c r="CII34" s="48"/>
      <c r="CIJ34" s="48"/>
      <c r="CIK34" s="48"/>
      <c r="CIL34" s="48"/>
      <c r="CIM34" s="48"/>
      <c r="CIN34" s="48"/>
      <c r="CIO34" s="48"/>
      <c r="CIP34" s="48"/>
      <c r="CIQ34" s="48"/>
      <c r="CIR34" s="48"/>
      <c r="CIS34" s="48"/>
      <c r="CIT34" s="48"/>
      <c r="CIU34" s="48"/>
      <c r="CIV34" s="48"/>
      <c r="CIW34" s="48"/>
      <c r="CIX34" s="48"/>
      <c r="CIY34" s="48"/>
      <c r="CIZ34" s="48"/>
      <c r="CJA34" s="48"/>
      <c r="CJB34" s="48"/>
      <c r="CJC34" s="48"/>
      <c r="CJD34" s="48"/>
      <c r="CJE34" s="48"/>
      <c r="CJF34" s="48"/>
      <c r="CJG34" s="48"/>
      <c r="CJH34" s="48"/>
      <c r="CJI34" s="48"/>
      <c r="CJJ34" s="48"/>
      <c r="CJK34" s="48"/>
      <c r="CJL34" s="48"/>
      <c r="CJM34" s="48"/>
      <c r="CJN34" s="48"/>
      <c r="CJO34" s="48"/>
      <c r="CJP34" s="48"/>
      <c r="CJQ34" s="48"/>
      <c r="CJR34" s="48"/>
      <c r="CJS34" s="48"/>
      <c r="CJT34" s="48"/>
      <c r="CJU34" s="48"/>
      <c r="CJV34" s="48"/>
      <c r="CJW34" s="48"/>
      <c r="CJX34" s="48"/>
      <c r="CJY34" s="48"/>
      <c r="CJZ34" s="48"/>
      <c r="CKA34" s="48"/>
      <c r="CKB34" s="48"/>
      <c r="CKC34" s="48"/>
      <c r="CKD34" s="48"/>
      <c r="CKE34" s="48"/>
      <c r="CKF34" s="48"/>
      <c r="CKG34" s="48"/>
      <c r="CKH34" s="48"/>
      <c r="CKI34" s="48"/>
      <c r="CKJ34" s="48"/>
      <c r="CKK34" s="48"/>
      <c r="CKL34" s="48"/>
      <c r="CKM34" s="48"/>
      <c r="CKN34" s="48"/>
      <c r="CKO34" s="48"/>
      <c r="CKP34" s="48"/>
      <c r="CKQ34" s="48"/>
      <c r="CKR34" s="48"/>
      <c r="CKS34" s="48"/>
      <c r="CKT34" s="48"/>
      <c r="CKU34" s="48"/>
      <c r="CKV34" s="48"/>
      <c r="CKW34" s="48"/>
      <c r="CKX34" s="48"/>
      <c r="CKY34" s="48"/>
      <c r="CKZ34" s="48"/>
      <c r="CLA34" s="48"/>
      <c r="CLB34" s="48"/>
      <c r="CLC34" s="48"/>
      <c r="CLD34" s="48"/>
      <c r="CLE34" s="48"/>
      <c r="CLF34" s="48"/>
      <c r="CLG34" s="48"/>
      <c r="CLH34" s="48"/>
      <c r="CLI34" s="48"/>
      <c r="CLJ34" s="48"/>
      <c r="CLK34" s="48"/>
      <c r="CLL34" s="48"/>
      <c r="CLM34" s="48"/>
      <c r="CLN34" s="48"/>
      <c r="CLO34" s="48"/>
      <c r="CLP34" s="48"/>
      <c r="CLQ34" s="48"/>
      <c r="CLR34" s="48"/>
    </row>
    <row r="35" spans="1:2358" ht="15.75" thickBot="1" x14ac:dyDescent="0.3">
      <c r="B35" s="651" t="s">
        <v>300</v>
      </c>
      <c r="C35" s="652"/>
      <c r="D35" s="653"/>
      <c r="E35" s="11"/>
      <c r="F35" s="637"/>
      <c r="G35" s="638"/>
      <c r="H35" s="638"/>
      <c r="I35" s="638"/>
      <c r="J35" s="638"/>
      <c r="K35" s="638"/>
      <c r="L35" s="638"/>
      <c r="M35" s="638"/>
      <c r="N35" s="638"/>
      <c r="O35" s="638"/>
      <c r="P35" s="639"/>
      <c r="Q35" s="48"/>
      <c r="R35" s="409"/>
      <c r="S35" s="107"/>
      <c r="T35" s="107"/>
      <c r="U35" s="107"/>
      <c r="V35" s="412"/>
      <c r="W35" s="48"/>
      <c r="X35" s="774"/>
      <c r="Y35" s="775"/>
      <c r="Z35" s="775"/>
      <c r="AA35" s="775"/>
      <c r="AB35" s="775"/>
      <c r="AC35" s="775"/>
      <c r="AD35" s="775"/>
      <c r="AE35" s="775"/>
      <c r="AF35" s="775"/>
      <c r="AG35" s="775"/>
      <c r="AH35" s="775"/>
      <c r="AI35" s="775"/>
      <c r="AJ35" s="775"/>
      <c r="AK35" s="775"/>
      <c r="AL35" s="775"/>
      <c r="AM35" s="775"/>
      <c r="AN35" s="775"/>
      <c r="AO35" s="775"/>
      <c r="AP35" s="775"/>
      <c r="AQ35" s="775"/>
      <c r="AR35" s="775"/>
      <c r="AS35" s="775"/>
      <c r="AT35" s="775"/>
      <c r="AU35" s="776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</row>
    <row r="36" spans="1:2358" ht="15.75" thickBot="1" x14ac:dyDescent="0.3">
      <c r="B36" s="300">
        <v>321220013</v>
      </c>
      <c r="C36" s="22" t="s">
        <v>112</v>
      </c>
      <c r="D36" s="301" t="s">
        <v>65</v>
      </c>
      <c r="E36" s="11"/>
      <c r="F36" s="360">
        <f>(G357+J36)/2</f>
        <v>18</v>
      </c>
      <c r="G36" s="41">
        <f>(2479/200)</f>
        <v>12.395</v>
      </c>
      <c r="H36" s="95"/>
      <c r="I36" s="205" t="s">
        <v>246</v>
      </c>
      <c r="J36" s="201">
        <f>(720/20)</f>
        <v>36</v>
      </c>
      <c r="K36" s="200"/>
      <c r="L36" s="200" t="s">
        <v>381</v>
      </c>
      <c r="M36" s="204"/>
      <c r="N36" s="204"/>
      <c r="O36" s="242"/>
      <c r="P36" s="355" t="s">
        <v>382</v>
      </c>
      <c r="Q36" s="48"/>
      <c r="R36" s="409">
        <v>2</v>
      </c>
      <c r="S36" s="254">
        <f t="shared" si="0"/>
        <v>18</v>
      </c>
      <c r="T36" s="124"/>
      <c r="U36" s="125"/>
      <c r="V36" s="414"/>
      <c r="W36" s="48"/>
      <c r="X36" s="777"/>
      <c r="Y36" s="778"/>
      <c r="Z36" s="778"/>
      <c r="AA36" s="778"/>
      <c r="AB36" s="778"/>
      <c r="AC36" s="778"/>
      <c r="AD36" s="778"/>
      <c r="AE36" s="778"/>
      <c r="AF36" s="778"/>
      <c r="AG36" s="778"/>
      <c r="AH36" s="778"/>
      <c r="AI36" s="778"/>
      <c r="AJ36" s="778"/>
      <c r="AK36" s="778"/>
      <c r="AL36" s="778"/>
      <c r="AM36" s="778"/>
      <c r="AN36" s="778"/>
      <c r="AO36" s="778"/>
      <c r="AP36" s="778"/>
      <c r="AQ36" s="778"/>
      <c r="AR36" s="778"/>
      <c r="AS36" s="778"/>
      <c r="AT36" s="778"/>
      <c r="AU36" s="779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</row>
    <row r="37" spans="1:2358" ht="15.75" thickBot="1" x14ac:dyDescent="0.3">
      <c r="B37" s="723"/>
      <c r="C37" s="724"/>
      <c r="D37" s="725"/>
      <c r="E37" s="11"/>
      <c r="F37" s="637"/>
      <c r="G37" s="638"/>
      <c r="H37" s="679"/>
      <c r="I37" s="679"/>
      <c r="J37" s="726"/>
      <c r="K37" s="726"/>
      <c r="L37" s="726"/>
      <c r="M37" s="726"/>
      <c r="N37" s="726"/>
      <c r="O37" s="726"/>
      <c r="P37" s="678"/>
      <c r="Q37" s="48"/>
      <c r="R37" s="409"/>
      <c r="S37" s="107"/>
      <c r="T37" s="107"/>
      <c r="U37" s="107"/>
      <c r="V37" s="412"/>
      <c r="W37" s="48"/>
      <c r="X37" s="780"/>
      <c r="Y37" s="781"/>
      <c r="Z37" s="781"/>
      <c r="AA37" s="781"/>
      <c r="AB37" s="781"/>
      <c r="AC37" s="781"/>
      <c r="AD37" s="781"/>
      <c r="AE37" s="781"/>
      <c r="AF37" s="781"/>
      <c r="AG37" s="781"/>
      <c r="AH37" s="781"/>
      <c r="AI37" s="781"/>
      <c r="AJ37" s="781"/>
      <c r="AK37" s="781"/>
      <c r="AL37" s="781"/>
      <c r="AM37" s="781"/>
      <c r="AN37" s="781"/>
      <c r="AO37" s="781"/>
      <c r="AP37" s="781"/>
      <c r="AQ37" s="781"/>
      <c r="AR37" s="781"/>
      <c r="AS37" s="781"/>
      <c r="AT37" s="781"/>
      <c r="AU37" s="772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</row>
    <row r="38" spans="1:2358" ht="15.75" thickBot="1" x14ac:dyDescent="0.3">
      <c r="B38" s="300">
        <v>322300061</v>
      </c>
      <c r="C38" s="22" t="s">
        <v>125</v>
      </c>
      <c r="D38" s="301" t="s">
        <v>47</v>
      </c>
      <c r="E38" s="11"/>
      <c r="F38" s="360">
        <f>(G38+J38)/2</f>
        <v>392.19</v>
      </c>
      <c r="G38" s="41">
        <v>334.38</v>
      </c>
      <c r="H38" s="58"/>
      <c r="I38" s="135" t="s">
        <v>271</v>
      </c>
      <c r="J38" s="146">
        <v>450</v>
      </c>
      <c r="K38" s="135"/>
      <c r="L38" s="135" t="s">
        <v>383</v>
      </c>
      <c r="M38" s="145"/>
      <c r="N38" s="145"/>
      <c r="O38" s="126"/>
      <c r="P38" s="355" t="s">
        <v>384</v>
      </c>
      <c r="Q38" s="48"/>
      <c r="R38" s="409">
        <v>3</v>
      </c>
      <c r="S38" s="253">
        <f t="shared" si="0"/>
        <v>392.19</v>
      </c>
      <c r="T38" s="89"/>
      <c r="U38" s="99">
        <f>(Y38)</f>
        <v>187.08</v>
      </c>
      <c r="V38" s="411"/>
      <c r="W38" s="48"/>
      <c r="X38" s="431"/>
      <c r="Y38" s="80">
        <v>187.08</v>
      </c>
      <c r="Z38" s="82"/>
      <c r="AA38" s="80"/>
      <c r="AB38" s="80"/>
      <c r="AC38" s="80"/>
      <c r="AD38" s="80"/>
      <c r="AE38" s="80"/>
      <c r="AF38" s="82"/>
      <c r="AG38" s="80"/>
      <c r="AH38" s="80"/>
      <c r="AI38" s="80"/>
      <c r="AJ38" s="80"/>
      <c r="AK38" s="80"/>
      <c r="AL38" s="80"/>
      <c r="AM38" s="84"/>
      <c r="AN38" s="84"/>
      <c r="AO38" s="84"/>
      <c r="AP38" s="84"/>
      <c r="AQ38" s="84"/>
      <c r="AR38" s="84"/>
      <c r="AS38" s="84"/>
      <c r="AT38" s="84"/>
      <c r="AU38" s="432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</row>
    <row r="39" spans="1:2358" ht="15.75" thickBot="1" x14ac:dyDescent="0.3">
      <c r="B39" s="647"/>
      <c r="C39" s="648"/>
      <c r="D39" s="649"/>
      <c r="E39" s="11"/>
      <c r="F39" s="637"/>
      <c r="G39" s="638"/>
      <c r="H39" s="726"/>
      <c r="I39" s="726"/>
      <c r="J39" s="726"/>
      <c r="K39" s="726"/>
      <c r="L39" s="726"/>
      <c r="M39" s="726"/>
      <c r="N39" s="726"/>
      <c r="O39" s="726"/>
      <c r="P39" s="657"/>
      <c r="Q39" s="48"/>
      <c r="R39" s="409"/>
      <c r="S39" s="107"/>
      <c r="T39" s="107"/>
      <c r="U39" s="107"/>
      <c r="V39" s="412"/>
      <c r="W39" s="48"/>
      <c r="X39" s="770"/>
      <c r="Y39" s="771"/>
      <c r="Z39" s="771"/>
      <c r="AA39" s="771"/>
      <c r="AB39" s="771"/>
      <c r="AC39" s="771"/>
      <c r="AD39" s="771"/>
      <c r="AE39" s="771"/>
      <c r="AF39" s="771"/>
      <c r="AG39" s="771"/>
      <c r="AH39" s="771"/>
      <c r="AI39" s="771"/>
      <c r="AJ39" s="771"/>
      <c r="AK39" s="771"/>
      <c r="AL39" s="771"/>
      <c r="AM39" s="771"/>
      <c r="AN39" s="771"/>
      <c r="AO39" s="771"/>
      <c r="AP39" s="771"/>
      <c r="AQ39" s="771"/>
      <c r="AR39" s="771"/>
      <c r="AS39" s="771"/>
      <c r="AT39" s="771"/>
      <c r="AU39" s="773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</row>
    <row r="40" spans="1:2358" s="520" customFormat="1" ht="15.75" thickBot="1" x14ac:dyDescent="0.3">
      <c r="A40" s="501"/>
      <c r="B40" s="502">
        <v>320300033</v>
      </c>
      <c r="C40" s="503" t="s">
        <v>67</v>
      </c>
      <c r="D40" s="504" t="s">
        <v>65</v>
      </c>
      <c r="E40" s="505"/>
      <c r="F40" s="361">
        <v>796</v>
      </c>
      <c r="G40" s="41">
        <v>796</v>
      </c>
      <c r="H40" s="57"/>
      <c r="I40" s="165" t="s">
        <v>317</v>
      </c>
      <c r="J40" s="165"/>
      <c r="K40" s="165"/>
      <c r="L40" s="165"/>
      <c r="M40" s="166"/>
      <c r="N40" s="166"/>
      <c r="O40" s="165"/>
      <c r="P40" s="365"/>
      <c r="Q40" s="501"/>
      <c r="R40" s="511">
        <v>2</v>
      </c>
      <c r="S40" s="512">
        <f t="shared" si="0"/>
        <v>796</v>
      </c>
      <c r="T40" s="513">
        <v>349.92</v>
      </c>
      <c r="U40" s="514"/>
      <c r="V40" s="515"/>
      <c r="W40" s="501"/>
      <c r="X40" s="516"/>
      <c r="Y40" s="513"/>
      <c r="Z40" s="517"/>
      <c r="AA40" s="513"/>
      <c r="AB40" s="513"/>
      <c r="AC40" s="513"/>
      <c r="AD40" s="513"/>
      <c r="AE40" s="513"/>
      <c r="AF40" s="517"/>
      <c r="AG40" s="513"/>
      <c r="AH40" s="513"/>
      <c r="AI40" s="513"/>
      <c r="AJ40" s="513">
        <v>349.92</v>
      </c>
      <c r="AK40" s="513"/>
      <c r="AL40" s="513"/>
      <c r="AM40" s="518"/>
      <c r="AN40" s="518"/>
      <c r="AO40" s="518"/>
      <c r="AP40" s="518"/>
      <c r="AQ40" s="518"/>
      <c r="AR40" s="518"/>
      <c r="AS40" s="518"/>
      <c r="AT40" s="518"/>
      <c r="AU40" s="519"/>
      <c r="AV40" s="501"/>
      <c r="AW40" s="501"/>
      <c r="AX40" s="501"/>
      <c r="AY40" s="501"/>
      <c r="AZ40" s="501"/>
      <c r="BA40" s="501"/>
      <c r="BB40" s="501"/>
      <c r="BC40" s="501"/>
      <c r="BD40" s="501"/>
      <c r="BE40" s="501"/>
      <c r="BF40" s="501"/>
      <c r="BG40" s="501"/>
      <c r="BH40" s="501"/>
      <c r="BI40" s="501"/>
      <c r="BJ40" s="501"/>
      <c r="BK40" s="501"/>
      <c r="BL40" s="501"/>
      <c r="BM40" s="501"/>
      <c r="BN40" s="501"/>
      <c r="BO40" s="501"/>
      <c r="BP40" s="501"/>
      <c r="BQ40" s="501"/>
      <c r="BR40" s="501"/>
      <c r="BS40" s="501"/>
      <c r="BT40" s="501"/>
      <c r="BU40" s="501"/>
      <c r="BV40" s="501"/>
      <c r="BW40" s="501"/>
      <c r="BX40" s="501"/>
      <c r="BY40" s="501"/>
      <c r="BZ40" s="501"/>
      <c r="CA40" s="501"/>
      <c r="CB40" s="501"/>
      <c r="CC40" s="501"/>
      <c r="CD40" s="501"/>
      <c r="CE40" s="501"/>
      <c r="CF40" s="501"/>
      <c r="CG40" s="501"/>
      <c r="CH40" s="501"/>
      <c r="CI40" s="501"/>
      <c r="CJ40" s="501"/>
      <c r="CK40" s="501"/>
      <c r="CL40" s="501"/>
      <c r="CM40" s="501"/>
      <c r="CN40" s="501"/>
      <c r="CO40" s="501"/>
      <c r="CP40" s="501"/>
      <c r="CQ40" s="501"/>
      <c r="CR40" s="501"/>
      <c r="CS40" s="501"/>
      <c r="CT40" s="501"/>
      <c r="CU40" s="501"/>
      <c r="CV40" s="501"/>
      <c r="CW40" s="501"/>
      <c r="CX40" s="501"/>
      <c r="CY40" s="501"/>
      <c r="CZ40" s="501"/>
      <c r="DA40" s="501"/>
      <c r="DB40" s="501"/>
      <c r="DC40" s="501"/>
      <c r="DD40" s="501"/>
      <c r="DE40" s="501"/>
      <c r="DF40" s="501"/>
      <c r="DG40" s="501"/>
      <c r="DH40" s="501"/>
      <c r="DI40" s="501"/>
      <c r="DJ40" s="501"/>
      <c r="DK40" s="501"/>
      <c r="DL40" s="501"/>
      <c r="DM40" s="501"/>
      <c r="DN40" s="501"/>
      <c r="DO40" s="501"/>
      <c r="DP40" s="501"/>
      <c r="DQ40" s="501"/>
      <c r="DR40" s="501"/>
      <c r="DS40" s="501"/>
      <c r="DT40" s="501"/>
      <c r="DU40" s="501"/>
      <c r="DV40" s="501"/>
      <c r="DW40" s="501"/>
      <c r="DX40" s="501"/>
      <c r="DY40" s="501"/>
      <c r="DZ40" s="501"/>
      <c r="EA40" s="501"/>
      <c r="EB40" s="501"/>
      <c r="EC40" s="501"/>
      <c r="ED40" s="501"/>
      <c r="EE40" s="501"/>
      <c r="EF40" s="501"/>
      <c r="EG40" s="501"/>
      <c r="EH40" s="501"/>
      <c r="EI40" s="501"/>
      <c r="EJ40" s="501"/>
      <c r="EK40" s="501"/>
      <c r="EL40" s="501"/>
      <c r="EM40" s="501"/>
      <c r="EN40" s="501"/>
      <c r="EO40" s="501"/>
      <c r="EP40" s="501"/>
      <c r="EQ40" s="501"/>
      <c r="ER40" s="501"/>
      <c r="ES40" s="501"/>
      <c r="ET40" s="501"/>
      <c r="EU40" s="501"/>
      <c r="EV40" s="501"/>
      <c r="EW40" s="501"/>
      <c r="EX40" s="501"/>
      <c r="EY40" s="501"/>
      <c r="EZ40" s="501"/>
      <c r="FA40" s="501"/>
      <c r="FB40" s="501"/>
      <c r="FC40" s="501"/>
      <c r="FD40" s="501"/>
      <c r="FE40" s="501"/>
      <c r="FF40" s="501"/>
      <c r="FG40" s="501"/>
      <c r="FH40" s="501"/>
      <c r="FI40" s="501"/>
      <c r="FJ40" s="501"/>
      <c r="FK40" s="501"/>
      <c r="FL40" s="501"/>
      <c r="FM40" s="501"/>
      <c r="FN40" s="501"/>
      <c r="FO40" s="501"/>
      <c r="FP40" s="501"/>
      <c r="FQ40" s="501"/>
      <c r="FR40" s="501"/>
      <c r="FS40" s="501"/>
      <c r="FT40" s="501"/>
      <c r="FU40" s="501"/>
      <c r="FV40" s="501"/>
      <c r="FW40" s="501"/>
      <c r="FX40" s="501"/>
      <c r="FY40" s="501"/>
      <c r="FZ40" s="501"/>
      <c r="GA40" s="501"/>
      <c r="GB40" s="501"/>
      <c r="GC40" s="501"/>
      <c r="GD40" s="501"/>
      <c r="GE40" s="501"/>
      <c r="GF40" s="501"/>
      <c r="GG40" s="501"/>
      <c r="GH40" s="501"/>
      <c r="GI40" s="501"/>
      <c r="GJ40" s="501"/>
      <c r="GK40" s="501"/>
      <c r="GL40" s="501"/>
      <c r="GM40" s="501"/>
      <c r="GN40" s="501"/>
      <c r="GO40" s="501"/>
      <c r="GP40" s="501"/>
      <c r="GQ40" s="501"/>
      <c r="GR40" s="501"/>
      <c r="GS40" s="501"/>
      <c r="GT40" s="501"/>
      <c r="GU40" s="501"/>
      <c r="GV40" s="501"/>
      <c r="GW40" s="501"/>
      <c r="GX40" s="501"/>
      <c r="GY40" s="501"/>
      <c r="GZ40" s="501"/>
      <c r="HA40" s="501"/>
      <c r="HB40" s="501"/>
      <c r="HC40" s="501"/>
      <c r="HD40" s="501"/>
      <c r="HE40" s="501"/>
      <c r="HF40" s="501"/>
      <c r="HG40" s="501"/>
      <c r="HH40" s="501"/>
      <c r="HI40" s="501"/>
      <c r="HJ40" s="501"/>
      <c r="HK40" s="501"/>
      <c r="HL40" s="501"/>
      <c r="HM40" s="501"/>
      <c r="HN40" s="501"/>
      <c r="HO40" s="501"/>
      <c r="HP40" s="501"/>
      <c r="HQ40" s="501"/>
      <c r="HR40" s="501"/>
      <c r="HS40" s="501"/>
      <c r="HT40" s="501"/>
      <c r="HU40" s="501"/>
      <c r="HV40" s="501"/>
      <c r="HW40" s="501"/>
      <c r="HX40" s="501"/>
      <c r="HY40" s="501"/>
      <c r="HZ40" s="501"/>
      <c r="IA40" s="501"/>
      <c r="IB40" s="501"/>
      <c r="IC40" s="501"/>
      <c r="ID40" s="501"/>
      <c r="IE40" s="501"/>
      <c r="IF40" s="501"/>
      <c r="IG40" s="501"/>
      <c r="IH40" s="501"/>
      <c r="II40" s="501"/>
      <c r="IJ40" s="501"/>
      <c r="IK40" s="501"/>
      <c r="IL40" s="501"/>
      <c r="IM40" s="501"/>
      <c r="IN40" s="501"/>
      <c r="IO40" s="501"/>
      <c r="IP40" s="501"/>
      <c r="IQ40" s="501"/>
      <c r="IR40" s="501"/>
      <c r="IS40" s="501"/>
      <c r="IT40" s="501"/>
      <c r="IU40" s="501"/>
      <c r="IV40" s="501"/>
      <c r="IW40" s="501"/>
      <c r="IX40" s="501"/>
      <c r="IY40" s="501"/>
      <c r="IZ40" s="501"/>
      <c r="JA40" s="501"/>
      <c r="JB40" s="501"/>
      <c r="JC40" s="501"/>
      <c r="JD40" s="501"/>
      <c r="JE40" s="501"/>
      <c r="JF40" s="501"/>
      <c r="JG40" s="501"/>
      <c r="JH40" s="501"/>
      <c r="JI40" s="501"/>
      <c r="JJ40" s="501"/>
      <c r="JK40" s="501"/>
      <c r="JL40" s="501"/>
      <c r="JM40" s="501"/>
      <c r="JN40" s="501"/>
      <c r="JO40" s="501"/>
      <c r="JP40" s="501"/>
      <c r="JQ40" s="501"/>
      <c r="JR40" s="501"/>
      <c r="JS40" s="501"/>
      <c r="JT40" s="501"/>
      <c r="JU40" s="501"/>
      <c r="JV40" s="501"/>
      <c r="JW40" s="501"/>
      <c r="JX40" s="501"/>
      <c r="JY40" s="501"/>
      <c r="JZ40" s="501"/>
      <c r="KA40" s="501"/>
      <c r="KB40" s="501"/>
      <c r="KC40" s="501"/>
      <c r="KD40" s="501"/>
      <c r="KE40" s="501"/>
      <c r="KF40" s="501"/>
      <c r="KG40" s="501"/>
      <c r="KH40" s="501"/>
      <c r="KI40" s="501"/>
      <c r="KJ40" s="501"/>
      <c r="KK40" s="501"/>
      <c r="KL40" s="501"/>
      <c r="KM40" s="501"/>
      <c r="KN40" s="501"/>
      <c r="KO40" s="501"/>
      <c r="KP40" s="501"/>
      <c r="KQ40" s="501"/>
      <c r="KR40" s="501"/>
      <c r="KS40" s="501"/>
      <c r="KT40" s="501"/>
      <c r="KU40" s="501"/>
      <c r="KV40" s="501"/>
      <c r="KW40" s="501"/>
      <c r="KX40" s="501"/>
      <c r="KY40" s="501"/>
      <c r="KZ40" s="501"/>
      <c r="LA40" s="501"/>
      <c r="LB40" s="501"/>
      <c r="LC40" s="501"/>
      <c r="LD40" s="501"/>
      <c r="LE40" s="501"/>
      <c r="LF40" s="501"/>
      <c r="LG40" s="501"/>
      <c r="LH40" s="501"/>
      <c r="LI40" s="501"/>
      <c r="LJ40" s="501"/>
      <c r="LK40" s="501"/>
      <c r="LL40" s="501"/>
      <c r="LM40" s="501"/>
      <c r="LN40" s="501"/>
      <c r="LO40" s="501"/>
      <c r="LP40" s="501"/>
      <c r="LQ40" s="501"/>
      <c r="LR40" s="501"/>
      <c r="LS40" s="501"/>
      <c r="LT40" s="501"/>
      <c r="LU40" s="501"/>
      <c r="LV40" s="501"/>
      <c r="LW40" s="501"/>
      <c r="LX40" s="501"/>
      <c r="LY40" s="501"/>
      <c r="LZ40" s="501"/>
      <c r="MA40" s="501"/>
      <c r="MB40" s="501"/>
      <c r="MC40" s="501"/>
      <c r="MD40" s="501"/>
      <c r="ME40" s="501"/>
      <c r="MF40" s="501"/>
      <c r="MG40" s="501"/>
      <c r="MH40" s="501"/>
      <c r="MI40" s="501"/>
      <c r="MJ40" s="501"/>
      <c r="MK40" s="501"/>
      <c r="ML40" s="501"/>
      <c r="MM40" s="501"/>
      <c r="MN40" s="501"/>
      <c r="MO40" s="501"/>
      <c r="MP40" s="501"/>
      <c r="MQ40" s="501"/>
      <c r="MR40" s="501"/>
      <c r="MS40" s="501"/>
      <c r="MT40" s="501"/>
      <c r="MU40" s="501"/>
      <c r="MV40" s="501"/>
      <c r="MW40" s="501"/>
      <c r="MX40" s="501"/>
      <c r="MY40" s="501"/>
      <c r="MZ40" s="501"/>
      <c r="NA40" s="501"/>
      <c r="NB40" s="501"/>
      <c r="NC40" s="501"/>
      <c r="ND40" s="501"/>
      <c r="NE40" s="501"/>
      <c r="NF40" s="501"/>
      <c r="NG40" s="501"/>
      <c r="NH40" s="501"/>
      <c r="NI40" s="501"/>
      <c r="NJ40" s="501"/>
      <c r="NK40" s="501"/>
      <c r="NL40" s="501"/>
      <c r="NM40" s="501"/>
      <c r="NN40" s="501"/>
      <c r="NO40" s="501"/>
      <c r="NP40" s="501"/>
      <c r="NQ40" s="501"/>
      <c r="NR40" s="501"/>
      <c r="NS40" s="501"/>
      <c r="NT40" s="501"/>
      <c r="NU40" s="501"/>
      <c r="NV40" s="501"/>
      <c r="NW40" s="501"/>
      <c r="NX40" s="501"/>
      <c r="NY40" s="501"/>
      <c r="NZ40" s="501"/>
      <c r="OA40" s="501"/>
      <c r="OB40" s="501"/>
      <c r="OC40" s="501"/>
      <c r="OD40" s="501"/>
      <c r="OE40" s="501"/>
      <c r="OF40" s="501"/>
      <c r="OG40" s="501"/>
      <c r="OH40" s="501"/>
      <c r="OI40" s="501"/>
      <c r="OJ40" s="501"/>
      <c r="OK40" s="501"/>
      <c r="OL40" s="501"/>
      <c r="OM40" s="501"/>
      <c r="ON40" s="501"/>
      <c r="OO40" s="501"/>
      <c r="OP40" s="501"/>
      <c r="OQ40" s="501"/>
      <c r="OR40" s="501"/>
      <c r="OS40" s="501"/>
      <c r="OT40" s="501"/>
      <c r="OU40" s="501"/>
      <c r="OV40" s="501"/>
      <c r="OW40" s="501"/>
      <c r="OX40" s="501"/>
      <c r="OY40" s="501"/>
      <c r="OZ40" s="501"/>
      <c r="PA40" s="501"/>
      <c r="PB40" s="501"/>
      <c r="PC40" s="501"/>
      <c r="PD40" s="501"/>
      <c r="PE40" s="501"/>
      <c r="PF40" s="501"/>
      <c r="PG40" s="501"/>
      <c r="PH40" s="501"/>
      <c r="PI40" s="501"/>
      <c r="PJ40" s="501"/>
      <c r="PK40" s="501"/>
      <c r="PL40" s="501"/>
      <c r="PM40" s="501"/>
      <c r="PN40" s="501"/>
      <c r="PO40" s="501"/>
      <c r="PP40" s="501"/>
      <c r="PQ40" s="501"/>
      <c r="PR40" s="501"/>
      <c r="PS40" s="501"/>
      <c r="PT40" s="501"/>
      <c r="PU40" s="501"/>
      <c r="PV40" s="501"/>
      <c r="PW40" s="501"/>
      <c r="PX40" s="501"/>
      <c r="PY40" s="501"/>
      <c r="PZ40" s="501"/>
      <c r="QA40" s="501"/>
      <c r="QB40" s="501"/>
      <c r="QC40" s="501"/>
      <c r="QD40" s="501"/>
      <c r="QE40" s="501"/>
      <c r="QF40" s="501"/>
      <c r="QG40" s="501"/>
      <c r="QH40" s="501"/>
      <c r="QI40" s="501"/>
      <c r="QJ40" s="501"/>
      <c r="QK40" s="501"/>
      <c r="QL40" s="501"/>
      <c r="QM40" s="501"/>
      <c r="QN40" s="501"/>
      <c r="QO40" s="501"/>
      <c r="QP40" s="501"/>
      <c r="QQ40" s="501"/>
      <c r="QR40" s="501"/>
      <c r="QS40" s="501"/>
      <c r="QT40" s="501"/>
      <c r="QU40" s="501"/>
      <c r="QV40" s="501"/>
      <c r="QW40" s="501"/>
      <c r="QX40" s="501"/>
      <c r="QY40" s="501"/>
      <c r="QZ40" s="501"/>
      <c r="RA40" s="501"/>
      <c r="RB40" s="501"/>
      <c r="RC40" s="501"/>
      <c r="RD40" s="501"/>
      <c r="RE40" s="501"/>
      <c r="RF40" s="501"/>
      <c r="RG40" s="501"/>
      <c r="RH40" s="501"/>
      <c r="RI40" s="501"/>
      <c r="RJ40" s="501"/>
      <c r="RK40" s="501"/>
      <c r="RL40" s="501"/>
      <c r="RM40" s="501"/>
      <c r="RN40" s="501"/>
      <c r="RO40" s="501"/>
      <c r="RP40" s="501"/>
      <c r="RQ40" s="501"/>
      <c r="RR40" s="501"/>
      <c r="RS40" s="501"/>
      <c r="RT40" s="501"/>
      <c r="RU40" s="501"/>
      <c r="RV40" s="501"/>
      <c r="RW40" s="501"/>
      <c r="RX40" s="501"/>
      <c r="RY40" s="501"/>
      <c r="RZ40" s="501"/>
      <c r="SA40" s="501"/>
      <c r="SB40" s="501"/>
      <c r="SC40" s="501"/>
      <c r="SD40" s="501"/>
      <c r="SE40" s="501"/>
      <c r="SF40" s="501"/>
      <c r="SG40" s="501"/>
      <c r="SH40" s="501"/>
      <c r="SI40" s="501"/>
      <c r="SJ40" s="501"/>
      <c r="SK40" s="501"/>
      <c r="SL40" s="501"/>
      <c r="SM40" s="501"/>
      <c r="SN40" s="501"/>
      <c r="SO40" s="501"/>
      <c r="SP40" s="501"/>
      <c r="SQ40" s="501"/>
      <c r="SR40" s="501"/>
      <c r="SS40" s="501"/>
      <c r="ST40" s="501"/>
      <c r="SU40" s="501"/>
      <c r="SV40" s="501"/>
      <c r="SW40" s="501"/>
      <c r="SX40" s="501"/>
      <c r="SY40" s="501"/>
      <c r="SZ40" s="501"/>
      <c r="TA40" s="501"/>
      <c r="TB40" s="501"/>
      <c r="TC40" s="501"/>
      <c r="TD40" s="501"/>
      <c r="TE40" s="501"/>
      <c r="TF40" s="501"/>
      <c r="TG40" s="501"/>
      <c r="TH40" s="501"/>
      <c r="TI40" s="501"/>
      <c r="TJ40" s="501"/>
      <c r="TK40" s="501"/>
      <c r="TL40" s="501"/>
      <c r="TM40" s="501"/>
      <c r="TN40" s="501"/>
      <c r="TO40" s="501"/>
      <c r="TP40" s="501"/>
      <c r="TQ40" s="501"/>
      <c r="TR40" s="501"/>
      <c r="TS40" s="501"/>
      <c r="TT40" s="501"/>
      <c r="TU40" s="501"/>
      <c r="TV40" s="501"/>
      <c r="TW40" s="501"/>
      <c r="TX40" s="501"/>
      <c r="TY40" s="501"/>
      <c r="TZ40" s="501"/>
      <c r="UA40" s="501"/>
      <c r="UB40" s="501"/>
      <c r="UC40" s="501"/>
      <c r="UD40" s="501"/>
      <c r="UE40" s="501"/>
      <c r="UF40" s="501"/>
      <c r="UG40" s="501"/>
      <c r="UH40" s="501"/>
      <c r="UI40" s="501"/>
      <c r="UJ40" s="501"/>
      <c r="UK40" s="501"/>
      <c r="UL40" s="501"/>
      <c r="UM40" s="501"/>
      <c r="UN40" s="501"/>
      <c r="UO40" s="501"/>
      <c r="UP40" s="501"/>
      <c r="UQ40" s="501"/>
      <c r="UR40" s="501"/>
      <c r="US40" s="501"/>
      <c r="UT40" s="501"/>
      <c r="UU40" s="501"/>
      <c r="UV40" s="501"/>
      <c r="UW40" s="501"/>
      <c r="UX40" s="501"/>
      <c r="UY40" s="501"/>
      <c r="UZ40" s="501"/>
      <c r="VA40" s="501"/>
      <c r="VB40" s="501"/>
      <c r="VC40" s="501"/>
      <c r="VD40" s="501"/>
      <c r="VE40" s="501"/>
      <c r="VF40" s="501"/>
      <c r="VG40" s="501"/>
      <c r="VH40" s="501"/>
      <c r="VI40" s="501"/>
      <c r="VJ40" s="501"/>
      <c r="VK40" s="501"/>
      <c r="VL40" s="501"/>
      <c r="VM40" s="501"/>
      <c r="VN40" s="501"/>
      <c r="VO40" s="501"/>
      <c r="VP40" s="501"/>
      <c r="VQ40" s="501"/>
      <c r="VR40" s="501"/>
      <c r="VS40" s="501"/>
      <c r="VT40" s="501"/>
      <c r="VU40" s="501"/>
      <c r="VV40" s="501"/>
      <c r="VW40" s="501"/>
      <c r="VX40" s="501"/>
      <c r="VY40" s="501"/>
      <c r="VZ40" s="501"/>
      <c r="WA40" s="501"/>
      <c r="WB40" s="501"/>
      <c r="WC40" s="501"/>
      <c r="WD40" s="501"/>
      <c r="WE40" s="501"/>
      <c r="WF40" s="501"/>
      <c r="WG40" s="501"/>
      <c r="WH40" s="501"/>
      <c r="WI40" s="501"/>
      <c r="WJ40" s="501"/>
      <c r="WK40" s="501"/>
      <c r="WL40" s="501"/>
      <c r="WM40" s="501"/>
      <c r="WN40" s="501"/>
      <c r="WO40" s="501"/>
      <c r="WP40" s="501"/>
      <c r="WQ40" s="501"/>
      <c r="WR40" s="501"/>
      <c r="WS40" s="501"/>
      <c r="WT40" s="501"/>
      <c r="WU40" s="501"/>
      <c r="WV40" s="501"/>
      <c r="WW40" s="501"/>
      <c r="WX40" s="501"/>
      <c r="WY40" s="501"/>
      <c r="WZ40" s="501"/>
      <c r="XA40" s="501"/>
      <c r="XB40" s="501"/>
      <c r="XC40" s="501"/>
      <c r="XD40" s="501"/>
      <c r="XE40" s="501"/>
      <c r="XF40" s="501"/>
      <c r="XG40" s="501"/>
      <c r="XH40" s="501"/>
      <c r="XI40" s="501"/>
      <c r="XJ40" s="501"/>
      <c r="XK40" s="501"/>
      <c r="XL40" s="501"/>
      <c r="XM40" s="501"/>
      <c r="XN40" s="501"/>
      <c r="XO40" s="501"/>
      <c r="XP40" s="501"/>
      <c r="XQ40" s="501"/>
      <c r="XR40" s="501"/>
      <c r="XS40" s="501"/>
      <c r="XT40" s="501"/>
      <c r="XU40" s="501"/>
      <c r="XV40" s="501"/>
      <c r="XW40" s="501"/>
      <c r="XX40" s="501"/>
      <c r="XY40" s="501"/>
      <c r="XZ40" s="501"/>
      <c r="YA40" s="501"/>
      <c r="YB40" s="501"/>
      <c r="YC40" s="501"/>
      <c r="YD40" s="501"/>
      <c r="YE40" s="501"/>
      <c r="YF40" s="501"/>
      <c r="YG40" s="501"/>
      <c r="YH40" s="501"/>
      <c r="YI40" s="501"/>
      <c r="YJ40" s="501"/>
      <c r="YK40" s="501"/>
      <c r="YL40" s="501"/>
      <c r="YM40" s="501"/>
      <c r="YN40" s="501"/>
      <c r="YO40" s="501"/>
      <c r="YP40" s="501"/>
      <c r="YQ40" s="501"/>
      <c r="YR40" s="501"/>
      <c r="YS40" s="501"/>
      <c r="YT40" s="501"/>
      <c r="YU40" s="501"/>
      <c r="YV40" s="501"/>
      <c r="YW40" s="501"/>
      <c r="YX40" s="501"/>
      <c r="YY40" s="501"/>
      <c r="YZ40" s="501"/>
      <c r="ZA40" s="501"/>
      <c r="ZB40" s="501"/>
      <c r="ZC40" s="501"/>
      <c r="ZD40" s="501"/>
      <c r="ZE40" s="501"/>
      <c r="ZF40" s="501"/>
      <c r="ZG40" s="501"/>
      <c r="ZH40" s="501"/>
      <c r="ZI40" s="501"/>
      <c r="ZJ40" s="501"/>
      <c r="ZK40" s="501"/>
      <c r="ZL40" s="501"/>
      <c r="ZM40" s="501"/>
      <c r="ZN40" s="501"/>
      <c r="ZO40" s="501"/>
      <c r="ZP40" s="501"/>
      <c r="ZQ40" s="501"/>
      <c r="ZR40" s="501"/>
      <c r="ZS40" s="501"/>
      <c r="ZT40" s="501"/>
      <c r="ZU40" s="501"/>
      <c r="ZV40" s="501"/>
      <c r="ZW40" s="501"/>
      <c r="ZX40" s="501"/>
      <c r="ZY40" s="501"/>
      <c r="ZZ40" s="501"/>
      <c r="AAA40" s="501"/>
      <c r="AAB40" s="501"/>
      <c r="AAC40" s="501"/>
      <c r="AAD40" s="501"/>
      <c r="AAE40" s="501"/>
      <c r="AAF40" s="501"/>
      <c r="AAG40" s="501"/>
      <c r="AAH40" s="501"/>
      <c r="AAI40" s="501"/>
      <c r="AAJ40" s="501"/>
      <c r="AAK40" s="501"/>
      <c r="AAL40" s="501"/>
      <c r="AAM40" s="501"/>
      <c r="AAN40" s="501"/>
      <c r="AAO40" s="501"/>
      <c r="AAP40" s="501"/>
      <c r="AAQ40" s="501"/>
      <c r="AAR40" s="501"/>
      <c r="AAS40" s="501"/>
      <c r="AAT40" s="501"/>
      <c r="AAU40" s="501"/>
      <c r="AAV40" s="501"/>
      <c r="AAW40" s="501"/>
      <c r="AAX40" s="501"/>
      <c r="AAY40" s="501"/>
      <c r="AAZ40" s="501"/>
      <c r="ABA40" s="501"/>
      <c r="ABB40" s="501"/>
      <c r="ABC40" s="501"/>
      <c r="ABD40" s="501"/>
      <c r="ABE40" s="501"/>
      <c r="ABF40" s="501"/>
      <c r="ABG40" s="501"/>
      <c r="ABH40" s="501"/>
      <c r="ABI40" s="501"/>
      <c r="ABJ40" s="501"/>
      <c r="ABK40" s="501"/>
      <c r="ABL40" s="501"/>
      <c r="ABM40" s="501"/>
      <c r="ABN40" s="501"/>
      <c r="ABO40" s="501"/>
      <c r="ABP40" s="501"/>
      <c r="ABQ40" s="501"/>
      <c r="ABR40" s="501"/>
      <c r="ABS40" s="501"/>
      <c r="ABT40" s="501"/>
      <c r="ABU40" s="501"/>
      <c r="ABV40" s="501"/>
      <c r="ABW40" s="501"/>
      <c r="ABX40" s="501"/>
      <c r="ABY40" s="501"/>
      <c r="ABZ40" s="501"/>
      <c r="ACA40" s="501"/>
      <c r="ACB40" s="501"/>
      <c r="ACC40" s="501"/>
      <c r="ACD40" s="501"/>
      <c r="ACE40" s="501"/>
      <c r="ACF40" s="501"/>
      <c r="ACG40" s="501"/>
      <c r="ACH40" s="501"/>
      <c r="ACI40" s="501"/>
      <c r="ACJ40" s="501"/>
      <c r="ACK40" s="501"/>
      <c r="ACL40" s="501"/>
      <c r="ACM40" s="501"/>
      <c r="ACN40" s="501"/>
      <c r="ACO40" s="501"/>
      <c r="ACP40" s="501"/>
      <c r="ACQ40" s="501"/>
      <c r="ACR40" s="501"/>
      <c r="ACS40" s="501"/>
      <c r="ACT40" s="501"/>
      <c r="ACU40" s="501"/>
      <c r="ACV40" s="501"/>
      <c r="ACW40" s="501"/>
      <c r="ACX40" s="501"/>
      <c r="ACY40" s="501"/>
      <c r="ACZ40" s="501"/>
      <c r="ADA40" s="501"/>
      <c r="ADB40" s="501"/>
      <c r="ADC40" s="501"/>
      <c r="ADD40" s="501"/>
      <c r="ADE40" s="501"/>
      <c r="ADF40" s="501"/>
      <c r="ADG40" s="501"/>
      <c r="ADH40" s="501"/>
      <c r="ADI40" s="501"/>
      <c r="ADJ40" s="501"/>
      <c r="ADK40" s="501"/>
      <c r="ADL40" s="501"/>
      <c r="ADM40" s="501"/>
      <c r="ADN40" s="501"/>
      <c r="ADO40" s="501"/>
      <c r="ADP40" s="501"/>
      <c r="ADQ40" s="501"/>
      <c r="ADR40" s="501"/>
      <c r="ADS40" s="501"/>
      <c r="ADT40" s="501"/>
      <c r="ADU40" s="501"/>
      <c r="ADV40" s="501"/>
      <c r="ADW40" s="501"/>
      <c r="ADX40" s="501"/>
      <c r="ADY40" s="501"/>
      <c r="ADZ40" s="501"/>
      <c r="AEA40" s="501"/>
      <c r="AEB40" s="501"/>
      <c r="AEC40" s="501"/>
      <c r="AED40" s="501"/>
      <c r="AEE40" s="501"/>
      <c r="AEF40" s="501"/>
      <c r="AEG40" s="501"/>
      <c r="AEH40" s="501"/>
      <c r="AEI40" s="501"/>
      <c r="AEJ40" s="501"/>
      <c r="AEK40" s="501"/>
      <c r="AEL40" s="501"/>
      <c r="AEM40" s="501"/>
      <c r="AEN40" s="501"/>
      <c r="AEO40" s="501"/>
      <c r="AEP40" s="501"/>
      <c r="AEQ40" s="501"/>
      <c r="AER40" s="501"/>
      <c r="AES40" s="501"/>
      <c r="AET40" s="501"/>
      <c r="AEU40" s="501"/>
      <c r="AEV40" s="501"/>
      <c r="AEW40" s="501"/>
      <c r="AEX40" s="501"/>
      <c r="AEY40" s="501"/>
      <c r="AEZ40" s="501"/>
      <c r="AFA40" s="501"/>
      <c r="AFB40" s="501"/>
      <c r="AFC40" s="501"/>
      <c r="AFD40" s="501"/>
      <c r="AFE40" s="501"/>
      <c r="AFF40" s="501"/>
      <c r="AFG40" s="501"/>
      <c r="AFH40" s="501"/>
      <c r="AFI40" s="501"/>
      <c r="AFJ40" s="501"/>
      <c r="AFK40" s="501"/>
      <c r="AFL40" s="501"/>
      <c r="AFM40" s="501"/>
      <c r="AFN40" s="501"/>
      <c r="AFO40" s="501"/>
      <c r="AFP40" s="501"/>
      <c r="AFQ40" s="501"/>
      <c r="AFR40" s="501"/>
      <c r="AFS40" s="501"/>
      <c r="AFT40" s="501"/>
      <c r="AFU40" s="501"/>
      <c r="AFV40" s="501"/>
      <c r="AFW40" s="501"/>
      <c r="AFX40" s="501"/>
      <c r="AFY40" s="501"/>
      <c r="AFZ40" s="501"/>
      <c r="AGA40" s="501"/>
      <c r="AGB40" s="501"/>
      <c r="AGC40" s="501"/>
      <c r="AGD40" s="501"/>
      <c r="AGE40" s="501"/>
      <c r="AGF40" s="501"/>
      <c r="AGG40" s="501"/>
      <c r="AGH40" s="501"/>
      <c r="AGI40" s="501"/>
      <c r="AGJ40" s="501"/>
      <c r="AGK40" s="501"/>
      <c r="AGL40" s="501"/>
      <c r="AGM40" s="501"/>
      <c r="AGN40" s="501"/>
      <c r="AGO40" s="501"/>
      <c r="AGP40" s="501"/>
      <c r="AGQ40" s="501"/>
      <c r="AGR40" s="501"/>
      <c r="AGS40" s="501"/>
      <c r="AGT40" s="501"/>
      <c r="AGU40" s="501"/>
      <c r="AGV40" s="501"/>
      <c r="AGW40" s="501"/>
      <c r="AGX40" s="501"/>
      <c r="AGY40" s="501"/>
      <c r="AGZ40" s="501"/>
      <c r="AHA40" s="501"/>
      <c r="AHB40" s="501"/>
      <c r="AHC40" s="501"/>
      <c r="AHD40" s="501"/>
      <c r="AHE40" s="501"/>
      <c r="AHF40" s="501"/>
      <c r="AHG40" s="501"/>
      <c r="AHH40" s="501"/>
      <c r="AHI40" s="501"/>
      <c r="AHJ40" s="501"/>
      <c r="AHK40" s="501"/>
      <c r="AHL40" s="501"/>
      <c r="AHM40" s="501"/>
      <c r="AHN40" s="501"/>
      <c r="AHO40" s="501"/>
      <c r="AHP40" s="501"/>
      <c r="AHQ40" s="501"/>
      <c r="AHR40" s="501"/>
      <c r="AHS40" s="501"/>
      <c r="AHT40" s="501"/>
      <c r="AHU40" s="501"/>
      <c r="AHV40" s="501"/>
      <c r="AHW40" s="501"/>
      <c r="AHX40" s="501"/>
      <c r="AHY40" s="501"/>
      <c r="AHZ40" s="501"/>
      <c r="AIA40" s="501"/>
      <c r="AIB40" s="501"/>
      <c r="AIC40" s="501"/>
      <c r="AID40" s="501"/>
      <c r="AIE40" s="501"/>
      <c r="AIF40" s="501"/>
      <c r="AIG40" s="501"/>
      <c r="AIH40" s="501"/>
      <c r="AII40" s="501"/>
      <c r="AIJ40" s="501"/>
      <c r="AIK40" s="501"/>
      <c r="AIL40" s="501"/>
      <c r="AIM40" s="501"/>
      <c r="AIN40" s="501"/>
      <c r="AIO40" s="501"/>
      <c r="AIP40" s="501"/>
      <c r="AIQ40" s="501"/>
      <c r="AIR40" s="501"/>
      <c r="AIS40" s="501"/>
      <c r="AIT40" s="501"/>
      <c r="AIU40" s="501"/>
      <c r="AIV40" s="501"/>
      <c r="AIW40" s="501"/>
      <c r="AIX40" s="501"/>
      <c r="AIY40" s="501"/>
      <c r="AIZ40" s="501"/>
      <c r="AJA40" s="501"/>
      <c r="AJB40" s="501"/>
      <c r="AJC40" s="501"/>
      <c r="AJD40" s="501"/>
      <c r="AJE40" s="501"/>
      <c r="AJF40" s="501"/>
      <c r="AJG40" s="501"/>
      <c r="AJH40" s="501"/>
      <c r="AJI40" s="501"/>
      <c r="AJJ40" s="501"/>
      <c r="AJK40" s="501"/>
      <c r="AJL40" s="501"/>
      <c r="AJM40" s="501"/>
      <c r="AJN40" s="501"/>
      <c r="AJO40" s="501"/>
      <c r="AJP40" s="501"/>
      <c r="AJQ40" s="501"/>
      <c r="AJR40" s="501"/>
      <c r="AJS40" s="501"/>
      <c r="AJT40" s="501"/>
      <c r="AJU40" s="501"/>
      <c r="AJV40" s="501"/>
      <c r="AJW40" s="501"/>
      <c r="AJX40" s="501"/>
      <c r="AJY40" s="501"/>
      <c r="AJZ40" s="501"/>
      <c r="AKA40" s="501"/>
      <c r="AKB40" s="501"/>
      <c r="AKC40" s="501"/>
      <c r="AKD40" s="501"/>
      <c r="AKE40" s="501"/>
      <c r="AKF40" s="501"/>
      <c r="AKG40" s="501"/>
      <c r="AKH40" s="501"/>
      <c r="AKI40" s="501"/>
      <c r="AKJ40" s="501"/>
      <c r="AKK40" s="501"/>
      <c r="AKL40" s="501"/>
      <c r="AKM40" s="501"/>
      <c r="AKN40" s="501"/>
      <c r="AKO40" s="501"/>
      <c r="AKP40" s="501"/>
      <c r="AKQ40" s="501"/>
      <c r="AKR40" s="501"/>
      <c r="AKS40" s="501"/>
      <c r="AKT40" s="501"/>
      <c r="AKU40" s="501"/>
      <c r="AKV40" s="501"/>
      <c r="AKW40" s="501"/>
      <c r="AKX40" s="501"/>
      <c r="AKY40" s="501"/>
      <c r="AKZ40" s="501"/>
      <c r="ALA40" s="501"/>
      <c r="ALB40" s="501"/>
      <c r="ALC40" s="501"/>
      <c r="ALD40" s="501"/>
      <c r="ALE40" s="501"/>
      <c r="ALF40" s="501"/>
      <c r="ALG40" s="501"/>
      <c r="ALH40" s="501"/>
      <c r="ALI40" s="501"/>
      <c r="ALJ40" s="501"/>
      <c r="ALK40" s="501"/>
      <c r="ALL40" s="501"/>
      <c r="ALM40" s="501"/>
      <c r="ALN40" s="501"/>
      <c r="ALO40" s="501"/>
      <c r="ALP40" s="501"/>
      <c r="ALQ40" s="501"/>
      <c r="ALR40" s="501"/>
      <c r="ALS40" s="501"/>
      <c r="ALT40" s="501"/>
      <c r="ALU40" s="501"/>
      <c r="ALV40" s="501"/>
      <c r="ALW40" s="501"/>
      <c r="ALX40" s="501"/>
      <c r="ALY40" s="501"/>
      <c r="ALZ40" s="501"/>
      <c r="AMA40" s="501"/>
      <c r="AMB40" s="501"/>
      <c r="AMC40" s="501"/>
      <c r="AMD40" s="501"/>
      <c r="AME40" s="501"/>
      <c r="AMF40" s="501"/>
      <c r="AMG40" s="501"/>
      <c r="AMH40" s="501"/>
      <c r="AMI40" s="501"/>
      <c r="AMJ40" s="501"/>
      <c r="AMK40" s="501"/>
      <c r="AML40" s="501"/>
      <c r="AMM40" s="501"/>
      <c r="AMN40" s="501"/>
      <c r="AMO40" s="501"/>
      <c r="AMP40" s="501"/>
      <c r="AMQ40" s="501"/>
      <c r="AMR40" s="501"/>
      <c r="AMS40" s="501"/>
      <c r="AMT40" s="501"/>
      <c r="AMU40" s="501"/>
      <c r="AMV40" s="501"/>
      <c r="AMW40" s="501"/>
      <c r="AMX40" s="501"/>
      <c r="AMY40" s="501"/>
      <c r="AMZ40" s="501"/>
      <c r="ANA40" s="501"/>
      <c r="ANB40" s="501"/>
      <c r="ANC40" s="501"/>
      <c r="AND40" s="501"/>
      <c r="ANE40" s="501"/>
      <c r="ANF40" s="501"/>
      <c r="ANG40" s="501"/>
      <c r="ANH40" s="501"/>
      <c r="ANI40" s="501"/>
      <c r="ANJ40" s="501"/>
      <c r="ANK40" s="501"/>
      <c r="ANL40" s="501"/>
      <c r="ANM40" s="501"/>
      <c r="ANN40" s="501"/>
      <c r="ANO40" s="501"/>
      <c r="ANP40" s="501"/>
      <c r="ANQ40" s="501"/>
      <c r="ANR40" s="501"/>
      <c r="ANS40" s="501"/>
      <c r="ANT40" s="501"/>
      <c r="ANU40" s="501"/>
      <c r="ANV40" s="501"/>
      <c r="ANW40" s="501"/>
      <c r="ANX40" s="501"/>
      <c r="ANY40" s="501"/>
      <c r="ANZ40" s="501"/>
      <c r="AOA40" s="501"/>
      <c r="AOB40" s="501"/>
      <c r="AOC40" s="501"/>
      <c r="AOD40" s="501"/>
      <c r="AOE40" s="501"/>
      <c r="AOF40" s="501"/>
      <c r="AOG40" s="501"/>
      <c r="AOH40" s="501"/>
      <c r="AOI40" s="501"/>
      <c r="AOJ40" s="501"/>
      <c r="AOK40" s="501"/>
      <c r="AOL40" s="501"/>
      <c r="AOM40" s="501"/>
      <c r="AON40" s="501"/>
      <c r="AOO40" s="501"/>
      <c r="AOP40" s="501"/>
      <c r="AOQ40" s="501"/>
      <c r="AOR40" s="501"/>
      <c r="AOS40" s="501"/>
      <c r="AOT40" s="501"/>
      <c r="AOU40" s="501"/>
      <c r="AOV40" s="501"/>
      <c r="AOW40" s="501"/>
      <c r="AOX40" s="501"/>
      <c r="AOY40" s="501"/>
      <c r="AOZ40" s="501"/>
      <c r="APA40" s="501"/>
      <c r="APB40" s="501"/>
      <c r="APC40" s="501"/>
      <c r="APD40" s="501"/>
      <c r="APE40" s="501"/>
      <c r="APF40" s="501"/>
      <c r="APG40" s="501"/>
      <c r="APH40" s="501"/>
      <c r="API40" s="501"/>
      <c r="APJ40" s="501"/>
      <c r="APK40" s="501"/>
      <c r="APL40" s="501"/>
      <c r="APM40" s="501"/>
      <c r="APN40" s="501"/>
      <c r="APO40" s="501"/>
      <c r="APP40" s="501"/>
      <c r="APQ40" s="501"/>
      <c r="APR40" s="501"/>
      <c r="APS40" s="501"/>
      <c r="APT40" s="501"/>
      <c r="APU40" s="501"/>
      <c r="APV40" s="501"/>
      <c r="APW40" s="501"/>
      <c r="APX40" s="501"/>
      <c r="APY40" s="501"/>
      <c r="APZ40" s="501"/>
      <c r="AQA40" s="501"/>
      <c r="AQB40" s="501"/>
      <c r="AQC40" s="501"/>
      <c r="AQD40" s="501"/>
      <c r="AQE40" s="501"/>
      <c r="AQF40" s="501"/>
      <c r="AQG40" s="501"/>
      <c r="AQH40" s="501"/>
      <c r="AQI40" s="501"/>
      <c r="AQJ40" s="501"/>
      <c r="AQK40" s="501"/>
      <c r="AQL40" s="501"/>
      <c r="AQM40" s="501"/>
      <c r="AQN40" s="501"/>
      <c r="AQO40" s="501"/>
      <c r="AQP40" s="501"/>
      <c r="AQQ40" s="501"/>
      <c r="AQR40" s="501"/>
      <c r="AQS40" s="501"/>
      <c r="AQT40" s="501"/>
      <c r="AQU40" s="501"/>
      <c r="AQV40" s="501"/>
      <c r="AQW40" s="501"/>
      <c r="AQX40" s="501"/>
      <c r="AQY40" s="501"/>
      <c r="AQZ40" s="501"/>
      <c r="ARA40" s="501"/>
      <c r="ARB40" s="501"/>
      <c r="ARC40" s="501"/>
      <c r="ARD40" s="501"/>
      <c r="ARE40" s="501"/>
      <c r="ARF40" s="501"/>
      <c r="ARG40" s="501"/>
      <c r="ARH40" s="501"/>
      <c r="ARI40" s="501"/>
      <c r="ARJ40" s="501"/>
      <c r="ARK40" s="501"/>
      <c r="ARL40" s="501"/>
      <c r="ARM40" s="501"/>
      <c r="ARN40" s="501"/>
      <c r="ARO40" s="501"/>
      <c r="ARP40" s="501"/>
      <c r="ARQ40" s="501"/>
      <c r="ARR40" s="501"/>
      <c r="ARS40" s="501"/>
      <c r="ART40" s="501"/>
      <c r="ARU40" s="501"/>
      <c r="ARV40" s="501"/>
      <c r="ARW40" s="501"/>
      <c r="ARX40" s="501"/>
      <c r="ARY40" s="501"/>
      <c r="ARZ40" s="501"/>
      <c r="ASA40" s="501"/>
      <c r="ASB40" s="501"/>
      <c r="ASC40" s="501"/>
      <c r="ASD40" s="501"/>
      <c r="ASE40" s="501"/>
      <c r="ASF40" s="501"/>
      <c r="ASG40" s="501"/>
      <c r="ASH40" s="501"/>
      <c r="ASI40" s="501"/>
      <c r="ASJ40" s="501"/>
      <c r="ASK40" s="501"/>
      <c r="ASL40" s="501"/>
      <c r="ASM40" s="501"/>
      <c r="ASN40" s="501"/>
      <c r="ASO40" s="501"/>
      <c r="ASP40" s="501"/>
      <c r="ASQ40" s="501"/>
      <c r="ASR40" s="501"/>
      <c r="ASS40" s="501"/>
      <c r="AST40" s="501"/>
      <c r="ASU40" s="501"/>
      <c r="ASV40" s="501"/>
      <c r="ASW40" s="501"/>
      <c r="ASX40" s="501"/>
      <c r="ASY40" s="501"/>
      <c r="ASZ40" s="501"/>
      <c r="ATA40" s="501"/>
      <c r="ATB40" s="501"/>
      <c r="ATC40" s="501"/>
      <c r="ATD40" s="501"/>
      <c r="ATE40" s="501"/>
      <c r="ATF40" s="501"/>
      <c r="ATG40" s="501"/>
      <c r="ATH40" s="501"/>
      <c r="ATI40" s="501"/>
      <c r="ATJ40" s="501"/>
      <c r="ATK40" s="501"/>
      <c r="ATL40" s="501"/>
      <c r="ATM40" s="501"/>
      <c r="ATN40" s="501"/>
      <c r="ATO40" s="501"/>
      <c r="ATP40" s="501"/>
      <c r="ATQ40" s="501"/>
      <c r="ATR40" s="501"/>
      <c r="ATS40" s="501"/>
      <c r="ATT40" s="501"/>
      <c r="ATU40" s="501"/>
      <c r="ATV40" s="501"/>
      <c r="ATW40" s="501"/>
      <c r="ATX40" s="501"/>
      <c r="ATY40" s="501"/>
      <c r="ATZ40" s="501"/>
      <c r="AUA40" s="501"/>
      <c r="AUB40" s="501"/>
      <c r="AUC40" s="501"/>
      <c r="AUD40" s="501"/>
      <c r="AUE40" s="501"/>
      <c r="AUF40" s="501"/>
      <c r="AUG40" s="501"/>
      <c r="AUH40" s="501"/>
      <c r="AUI40" s="501"/>
      <c r="AUJ40" s="501"/>
      <c r="AUK40" s="501"/>
      <c r="AUL40" s="501"/>
      <c r="AUM40" s="501"/>
      <c r="AUN40" s="501"/>
      <c r="AUO40" s="501"/>
      <c r="AUP40" s="501"/>
      <c r="AUQ40" s="501"/>
      <c r="AUR40" s="501"/>
      <c r="AUS40" s="501"/>
      <c r="AUT40" s="501"/>
      <c r="AUU40" s="501"/>
      <c r="AUV40" s="501"/>
      <c r="AUW40" s="501"/>
      <c r="AUX40" s="501"/>
      <c r="AUY40" s="501"/>
      <c r="AUZ40" s="501"/>
      <c r="AVA40" s="501"/>
      <c r="AVB40" s="501"/>
      <c r="AVC40" s="501"/>
      <c r="AVD40" s="501"/>
      <c r="AVE40" s="501"/>
      <c r="AVF40" s="501"/>
      <c r="AVG40" s="501"/>
      <c r="AVH40" s="501"/>
      <c r="AVI40" s="501"/>
      <c r="AVJ40" s="501"/>
      <c r="AVK40" s="501"/>
      <c r="AVL40" s="501"/>
      <c r="AVM40" s="501"/>
      <c r="AVN40" s="501"/>
      <c r="AVO40" s="501"/>
      <c r="AVP40" s="501"/>
      <c r="AVQ40" s="501"/>
      <c r="AVR40" s="501"/>
      <c r="AVS40" s="501"/>
      <c r="AVT40" s="501"/>
      <c r="AVU40" s="501"/>
      <c r="AVV40" s="501"/>
      <c r="AVW40" s="501"/>
      <c r="AVX40" s="501"/>
      <c r="AVY40" s="501"/>
      <c r="AVZ40" s="501"/>
      <c r="AWA40" s="501"/>
      <c r="AWB40" s="501"/>
      <c r="AWC40" s="501"/>
      <c r="AWD40" s="501"/>
      <c r="AWE40" s="501"/>
      <c r="AWF40" s="501"/>
      <c r="AWG40" s="501"/>
      <c r="AWH40" s="501"/>
      <c r="AWI40" s="501"/>
      <c r="AWJ40" s="501"/>
      <c r="AWK40" s="501"/>
      <c r="AWL40" s="501"/>
      <c r="AWM40" s="501"/>
      <c r="AWN40" s="501"/>
      <c r="AWO40" s="501"/>
      <c r="AWP40" s="501"/>
      <c r="AWQ40" s="501"/>
      <c r="AWR40" s="501"/>
      <c r="AWS40" s="501"/>
      <c r="AWT40" s="501"/>
      <c r="AWU40" s="501"/>
      <c r="AWV40" s="501"/>
      <c r="AWW40" s="501"/>
      <c r="AWX40" s="501"/>
      <c r="AWY40" s="501"/>
      <c r="AWZ40" s="501"/>
      <c r="AXA40" s="501"/>
      <c r="AXB40" s="501"/>
      <c r="AXC40" s="501"/>
      <c r="AXD40" s="501"/>
      <c r="AXE40" s="501"/>
      <c r="AXF40" s="501"/>
      <c r="AXG40" s="501"/>
      <c r="AXH40" s="501"/>
      <c r="AXI40" s="501"/>
      <c r="AXJ40" s="501"/>
      <c r="AXK40" s="501"/>
      <c r="AXL40" s="501"/>
      <c r="AXM40" s="501"/>
      <c r="AXN40" s="501"/>
      <c r="AXO40" s="501"/>
      <c r="AXP40" s="501"/>
      <c r="AXQ40" s="501"/>
      <c r="AXR40" s="501"/>
      <c r="AXS40" s="501"/>
      <c r="AXT40" s="501"/>
      <c r="AXU40" s="501"/>
      <c r="AXV40" s="501"/>
      <c r="AXW40" s="501"/>
      <c r="AXX40" s="501"/>
      <c r="AXY40" s="501"/>
      <c r="AXZ40" s="501"/>
      <c r="AYA40" s="501"/>
      <c r="AYB40" s="501"/>
      <c r="AYC40" s="501"/>
      <c r="AYD40" s="501"/>
      <c r="AYE40" s="501"/>
      <c r="AYF40" s="501"/>
      <c r="AYG40" s="501"/>
      <c r="AYH40" s="501"/>
      <c r="AYI40" s="501"/>
      <c r="AYJ40" s="501"/>
      <c r="AYK40" s="501"/>
      <c r="AYL40" s="501"/>
      <c r="AYM40" s="501"/>
      <c r="AYN40" s="501"/>
      <c r="AYO40" s="501"/>
      <c r="AYP40" s="501"/>
      <c r="AYQ40" s="501"/>
      <c r="AYR40" s="501"/>
      <c r="AYS40" s="501"/>
      <c r="AYT40" s="501"/>
      <c r="AYU40" s="501"/>
      <c r="AYV40" s="501"/>
      <c r="AYW40" s="501"/>
      <c r="AYX40" s="501"/>
      <c r="AYY40" s="501"/>
      <c r="AYZ40" s="501"/>
      <c r="AZA40" s="501"/>
      <c r="AZB40" s="501"/>
      <c r="AZC40" s="501"/>
      <c r="AZD40" s="501"/>
      <c r="AZE40" s="501"/>
      <c r="AZF40" s="501"/>
      <c r="AZG40" s="501"/>
      <c r="AZH40" s="501"/>
      <c r="AZI40" s="501"/>
      <c r="AZJ40" s="501"/>
      <c r="AZK40" s="501"/>
      <c r="AZL40" s="501"/>
      <c r="AZM40" s="501"/>
      <c r="AZN40" s="501"/>
      <c r="AZO40" s="501"/>
      <c r="AZP40" s="501"/>
      <c r="AZQ40" s="501"/>
      <c r="AZR40" s="501"/>
      <c r="AZS40" s="501"/>
      <c r="AZT40" s="501"/>
      <c r="AZU40" s="501"/>
      <c r="AZV40" s="501"/>
      <c r="AZW40" s="501"/>
      <c r="AZX40" s="501"/>
      <c r="AZY40" s="501"/>
      <c r="AZZ40" s="501"/>
      <c r="BAA40" s="501"/>
      <c r="BAB40" s="501"/>
      <c r="BAC40" s="501"/>
      <c r="BAD40" s="501"/>
      <c r="BAE40" s="501"/>
      <c r="BAF40" s="501"/>
      <c r="BAG40" s="501"/>
      <c r="BAH40" s="501"/>
      <c r="BAI40" s="501"/>
      <c r="BAJ40" s="501"/>
      <c r="BAK40" s="501"/>
      <c r="BAL40" s="501"/>
      <c r="BAM40" s="501"/>
      <c r="BAN40" s="501"/>
      <c r="BAO40" s="501"/>
      <c r="BAP40" s="501"/>
      <c r="BAQ40" s="501"/>
      <c r="BAR40" s="501"/>
      <c r="BAS40" s="501"/>
      <c r="BAT40" s="501"/>
      <c r="BAU40" s="501"/>
      <c r="BAV40" s="501"/>
      <c r="BAW40" s="501"/>
      <c r="BAX40" s="501"/>
      <c r="BAY40" s="501"/>
      <c r="BAZ40" s="501"/>
      <c r="BBA40" s="501"/>
      <c r="BBB40" s="501"/>
      <c r="BBC40" s="501"/>
      <c r="BBD40" s="501"/>
      <c r="BBE40" s="501"/>
      <c r="BBF40" s="501"/>
      <c r="BBG40" s="501"/>
      <c r="BBH40" s="501"/>
      <c r="BBI40" s="501"/>
      <c r="BBJ40" s="501"/>
      <c r="BBK40" s="501"/>
      <c r="BBL40" s="501"/>
      <c r="BBM40" s="501"/>
      <c r="BBN40" s="501"/>
      <c r="BBO40" s="501"/>
      <c r="BBP40" s="501"/>
      <c r="BBQ40" s="501"/>
      <c r="BBR40" s="501"/>
      <c r="BBS40" s="501"/>
      <c r="BBT40" s="501"/>
      <c r="BBU40" s="501"/>
      <c r="BBV40" s="501"/>
      <c r="BBW40" s="501"/>
      <c r="BBX40" s="501"/>
      <c r="BBY40" s="501"/>
      <c r="BBZ40" s="501"/>
      <c r="BCA40" s="501"/>
      <c r="BCB40" s="501"/>
      <c r="BCC40" s="501"/>
      <c r="BCD40" s="501"/>
      <c r="BCE40" s="501"/>
      <c r="BCF40" s="501"/>
      <c r="BCG40" s="501"/>
      <c r="BCH40" s="501"/>
      <c r="BCI40" s="501"/>
      <c r="BCJ40" s="501"/>
      <c r="BCK40" s="501"/>
      <c r="BCL40" s="501"/>
      <c r="BCM40" s="501"/>
      <c r="BCN40" s="501"/>
      <c r="BCO40" s="501"/>
      <c r="BCP40" s="501"/>
      <c r="BCQ40" s="501"/>
      <c r="BCR40" s="501"/>
      <c r="BCS40" s="501"/>
      <c r="BCT40" s="501"/>
      <c r="BCU40" s="501"/>
      <c r="BCV40" s="501"/>
      <c r="BCW40" s="501"/>
      <c r="BCX40" s="501"/>
      <c r="BCY40" s="501"/>
      <c r="BCZ40" s="501"/>
      <c r="BDA40" s="501"/>
      <c r="BDB40" s="501"/>
      <c r="BDC40" s="501"/>
      <c r="BDD40" s="501"/>
      <c r="BDE40" s="501"/>
      <c r="BDF40" s="501"/>
      <c r="BDG40" s="501"/>
      <c r="BDH40" s="501"/>
      <c r="BDI40" s="501"/>
      <c r="BDJ40" s="501"/>
      <c r="BDK40" s="501"/>
      <c r="BDL40" s="501"/>
      <c r="BDM40" s="501"/>
      <c r="BDN40" s="501"/>
      <c r="BDO40" s="501"/>
      <c r="BDP40" s="501"/>
      <c r="BDQ40" s="501"/>
      <c r="BDR40" s="501"/>
      <c r="BDS40" s="501"/>
      <c r="BDT40" s="501"/>
      <c r="BDU40" s="501"/>
      <c r="BDV40" s="501"/>
      <c r="BDW40" s="501"/>
      <c r="BDX40" s="501"/>
      <c r="BDY40" s="501"/>
      <c r="BDZ40" s="501"/>
      <c r="BEA40" s="501"/>
      <c r="BEB40" s="501"/>
      <c r="BEC40" s="501"/>
      <c r="BED40" s="501"/>
      <c r="BEE40" s="501"/>
      <c r="BEF40" s="501"/>
      <c r="BEG40" s="501"/>
      <c r="BEH40" s="501"/>
      <c r="BEI40" s="501"/>
      <c r="BEJ40" s="501"/>
      <c r="BEK40" s="501"/>
      <c r="BEL40" s="501"/>
      <c r="BEM40" s="501"/>
      <c r="BEN40" s="501"/>
      <c r="BEO40" s="501"/>
      <c r="BEP40" s="501"/>
      <c r="BEQ40" s="501"/>
      <c r="BER40" s="501"/>
      <c r="BES40" s="501"/>
      <c r="BET40" s="501"/>
      <c r="BEU40" s="501"/>
      <c r="BEV40" s="501"/>
      <c r="BEW40" s="501"/>
      <c r="BEX40" s="501"/>
      <c r="BEY40" s="501"/>
      <c r="BEZ40" s="501"/>
      <c r="BFA40" s="501"/>
      <c r="BFB40" s="501"/>
      <c r="BFC40" s="501"/>
      <c r="BFD40" s="501"/>
      <c r="BFE40" s="501"/>
      <c r="BFF40" s="501"/>
      <c r="BFG40" s="501"/>
      <c r="BFH40" s="501"/>
      <c r="BFI40" s="501"/>
      <c r="BFJ40" s="501"/>
      <c r="BFK40" s="501"/>
      <c r="BFL40" s="501"/>
      <c r="BFM40" s="501"/>
      <c r="BFN40" s="501"/>
      <c r="BFO40" s="501"/>
      <c r="BFP40" s="501"/>
      <c r="BFQ40" s="501"/>
      <c r="BFR40" s="501"/>
      <c r="BFS40" s="501"/>
      <c r="BFT40" s="501"/>
      <c r="BFU40" s="501"/>
      <c r="BFV40" s="501"/>
      <c r="BFW40" s="501"/>
      <c r="BFX40" s="501"/>
      <c r="BFY40" s="501"/>
      <c r="BFZ40" s="501"/>
      <c r="BGA40" s="501"/>
      <c r="BGB40" s="501"/>
      <c r="BGC40" s="501"/>
      <c r="BGD40" s="501"/>
      <c r="BGE40" s="501"/>
      <c r="BGF40" s="501"/>
      <c r="BGG40" s="501"/>
      <c r="BGH40" s="501"/>
      <c r="BGI40" s="501"/>
      <c r="BGJ40" s="501"/>
      <c r="BGK40" s="501"/>
      <c r="BGL40" s="501"/>
      <c r="BGM40" s="501"/>
      <c r="BGN40" s="501"/>
      <c r="BGO40" s="501"/>
      <c r="BGP40" s="501"/>
      <c r="BGQ40" s="501"/>
      <c r="BGR40" s="501"/>
      <c r="BGS40" s="501"/>
      <c r="BGT40" s="501"/>
      <c r="BGU40" s="501"/>
      <c r="BGV40" s="501"/>
      <c r="BGW40" s="501"/>
      <c r="BGX40" s="501"/>
      <c r="BGY40" s="501"/>
      <c r="BGZ40" s="501"/>
      <c r="BHA40" s="501"/>
      <c r="BHB40" s="501"/>
      <c r="BHC40" s="501"/>
      <c r="BHD40" s="501"/>
      <c r="BHE40" s="501"/>
      <c r="BHF40" s="501"/>
      <c r="BHG40" s="501"/>
      <c r="BHH40" s="501"/>
      <c r="BHI40" s="501"/>
      <c r="BHJ40" s="501"/>
      <c r="BHK40" s="501"/>
      <c r="BHL40" s="501"/>
      <c r="BHM40" s="501"/>
      <c r="BHN40" s="501"/>
      <c r="BHO40" s="501"/>
      <c r="BHP40" s="501"/>
      <c r="BHQ40" s="501"/>
      <c r="BHR40" s="501"/>
      <c r="BHS40" s="501"/>
      <c r="BHT40" s="501"/>
      <c r="BHU40" s="501"/>
      <c r="BHV40" s="501"/>
      <c r="BHW40" s="501"/>
      <c r="BHX40" s="501"/>
      <c r="BHY40" s="501"/>
      <c r="BHZ40" s="501"/>
      <c r="BIA40" s="501"/>
      <c r="BIB40" s="501"/>
      <c r="BIC40" s="501"/>
      <c r="BID40" s="501"/>
      <c r="BIE40" s="501"/>
      <c r="BIF40" s="501"/>
      <c r="BIG40" s="501"/>
      <c r="BIH40" s="501"/>
      <c r="BII40" s="501"/>
      <c r="BIJ40" s="501"/>
      <c r="BIK40" s="501"/>
      <c r="BIL40" s="501"/>
      <c r="BIM40" s="501"/>
      <c r="BIN40" s="501"/>
      <c r="BIO40" s="501"/>
      <c r="BIP40" s="501"/>
      <c r="BIQ40" s="501"/>
      <c r="BIR40" s="501"/>
      <c r="BIS40" s="501"/>
      <c r="BIT40" s="501"/>
      <c r="BIU40" s="501"/>
      <c r="BIV40" s="501"/>
      <c r="BIW40" s="501"/>
      <c r="BIX40" s="501"/>
      <c r="BIY40" s="501"/>
      <c r="BIZ40" s="501"/>
      <c r="BJA40" s="501"/>
      <c r="BJB40" s="501"/>
      <c r="BJC40" s="501"/>
      <c r="BJD40" s="501"/>
      <c r="BJE40" s="501"/>
      <c r="BJF40" s="501"/>
      <c r="BJG40" s="501"/>
      <c r="BJH40" s="501"/>
      <c r="BJI40" s="501"/>
      <c r="BJJ40" s="501"/>
      <c r="BJK40" s="501"/>
      <c r="BJL40" s="501"/>
      <c r="BJM40" s="501"/>
      <c r="BJN40" s="501"/>
      <c r="BJO40" s="501"/>
      <c r="BJP40" s="501"/>
      <c r="BJQ40" s="501"/>
      <c r="BJR40" s="501"/>
      <c r="BJS40" s="501"/>
      <c r="BJT40" s="501"/>
      <c r="BJU40" s="501"/>
      <c r="BJV40" s="501"/>
      <c r="BJW40" s="501"/>
      <c r="BJX40" s="501"/>
      <c r="BJY40" s="501"/>
      <c r="BJZ40" s="501"/>
      <c r="BKA40" s="501"/>
      <c r="BKB40" s="501"/>
      <c r="BKC40" s="501"/>
      <c r="BKD40" s="501"/>
      <c r="BKE40" s="501"/>
      <c r="BKF40" s="501"/>
      <c r="BKG40" s="501"/>
      <c r="BKH40" s="501"/>
      <c r="BKI40" s="501"/>
      <c r="BKJ40" s="501"/>
      <c r="BKK40" s="501"/>
      <c r="BKL40" s="501"/>
      <c r="BKM40" s="501"/>
      <c r="BKN40" s="501"/>
      <c r="BKO40" s="501"/>
      <c r="BKP40" s="501"/>
      <c r="BKQ40" s="501"/>
      <c r="BKR40" s="501"/>
      <c r="BKS40" s="501"/>
      <c r="BKT40" s="501"/>
      <c r="BKU40" s="501"/>
      <c r="BKV40" s="501"/>
      <c r="BKW40" s="501"/>
      <c r="BKX40" s="501"/>
      <c r="BKY40" s="501"/>
      <c r="BKZ40" s="501"/>
      <c r="BLA40" s="501"/>
      <c r="BLB40" s="501"/>
      <c r="BLC40" s="501"/>
      <c r="BLD40" s="501"/>
      <c r="BLE40" s="501"/>
      <c r="BLF40" s="501"/>
      <c r="BLG40" s="501"/>
      <c r="BLH40" s="501"/>
      <c r="BLI40" s="501"/>
      <c r="BLJ40" s="501"/>
      <c r="BLK40" s="501"/>
      <c r="BLL40" s="501"/>
      <c r="BLM40" s="501"/>
      <c r="BLN40" s="501"/>
      <c r="BLO40" s="501"/>
      <c r="BLP40" s="501"/>
      <c r="BLQ40" s="501"/>
      <c r="BLR40" s="501"/>
      <c r="BLS40" s="501"/>
      <c r="BLT40" s="501"/>
      <c r="BLU40" s="501"/>
      <c r="BLV40" s="501"/>
      <c r="BLW40" s="501"/>
      <c r="BLX40" s="501"/>
      <c r="BLY40" s="501"/>
      <c r="BLZ40" s="501"/>
      <c r="BMA40" s="501"/>
      <c r="BMB40" s="501"/>
      <c r="BMC40" s="501"/>
      <c r="BMD40" s="501"/>
      <c r="BME40" s="501"/>
      <c r="BMF40" s="501"/>
      <c r="BMG40" s="501"/>
      <c r="BMH40" s="501"/>
      <c r="BMI40" s="501"/>
      <c r="BMJ40" s="501"/>
      <c r="BMK40" s="501"/>
      <c r="BML40" s="501"/>
      <c r="BMM40" s="501"/>
      <c r="BMN40" s="501"/>
      <c r="BMO40" s="501"/>
      <c r="BMP40" s="501"/>
      <c r="BMQ40" s="501"/>
      <c r="BMR40" s="501"/>
      <c r="BMS40" s="501"/>
      <c r="BMT40" s="501"/>
      <c r="BMU40" s="501"/>
      <c r="BMV40" s="501"/>
      <c r="BMW40" s="501"/>
      <c r="BMX40" s="501"/>
      <c r="BMY40" s="501"/>
      <c r="BMZ40" s="501"/>
      <c r="BNA40" s="501"/>
      <c r="BNB40" s="501"/>
      <c r="BNC40" s="501"/>
      <c r="BND40" s="501"/>
      <c r="BNE40" s="501"/>
      <c r="BNF40" s="501"/>
      <c r="BNG40" s="501"/>
      <c r="BNH40" s="501"/>
      <c r="BNI40" s="501"/>
      <c r="BNJ40" s="501"/>
      <c r="BNK40" s="501"/>
      <c r="BNL40" s="501"/>
      <c r="BNM40" s="501"/>
      <c r="BNN40" s="501"/>
      <c r="BNO40" s="501"/>
      <c r="BNP40" s="501"/>
      <c r="BNQ40" s="501"/>
      <c r="BNR40" s="501"/>
      <c r="BNS40" s="501"/>
      <c r="BNT40" s="501"/>
      <c r="BNU40" s="501"/>
      <c r="BNV40" s="501"/>
      <c r="BNW40" s="501"/>
      <c r="BNX40" s="501"/>
      <c r="BNY40" s="501"/>
      <c r="BNZ40" s="501"/>
      <c r="BOA40" s="501"/>
      <c r="BOB40" s="501"/>
      <c r="BOC40" s="501"/>
      <c r="BOD40" s="501"/>
      <c r="BOE40" s="501"/>
      <c r="BOF40" s="501"/>
      <c r="BOG40" s="501"/>
      <c r="BOH40" s="501"/>
      <c r="BOI40" s="501"/>
      <c r="BOJ40" s="501"/>
      <c r="BOK40" s="501"/>
      <c r="BOL40" s="501"/>
      <c r="BOM40" s="501"/>
      <c r="BON40" s="501"/>
      <c r="BOO40" s="501"/>
      <c r="BOP40" s="501"/>
      <c r="BOQ40" s="501"/>
      <c r="BOR40" s="501"/>
      <c r="BOS40" s="501"/>
      <c r="BOT40" s="501"/>
      <c r="BOU40" s="501"/>
      <c r="BOV40" s="501"/>
      <c r="BOW40" s="501"/>
      <c r="BOX40" s="501"/>
      <c r="BOY40" s="501"/>
      <c r="BOZ40" s="501"/>
      <c r="BPA40" s="501"/>
      <c r="BPB40" s="501"/>
      <c r="BPC40" s="501"/>
      <c r="BPD40" s="501"/>
      <c r="BPE40" s="501"/>
      <c r="BPF40" s="501"/>
      <c r="BPG40" s="501"/>
      <c r="BPH40" s="501"/>
      <c r="BPI40" s="501"/>
      <c r="BPJ40" s="501"/>
      <c r="BPK40" s="501"/>
      <c r="BPL40" s="501"/>
      <c r="BPM40" s="501"/>
      <c r="BPN40" s="501"/>
      <c r="BPO40" s="501"/>
      <c r="BPP40" s="501"/>
      <c r="BPQ40" s="501"/>
      <c r="BPR40" s="501"/>
      <c r="BPS40" s="501"/>
      <c r="BPT40" s="501"/>
      <c r="BPU40" s="501"/>
      <c r="BPV40" s="501"/>
      <c r="BPW40" s="501"/>
      <c r="BPX40" s="501"/>
      <c r="BPY40" s="501"/>
      <c r="BPZ40" s="501"/>
      <c r="BQA40" s="501"/>
      <c r="BQB40" s="501"/>
      <c r="BQC40" s="501"/>
      <c r="BQD40" s="501"/>
      <c r="BQE40" s="501"/>
      <c r="BQF40" s="501"/>
      <c r="BQG40" s="501"/>
      <c r="BQH40" s="501"/>
      <c r="BQI40" s="501"/>
      <c r="BQJ40" s="501"/>
      <c r="BQK40" s="501"/>
      <c r="BQL40" s="501"/>
      <c r="BQM40" s="501"/>
      <c r="BQN40" s="501"/>
      <c r="BQO40" s="501"/>
      <c r="BQP40" s="501"/>
      <c r="BQQ40" s="501"/>
      <c r="BQR40" s="501"/>
      <c r="BQS40" s="501"/>
      <c r="BQT40" s="501"/>
      <c r="BQU40" s="501"/>
      <c r="BQV40" s="501"/>
      <c r="BQW40" s="501"/>
      <c r="BQX40" s="501"/>
      <c r="BQY40" s="501"/>
      <c r="BQZ40" s="501"/>
      <c r="BRA40" s="501"/>
      <c r="BRB40" s="501"/>
      <c r="BRC40" s="501"/>
      <c r="BRD40" s="501"/>
      <c r="BRE40" s="501"/>
      <c r="BRF40" s="501"/>
      <c r="BRG40" s="501"/>
      <c r="BRH40" s="501"/>
      <c r="BRI40" s="501"/>
      <c r="BRJ40" s="501"/>
      <c r="BRK40" s="501"/>
      <c r="BRL40" s="501"/>
      <c r="BRM40" s="501"/>
      <c r="BRN40" s="501"/>
      <c r="BRO40" s="501"/>
      <c r="BRP40" s="501"/>
      <c r="BRQ40" s="501"/>
      <c r="BRR40" s="501"/>
      <c r="BRS40" s="501"/>
      <c r="BRT40" s="501"/>
      <c r="BRU40" s="501"/>
      <c r="BRV40" s="501"/>
      <c r="BRW40" s="501"/>
      <c r="BRX40" s="501"/>
      <c r="BRY40" s="501"/>
      <c r="BRZ40" s="501"/>
      <c r="BSA40" s="501"/>
      <c r="BSB40" s="501"/>
      <c r="BSC40" s="501"/>
      <c r="BSD40" s="501"/>
      <c r="BSE40" s="501"/>
      <c r="BSF40" s="501"/>
      <c r="BSG40" s="501"/>
      <c r="BSH40" s="501"/>
      <c r="BSI40" s="501"/>
      <c r="BSJ40" s="501"/>
      <c r="BSK40" s="501"/>
      <c r="BSL40" s="501"/>
      <c r="BSM40" s="501"/>
      <c r="BSN40" s="501"/>
      <c r="BSO40" s="501"/>
      <c r="BSP40" s="501"/>
      <c r="BSQ40" s="501"/>
      <c r="BSR40" s="501"/>
      <c r="BSS40" s="501"/>
      <c r="BST40" s="501"/>
      <c r="BSU40" s="501"/>
      <c r="BSV40" s="501"/>
      <c r="BSW40" s="501"/>
      <c r="BSX40" s="501"/>
      <c r="BSY40" s="501"/>
      <c r="BSZ40" s="501"/>
      <c r="BTA40" s="501"/>
      <c r="BTB40" s="501"/>
      <c r="BTC40" s="501"/>
      <c r="BTD40" s="501"/>
      <c r="BTE40" s="501"/>
      <c r="BTF40" s="501"/>
      <c r="BTG40" s="501"/>
      <c r="BTH40" s="501"/>
      <c r="BTI40" s="501"/>
      <c r="BTJ40" s="501"/>
      <c r="BTK40" s="501"/>
      <c r="BTL40" s="501"/>
      <c r="BTM40" s="501"/>
      <c r="BTN40" s="501"/>
      <c r="BTO40" s="501"/>
      <c r="BTP40" s="501"/>
      <c r="BTQ40" s="501"/>
      <c r="BTR40" s="501"/>
      <c r="BTS40" s="501"/>
      <c r="BTT40" s="501"/>
      <c r="BTU40" s="501"/>
      <c r="BTV40" s="501"/>
      <c r="BTW40" s="501"/>
      <c r="BTX40" s="501"/>
      <c r="BTY40" s="501"/>
      <c r="BTZ40" s="501"/>
      <c r="BUA40" s="501"/>
      <c r="BUB40" s="501"/>
      <c r="BUC40" s="501"/>
      <c r="BUD40" s="501"/>
      <c r="BUE40" s="501"/>
      <c r="BUF40" s="501"/>
      <c r="BUG40" s="501"/>
      <c r="BUH40" s="501"/>
      <c r="BUI40" s="501"/>
      <c r="BUJ40" s="501"/>
      <c r="BUK40" s="501"/>
      <c r="BUL40" s="501"/>
      <c r="BUM40" s="501"/>
      <c r="BUN40" s="501"/>
      <c r="BUO40" s="501"/>
      <c r="BUP40" s="501"/>
      <c r="BUQ40" s="501"/>
      <c r="BUR40" s="501"/>
      <c r="BUS40" s="501"/>
      <c r="BUT40" s="501"/>
      <c r="BUU40" s="501"/>
      <c r="BUV40" s="501"/>
      <c r="BUW40" s="501"/>
      <c r="BUX40" s="501"/>
      <c r="BUY40" s="501"/>
      <c r="BUZ40" s="501"/>
      <c r="BVA40" s="501"/>
      <c r="BVB40" s="501"/>
      <c r="BVC40" s="501"/>
      <c r="BVD40" s="501"/>
      <c r="BVE40" s="501"/>
      <c r="BVF40" s="501"/>
      <c r="BVG40" s="501"/>
      <c r="BVH40" s="501"/>
      <c r="BVI40" s="501"/>
      <c r="BVJ40" s="501"/>
      <c r="BVK40" s="501"/>
      <c r="BVL40" s="501"/>
      <c r="BVM40" s="501"/>
      <c r="BVN40" s="501"/>
      <c r="BVO40" s="501"/>
      <c r="BVP40" s="501"/>
      <c r="BVQ40" s="501"/>
      <c r="BVR40" s="501"/>
      <c r="BVS40" s="501"/>
      <c r="BVT40" s="501"/>
      <c r="BVU40" s="501"/>
      <c r="BVV40" s="501"/>
      <c r="BVW40" s="501"/>
      <c r="BVX40" s="501"/>
      <c r="BVY40" s="501"/>
      <c r="BVZ40" s="501"/>
      <c r="BWA40" s="501"/>
      <c r="BWB40" s="501"/>
      <c r="BWC40" s="501"/>
      <c r="BWD40" s="501"/>
      <c r="BWE40" s="501"/>
      <c r="BWF40" s="501"/>
      <c r="BWG40" s="501"/>
      <c r="BWH40" s="501"/>
      <c r="BWI40" s="501"/>
      <c r="BWJ40" s="501"/>
      <c r="BWK40" s="501"/>
      <c r="BWL40" s="501"/>
      <c r="BWM40" s="501"/>
      <c r="BWN40" s="501"/>
      <c r="BWO40" s="501"/>
      <c r="BWP40" s="501"/>
      <c r="BWQ40" s="501"/>
      <c r="BWR40" s="501"/>
      <c r="BWS40" s="501"/>
      <c r="BWT40" s="501"/>
      <c r="BWU40" s="501"/>
      <c r="BWV40" s="501"/>
      <c r="BWW40" s="501"/>
      <c r="BWX40" s="501"/>
      <c r="BWY40" s="501"/>
      <c r="BWZ40" s="501"/>
      <c r="BXA40" s="501"/>
      <c r="BXB40" s="501"/>
      <c r="BXC40" s="501"/>
      <c r="BXD40" s="501"/>
      <c r="BXE40" s="501"/>
      <c r="BXF40" s="501"/>
      <c r="BXG40" s="501"/>
      <c r="BXH40" s="501"/>
      <c r="BXI40" s="501"/>
      <c r="BXJ40" s="501"/>
      <c r="BXK40" s="501"/>
      <c r="BXL40" s="501"/>
      <c r="BXM40" s="501"/>
      <c r="BXN40" s="501"/>
      <c r="BXO40" s="501"/>
      <c r="BXP40" s="501"/>
      <c r="BXQ40" s="501"/>
      <c r="BXR40" s="501"/>
      <c r="BXS40" s="501"/>
      <c r="BXT40" s="501"/>
      <c r="BXU40" s="501"/>
      <c r="BXV40" s="501"/>
      <c r="BXW40" s="501"/>
      <c r="BXX40" s="501"/>
      <c r="BXY40" s="501"/>
      <c r="BXZ40" s="501"/>
      <c r="BYA40" s="501"/>
      <c r="BYB40" s="501"/>
      <c r="BYC40" s="501"/>
      <c r="BYD40" s="501"/>
      <c r="BYE40" s="501"/>
      <c r="BYF40" s="501"/>
      <c r="BYG40" s="501"/>
      <c r="BYH40" s="501"/>
      <c r="BYI40" s="501"/>
      <c r="BYJ40" s="501"/>
      <c r="BYK40" s="501"/>
      <c r="BYL40" s="501"/>
      <c r="BYM40" s="501"/>
      <c r="BYN40" s="501"/>
      <c r="BYO40" s="501"/>
      <c r="BYP40" s="501"/>
      <c r="BYQ40" s="501"/>
      <c r="BYR40" s="501"/>
      <c r="BYS40" s="501"/>
      <c r="BYT40" s="501"/>
      <c r="BYU40" s="501"/>
      <c r="BYV40" s="501"/>
      <c r="BYW40" s="501"/>
      <c r="BYX40" s="501"/>
      <c r="BYY40" s="501"/>
      <c r="BYZ40" s="501"/>
      <c r="BZA40" s="501"/>
      <c r="BZB40" s="501"/>
      <c r="BZC40" s="501"/>
      <c r="BZD40" s="501"/>
      <c r="BZE40" s="501"/>
      <c r="BZF40" s="501"/>
      <c r="BZG40" s="501"/>
      <c r="BZH40" s="501"/>
      <c r="BZI40" s="501"/>
      <c r="BZJ40" s="501"/>
      <c r="BZK40" s="501"/>
      <c r="BZL40" s="501"/>
      <c r="BZM40" s="501"/>
      <c r="BZN40" s="501"/>
      <c r="BZO40" s="501"/>
      <c r="BZP40" s="501"/>
      <c r="BZQ40" s="501"/>
      <c r="BZR40" s="501"/>
      <c r="BZS40" s="501"/>
      <c r="BZT40" s="501"/>
      <c r="BZU40" s="501"/>
      <c r="BZV40" s="501"/>
      <c r="BZW40" s="501"/>
      <c r="BZX40" s="501"/>
      <c r="BZY40" s="501"/>
      <c r="BZZ40" s="501"/>
      <c r="CAA40" s="501"/>
      <c r="CAB40" s="501"/>
      <c r="CAC40" s="501"/>
      <c r="CAD40" s="501"/>
      <c r="CAE40" s="501"/>
      <c r="CAF40" s="501"/>
      <c r="CAG40" s="501"/>
      <c r="CAH40" s="501"/>
      <c r="CAI40" s="501"/>
      <c r="CAJ40" s="501"/>
      <c r="CAK40" s="501"/>
      <c r="CAL40" s="501"/>
      <c r="CAM40" s="501"/>
      <c r="CAN40" s="501"/>
      <c r="CAO40" s="501"/>
      <c r="CAP40" s="501"/>
      <c r="CAQ40" s="501"/>
      <c r="CAR40" s="501"/>
      <c r="CAS40" s="501"/>
      <c r="CAT40" s="501"/>
      <c r="CAU40" s="501"/>
      <c r="CAV40" s="501"/>
      <c r="CAW40" s="501"/>
      <c r="CAX40" s="501"/>
      <c r="CAY40" s="501"/>
      <c r="CAZ40" s="501"/>
      <c r="CBA40" s="501"/>
      <c r="CBB40" s="501"/>
      <c r="CBC40" s="501"/>
      <c r="CBD40" s="501"/>
      <c r="CBE40" s="501"/>
      <c r="CBF40" s="501"/>
      <c r="CBG40" s="501"/>
      <c r="CBH40" s="501"/>
      <c r="CBI40" s="501"/>
      <c r="CBJ40" s="501"/>
      <c r="CBK40" s="501"/>
      <c r="CBL40" s="501"/>
      <c r="CBM40" s="501"/>
      <c r="CBN40" s="501"/>
      <c r="CBO40" s="501"/>
      <c r="CBP40" s="501"/>
      <c r="CBQ40" s="501"/>
      <c r="CBR40" s="501"/>
      <c r="CBS40" s="501"/>
      <c r="CBT40" s="501"/>
      <c r="CBU40" s="501"/>
      <c r="CBV40" s="501"/>
      <c r="CBW40" s="501"/>
      <c r="CBX40" s="501"/>
      <c r="CBY40" s="501"/>
      <c r="CBZ40" s="501"/>
      <c r="CCA40" s="501"/>
      <c r="CCB40" s="501"/>
      <c r="CCC40" s="501"/>
      <c r="CCD40" s="501"/>
      <c r="CCE40" s="501"/>
      <c r="CCF40" s="501"/>
      <c r="CCG40" s="501"/>
      <c r="CCH40" s="501"/>
      <c r="CCI40" s="501"/>
      <c r="CCJ40" s="501"/>
      <c r="CCK40" s="501"/>
      <c r="CCL40" s="501"/>
      <c r="CCM40" s="501"/>
      <c r="CCN40" s="501"/>
      <c r="CCO40" s="501"/>
      <c r="CCP40" s="501"/>
      <c r="CCQ40" s="501"/>
      <c r="CCR40" s="501"/>
      <c r="CCS40" s="501"/>
      <c r="CCT40" s="501"/>
      <c r="CCU40" s="501"/>
      <c r="CCV40" s="501"/>
      <c r="CCW40" s="501"/>
      <c r="CCX40" s="501"/>
      <c r="CCY40" s="501"/>
      <c r="CCZ40" s="501"/>
      <c r="CDA40" s="501"/>
      <c r="CDB40" s="501"/>
      <c r="CDC40" s="501"/>
      <c r="CDD40" s="501"/>
      <c r="CDE40" s="501"/>
      <c r="CDF40" s="501"/>
      <c r="CDG40" s="501"/>
      <c r="CDH40" s="501"/>
      <c r="CDI40" s="501"/>
      <c r="CDJ40" s="501"/>
      <c r="CDK40" s="501"/>
      <c r="CDL40" s="501"/>
      <c r="CDM40" s="501"/>
      <c r="CDN40" s="501"/>
      <c r="CDO40" s="501"/>
      <c r="CDP40" s="501"/>
      <c r="CDQ40" s="501"/>
      <c r="CDR40" s="501"/>
      <c r="CDS40" s="501"/>
      <c r="CDT40" s="501"/>
      <c r="CDU40" s="501"/>
      <c r="CDV40" s="501"/>
      <c r="CDW40" s="501"/>
      <c r="CDX40" s="501"/>
      <c r="CDY40" s="501"/>
      <c r="CDZ40" s="501"/>
      <c r="CEA40" s="501"/>
      <c r="CEB40" s="501"/>
      <c r="CEC40" s="501"/>
      <c r="CED40" s="501"/>
      <c r="CEE40" s="501"/>
      <c r="CEF40" s="501"/>
      <c r="CEG40" s="501"/>
      <c r="CEH40" s="501"/>
      <c r="CEI40" s="501"/>
      <c r="CEJ40" s="501"/>
      <c r="CEK40" s="501"/>
      <c r="CEL40" s="501"/>
      <c r="CEM40" s="501"/>
      <c r="CEN40" s="501"/>
      <c r="CEO40" s="501"/>
      <c r="CEP40" s="501"/>
      <c r="CEQ40" s="501"/>
      <c r="CER40" s="501"/>
      <c r="CES40" s="501"/>
      <c r="CET40" s="501"/>
      <c r="CEU40" s="501"/>
      <c r="CEV40" s="501"/>
      <c r="CEW40" s="501"/>
      <c r="CEX40" s="501"/>
      <c r="CEY40" s="501"/>
      <c r="CEZ40" s="501"/>
      <c r="CFA40" s="501"/>
      <c r="CFB40" s="501"/>
      <c r="CFC40" s="501"/>
      <c r="CFD40" s="501"/>
      <c r="CFE40" s="501"/>
      <c r="CFF40" s="501"/>
      <c r="CFG40" s="501"/>
      <c r="CFH40" s="501"/>
      <c r="CFI40" s="501"/>
      <c r="CFJ40" s="501"/>
      <c r="CFK40" s="501"/>
      <c r="CFL40" s="501"/>
      <c r="CFM40" s="501"/>
      <c r="CFN40" s="501"/>
      <c r="CFO40" s="501"/>
      <c r="CFP40" s="501"/>
      <c r="CFQ40" s="501"/>
      <c r="CFR40" s="501"/>
      <c r="CFS40" s="501"/>
      <c r="CFT40" s="501"/>
      <c r="CFU40" s="501"/>
      <c r="CFV40" s="501"/>
      <c r="CFW40" s="501"/>
      <c r="CFX40" s="501"/>
      <c r="CFY40" s="501"/>
      <c r="CFZ40" s="501"/>
      <c r="CGA40" s="501"/>
      <c r="CGB40" s="501"/>
      <c r="CGC40" s="501"/>
      <c r="CGD40" s="501"/>
      <c r="CGE40" s="501"/>
      <c r="CGF40" s="501"/>
      <c r="CGG40" s="501"/>
      <c r="CGH40" s="501"/>
      <c r="CGI40" s="501"/>
      <c r="CGJ40" s="501"/>
      <c r="CGK40" s="501"/>
      <c r="CGL40" s="501"/>
      <c r="CGM40" s="501"/>
      <c r="CGN40" s="501"/>
      <c r="CGO40" s="501"/>
      <c r="CGP40" s="501"/>
      <c r="CGQ40" s="501"/>
      <c r="CGR40" s="501"/>
      <c r="CGS40" s="501"/>
      <c r="CGT40" s="501"/>
      <c r="CGU40" s="501"/>
      <c r="CGV40" s="501"/>
      <c r="CGW40" s="501"/>
      <c r="CGX40" s="501"/>
      <c r="CGY40" s="501"/>
      <c r="CGZ40" s="501"/>
      <c r="CHA40" s="501"/>
      <c r="CHB40" s="501"/>
      <c r="CHC40" s="501"/>
      <c r="CHD40" s="501"/>
      <c r="CHE40" s="501"/>
      <c r="CHF40" s="501"/>
      <c r="CHG40" s="501"/>
      <c r="CHH40" s="501"/>
      <c r="CHI40" s="501"/>
      <c r="CHJ40" s="501"/>
      <c r="CHK40" s="501"/>
      <c r="CHL40" s="501"/>
      <c r="CHM40" s="501"/>
      <c r="CHN40" s="501"/>
      <c r="CHO40" s="501"/>
      <c r="CHP40" s="501"/>
      <c r="CHQ40" s="501"/>
      <c r="CHR40" s="501"/>
      <c r="CHS40" s="501"/>
      <c r="CHT40" s="501"/>
      <c r="CHU40" s="501"/>
      <c r="CHV40" s="501"/>
      <c r="CHW40" s="501"/>
      <c r="CHX40" s="501"/>
      <c r="CHY40" s="501"/>
      <c r="CHZ40" s="501"/>
      <c r="CIA40" s="501"/>
      <c r="CIB40" s="501"/>
      <c r="CIC40" s="501"/>
      <c r="CID40" s="501"/>
      <c r="CIE40" s="501"/>
      <c r="CIF40" s="501"/>
      <c r="CIG40" s="501"/>
      <c r="CIH40" s="501"/>
      <c r="CII40" s="501"/>
      <c r="CIJ40" s="501"/>
      <c r="CIK40" s="501"/>
      <c r="CIL40" s="501"/>
      <c r="CIM40" s="501"/>
      <c r="CIN40" s="501"/>
      <c r="CIO40" s="501"/>
      <c r="CIP40" s="501"/>
      <c r="CIQ40" s="501"/>
      <c r="CIR40" s="501"/>
      <c r="CIS40" s="501"/>
      <c r="CIT40" s="501"/>
      <c r="CIU40" s="501"/>
      <c r="CIV40" s="501"/>
      <c r="CIW40" s="501"/>
      <c r="CIX40" s="501"/>
      <c r="CIY40" s="501"/>
      <c r="CIZ40" s="501"/>
      <c r="CJA40" s="501"/>
      <c r="CJB40" s="501"/>
      <c r="CJC40" s="501"/>
      <c r="CJD40" s="501"/>
      <c r="CJE40" s="501"/>
      <c r="CJF40" s="501"/>
      <c r="CJG40" s="501"/>
      <c r="CJH40" s="501"/>
      <c r="CJI40" s="501"/>
      <c r="CJJ40" s="501"/>
      <c r="CJK40" s="501"/>
      <c r="CJL40" s="501"/>
      <c r="CJM40" s="501"/>
      <c r="CJN40" s="501"/>
      <c r="CJO40" s="501"/>
      <c r="CJP40" s="501"/>
      <c r="CJQ40" s="501"/>
      <c r="CJR40" s="501"/>
      <c r="CJS40" s="501"/>
      <c r="CJT40" s="501"/>
      <c r="CJU40" s="501"/>
      <c r="CJV40" s="501"/>
      <c r="CJW40" s="501"/>
      <c r="CJX40" s="501"/>
      <c r="CJY40" s="501"/>
      <c r="CJZ40" s="501"/>
      <c r="CKA40" s="501"/>
      <c r="CKB40" s="501"/>
      <c r="CKC40" s="501"/>
      <c r="CKD40" s="501"/>
      <c r="CKE40" s="501"/>
      <c r="CKF40" s="501"/>
      <c r="CKG40" s="501"/>
      <c r="CKH40" s="501"/>
      <c r="CKI40" s="501"/>
      <c r="CKJ40" s="501"/>
      <c r="CKK40" s="501"/>
      <c r="CKL40" s="501"/>
      <c r="CKM40" s="501"/>
      <c r="CKN40" s="501"/>
      <c r="CKO40" s="501"/>
      <c r="CKP40" s="501"/>
      <c r="CKQ40" s="501"/>
      <c r="CKR40" s="501"/>
      <c r="CKS40" s="501"/>
      <c r="CKT40" s="501"/>
      <c r="CKU40" s="501"/>
      <c r="CKV40" s="501"/>
      <c r="CKW40" s="501"/>
      <c r="CKX40" s="501"/>
      <c r="CKY40" s="501"/>
      <c r="CKZ40" s="501"/>
      <c r="CLA40" s="501"/>
      <c r="CLB40" s="501"/>
      <c r="CLC40" s="501"/>
      <c r="CLD40" s="501"/>
      <c r="CLE40" s="501"/>
      <c r="CLF40" s="501"/>
      <c r="CLG40" s="501"/>
      <c r="CLH40" s="501"/>
      <c r="CLI40" s="501"/>
      <c r="CLJ40" s="501"/>
      <c r="CLK40" s="501"/>
      <c r="CLL40" s="501"/>
      <c r="CLM40" s="501"/>
      <c r="CLN40" s="501"/>
      <c r="CLO40" s="501"/>
      <c r="CLP40" s="501"/>
      <c r="CLQ40" s="501"/>
      <c r="CLR40" s="501"/>
    </row>
    <row r="41" spans="1:2358" ht="15.75" thickBot="1" x14ac:dyDescent="0.3">
      <c r="B41" s="647"/>
      <c r="C41" s="648"/>
      <c r="D41" s="649"/>
      <c r="E41" s="11"/>
      <c r="F41" s="637"/>
      <c r="G41" s="638"/>
      <c r="H41" s="638"/>
      <c r="I41" s="638"/>
      <c r="J41" s="638"/>
      <c r="K41" s="638"/>
      <c r="L41" s="638"/>
      <c r="M41" s="638"/>
      <c r="N41" s="638"/>
      <c r="O41" s="638"/>
      <c r="P41" s="650"/>
      <c r="Q41" s="48"/>
      <c r="R41" s="409"/>
      <c r="S41" s="107"/>
      <c r="T41" s="107"/>
      <c r="U41" s="107"/>
      <c r="V41" s="412"/>
      <c r="W41" s="48"/>
      <c r="X41" s="770"/>
      <c r="Y41" s="771"/>
      <c r="Z41" s="771"/>
      <c r="AA41" s="771"/>
      <c r="AB41" s="771"/>
      <c r="AC41" s="771"/>
      <c r="AD41" s="771"/>
      <c r="AE41" s="771"/>
      <c r="AF41" s="771"/>
      <c r="AG41" s="771"/>
      <c r="AH41" s="771"/>
      <c r="AI41" s="771"/>
      <c r="AJ41" s="771"/>
      <c r="AK41" s="771"/>
      <c r="AL41" s="771"/>
      <c r="AM41" s="771"/>
      <c r="AN41" s="771"/>
      <c r="AO41" s="771"/>
      <c r="AP41" s="771"/>
      <c r="AQ41" s="771"/>
      <c r="AR41" s="771"/>
      <c r="AS41" s="771"/>
      <c r="AT41" s="771"/>
      <c r="AU41" s="773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</row>
    <row r="42" spans="1:2358" s="70" customFormat="1" ht="15.75" thickBot="1" x14ac:dyDescent="0.3">
      <c r="A42" s="48"/>
      <c r="B42" s="309">
        <v>3207000511</v>
      </c>
      <c r="C42" s="23" t="s">
        <v>291</v>
      </c>
      <c r="D42" s="310" t="s">
        <v>47</v>
      </c>
      <c r="E42" s="11"/>
      <c r="F42" s="666"/>
      <c r="G42" s="667"/>
      <c r="H42" s="667"/>
      <c r="I42" s="667"/>
      <c r="J42" s="667"/>
      <c r="K42" s="667"/>
      <c r="L42" s="667"/>
      <c r="M42" s="667"/>
      <c r="N42" s="667"/>
      <c r="O42" s="667"/>
      <c r="P42" s="668"/>
      <c r="Q42" s="48"/>
      <c r="R42" s="409">
        <v>1</v>
      </c>
      <c r="S42" s="254"/>
      <c r="T42" s="124"/>
      <c r="U42" s="247"/>
      <c r="V42" s="415">
        <f>(Z42)</f>
        <v>59.88</v>
      </c>
      <c r="W42" s="48"/>
      <c r="X42" s="431"/>
      <c r="Y42" s="80"/>
      <c r="Z42" s="82">
        <v>59.88</v>
      </c>
      <c r="AA42" s="80"/>
      <c r="AB42" s="80"/>
      <c r="AC42" s="80"/>
      <c r="AD42" s="80"/>
      <c r="AE42" s="80"/>
      <c r="AF42" s="82"/>
      <c r="AG42" s="80"/>
      <c r="AH42" s="80"/>
      <c r="AI42" s="80"/>
      <c r="AJ42" s="80">
        <v>16.18</v>
      </c>
      <c r="AK42" s="80"/>
      <c r="AL42" s="80"/>
      <c r="AM42" s="84">
        <v>55.99</v>
      </c>
      <c r="AN42" s="84"/>
      <c r="AO42" s="84"/>
      <c r="AP42" s="84"/>
      <c r="AQ42" s="84"/>
      <c r="AR42" s="84"/>
      <c r="AS42" s="84"/>
      <c r="AT42" s="84"/>
      <c r="AU42" s="432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8"/>
      <c r="NO42" s="48"/>
      <c r="NP42" s="48"/>
      <c r="NQ42" s="48"/>
      <c r="NR42" s="48"/>
      <c r="NS42" s="48"/>
      <c r="NT42" s="48"/>
      <c r="NU42" s="48"/>
      <c r="NV42" s="48"/>
      <c r="NW42" s="48"/>
      <c r="NX42" s="48"/>
      <c r="NY42" s="48"/>
      <c r="NZ42" s="48"/>
      <c r="OA42" s="48"/>
      <c r="OB42" s="48"/>
      <c r="OC42" s="48"/>
      <c r="OD42" s="48"/>
      <c r="OE42" s="48"/>
      <c r="OF42" s="48"/>
      <c r="OG42" s="48"/>
      <c r="OH42" s="48"/>
      <c r="OI42" s="48"/>
      <c r="OJ42" s="48"/>
      <c r="OK42" s="48"/>
      <c r="OL42" s="48"/>
      <c r="OM42" s="48"/>
      <c r="ON42" s="48"/>
      <c r="OO42" s="48"/>
      <c r="OP42" s="48"/>
      <c r="OQ42" s="48"/>
      <c r="OR42" s="48"/>
      <c r="OS42" s="48"/>
      <c r="OT42" s="48"/>
      <c r="OU42" s="48"/>
      <c r="OV42" s="48"/>
      <c r="OW42" s="48"/>
      <c r="OX42" s="48"/>
      <c r="OY42" s="48"/>
      <c r="OZ42" s="48"/>
      <c r="PA42" s="48"/>
      <c r="PB42" s="48"/>
      <c r="PC42" s="48"/>
      <c r="PD42" s="48"/>
      <c r="PE42" s="48"/>
      <c r="PF42" s="48"/>
      <c r="PG42" s="48"/>
      <c r="PH42" s="48"/>
      <c r="PI42" s="48"/>
      <c r="PJ42" s="48"/>
      <c r="PK42" s="48"/>
      <c r="PL42" s="48"/>
      <c r="PM42" s="48"/>
      <c r="PN42" s="48"/>
      <c r="PO42" s="48"/>
      <c r="PP42" s="48"/>
      <c r="PQ42" s="48"/>
      <c r="PR42" s="48"/>
      <c r="PS42" s="48"/>
      <c r="PT42" s="48"/>
      <c r="PU42" s="48"/>
      <c r="PV42" s="48"/>
      <c r="PW42" s="48"/>
      <c r="PX42" s="48"/>
      <c r="PY42" s="48"/>
      <c r="PZ42" s="48"/>
      <c r="QA42" s="48"/>
      <c r="QB42" s="48"/>
      <c r="QC42" s="48"/>
      <c r="QD42" s="48"/>
      <c r="QE42" s="48"/>
      <c r="QF42" s="48"/>
      <c r="QG42" s="48"/>
      <c r="QH42" s="48"/>
      <c r="QI42" s="48"/>
      <c r="QJ42" s="48"/>
      <c r="QK42" s="48"/>
      <c r="QL42" s="48"/>
      <c r="QM42" s="48"/>
      <c r="QN42" s="48"/>
      <c r="QO42" s="48"/>
      <c r="QP42" s="48"/>
      <c r="QQ42" s="48"/>
      <c r="QR42" s="48"/>
      <c r="QS42" s="48"/>
      <c r="QT42" s="48"/>
      <c r="QU42" s="48"/>
      <c r="QV42" s="48"/>
      <c r="QW42" s="48"/>
      <c r="QX42" s="48"/>
      <c r="QY42" s="48"/>
      <c r="QZ42" s="48"/>
      <c r="RA42" s="48"/>
      <c r="RB42" s="48"/>
      <c r="RC42" s="48"/>
      <c r="RD42" s="48"/>
      <c r="RE42" s="48"/>
      <c r="RF42" s="48"/>
      <c r="RG42" s="48"/>
      <c r="RH42" s="48"/>
      <c r="RI42" s="48"/>
      <c r="RJ42" s="48"/>
      <c r="RK42" s="48"/>
      <c r="RL42" s="48"/>
      <c r="RM42" s="48"/>
      <c r="RN42" s="48"/>
      <c r="RO42" s="48"/>
      <c r="RP42" s="48"/>
      <c r="RQ42" s="48"/>
      <c r="RR42" s="48"/>
      <c r="RS42" s="48"/>
      <c r="RT42" s="48"/>
      <c r="RU42" s="48"/>
      <c r="RV42" s="48"/>
      <c r="RW42" s="48"/>
      <c r="RX42" s="48"/>
      <c r="RY42" s="48"/>
      <c r="RZ42" s="48"/>
      <c r="SA42" s="48"/>
      <c r="SB42" s="48"/>
      <c r="SC42" s="48"/>
      <c r="SD42" s="48"/>
      <c r="SE42" s="48"/>
      <c r="SF42" s="48"/>
      <c r="SG42" s="48"/>
      <c r="SH42" s="48"/>
      <c r="SI42" s="48"/>
      <c r="SJ42" s="48"/>
      <c r="SK42" s="48"/>
      <c r="SL42" s="48"/>
      <c r="SM42" s="48"/>
      <c r="SN42" s="48"/>
      <c r="SO42" s="48"/>
      <c r="SP42" s="48"/>
      <c r="SQ42" s="48"/>
      <c r="SR42" s="48"/>
      <c r="SS42" s="48"/>
      <c r="ST42" s="48"/>
      <c r="SU42" s="48"/>
      <c r="SV42" s="48"/>
      <c r="SW42" s="48"/>
      <c r="SX42" s="48"/>
      <c r="SY42" s="48"/>
      <c r="SZ42" s="48"/>
      <c r="TA42" s="48"/>
      <c r="TB42" s="48"/>
      <c r="TC42" s="48"/>
      <c r="TD42" s="48"/>
      <c r="TE42" s="48"/>
      <c r="TF42" s="48"/>
      <c r="TG42" s="48"/>
      <c r="TH42" s="48"/>
      <c r="TI42" s="48"/>
      <c r="TJ42" s="48"/>
      <c r="TK42" s="48"/>
      <c r="TL42" s="48"/>
      <c r="TM42" s="48"/>
      <c r="TN42" s="48"/>
      <c r="TO42" s="48"/>
      <c r="TP42" s="48"/>
      <c r="TQ42" s="48"/>
      <c r="TR42" s="48"/>
      <c r="TS42" s="48"/>
      <c r="TT42" s="48"/>
      <c r="TU42" s="48"/>
      <c r="TV42" s="48"/>
      <c r="TW42" s="48"/>
      <c r="TX42" s="48"/>
      <c r="TY42" s="48"/>
      <c r="TZ42" s="48"/>
      <c r="UA42" s="48"/>
      <c r="UB42" s="48"/>
      <c r="UC42" s="48"/>
      <c r="UD42" s="48"/>
      <c r="UE42" s="48"/>
      <c r="UF42" s="48"/>
      <c r="UG42" s="48"/>
      <c r="UH42" s="48"/>
      <c r="UI42" s="48"/>
      <c r="UJ42" s="48"/>
      <c r="UK42" s="48"/>
      <c r="UL42" s="48"/>
      <c r="UM42" s="48"/>
      <c r="UN42" s="48"/>
      <c r="UO42" s="48"/>
      <c r="UP42" s="48"/>
      <c r="UQ42" s="48"/>
      <c r="UR42" s="48"/>
      <c r="US42" s="48"/>
      <c r="UT42" s="48"/>
      <c r="UU42" s="48"/>
      <c r="UV42" s="48"/>
      <c r="UW42" s="48"/>
      <c r="UX42" s="48"/>
      <c r="UY42" s="48"/>
      <c r="UZ42" s="48"/>
      <c r="VA42" s="48"/>
      <c r="VB42" s="48"/>
      <c r="VC42" s="48"/>
      <c r="VD42" s="48"/>
      <c r="VE42" s="48"/>
      <c r="VF42" s="48"/>
      <c r="VG42" s="48"/>
      <c r="VH42" s="48"/>
      <c r="VI42" s="48"/>
      <c r="VJ42" s="48"/>
      <c r="VK42" s="48"/>
      <c r="VL42" s="48"/>
      <c r="VM42" s="48"/>
      <c r="VN42" s="48"/>
      <c r="VO42" s="48"/>
      <c r="VP42" s="48"/>
      <c r="VQ42" s="48"/>
      <c r="VR42" s="48"/>
      <c r="VS42" s="48"/>
      <c r="VT42" s="48"/>
      <c r="VU42" s="48"/>
      <c r="VV42" s="48"/>
      <c r="VW42" s="48"/>
      <c r="VX42" s="48"/>
      <c r="VY42" s="48"/>
      <c r="VZ42" s="48"/>
      <c r="WA42" s="48"/>
      <c r="WB42" s="48"/>
      <c r="WC42" s="48"/>
      <c r="WD42" s="48"/>
      <c r="WE42" s="48"/>
      <c r="WF42" s="48"/>
      <c r="WG42" s="48"/>
      <c r="WH42" s="48"/>
      <c r="WI42" s="48"/>
      <c r="WJ42" s="48"/>
      <c r="WK42" s="48"/>
      <c r="WL42" s="48"/>
      <c r="WM42" s="48"/>
      <c r="WN42" s="48"/>
      <c r="WO42" s="48"/>
      <c r="WP42" s="48"/>
      <c r="WQ42" s="48"/>
      <c r="WR42" s="48"/>
      <c r="WS42" s="48"/>
      <c r="WT42" s="48"/>
      <c r="WU42" s="48"/>
      <c r="WV42" s="48"/>
      <c r="WW42" s="48"/>
      <c r="WX42" s="48"/>
      <c r="WY42" s="48"/>
      <c r="WZ42" s="48"/>
      <c r="XA42" s="48"/>
      <c r="XB42" s="48"/>
      <c r="XC42" s="48"/>
      <c r="XD42" s="48"/>
      <c r="XE42" s="48"/>
      <c r="XF42" s="48"/>
      <c r="XG42" s="48"/>
      <c r="XH42" s="48"/>
      <c r="XI42" s="48"/>
      <c r="XJ42" s="48"/>
      <c r="XK42" s="48"/>
      <c r="XL42" s="48"/>
      <c r="XM42" s="48"/>
      <c r="XN42" s="48"/>
      <c r="XO42" s="48"/>
      <c r="XP42" s="48"/>
      <c r="XQ42" s="48"/>
      <c r="XR42" s="48"/>
      <c r="XS42" s="48"/>
      <c r="XT42" s="48"/>
      <c r="XU42" s="48"/>
      <c r="XV42" s="48"/>
      <c r="XW42" s="48"/>
      <c r="XX42" s="48"/>
      <c r="XY42" s="48"/>
      <c r="XZ42" s="48"/>
      <c r="YA42" s="48"/>
      <c r="YB42" s="48"/>
      <c r="YC42" s="48"/>
      <c r="YD42" s="48"/>
      <c r="YE42" s="48"/>
      <c r="YF42" s="48"/>
      <c r="YG42" s="48"/>
      <c r="YH42" s="48"/>
      <c r="YI42" s="48"/>
      <c r="YJ42" s="48"/>
      <c r="YK42" s="48"/>
      <c r="YL42" s="48"/>
      <c r="YM42" s="48"/>
      <c r="YN42" s="48"/>
      <c r="YO42" s="48"/>
      <c r="YP42" s="48"/>
      <c r="YQ42" s="48"/>
      <c r="YR42" s="48"/>
      <c r="YS42" s="48"/>
      <c r="YT42" s="48"/>
      <c r="YU42" s="48"/>
      <c r="YV42" s="48"/>
      <c r="YW42" s="48"/>
      <c r="YX42" s="48"/>
      <c r="YY42" s="48"/>
      <c r="YZ42" s="48"/>
      <c r="ZA42" s="48"/>
      <c r="ZB42" s="48"/>
      <c r="ZC42" s="48"/>
      <c r="ZD42" s="48"/>
      <c r="ZE42" s="48"/>
      <c r="ZF42" s="48"/>
      <c r="ZG42" s="48"/>
      <c r="ZH42" s="48"/>
      <c r="ZI42" s="48"/>
      <c r="ZJ42" s="48"/>
      <c r="ZK42" s="48"/>
      <c r="ZL42" s="48"/>
      <c r="ZM42" s="48"/>
      <c r="ZN42" s="48"/>
      <c r="ZO42" s="48"/>
      <c r="ZP42" s="48"/>
      <c r="ZQ42" s="48"/>
      <c r="ZR42" s="48"/>
      <c r="ZS42" s="48"/>
      <c r="ZT42" s="48"/>
      <c r="ZU42" s="48"/>
      <c r="ZV42" s="48"/>
      <c r="ZW42" s="48"/>
      <c r="ZX42" s="48"/>
      <c r="ZY42" s="48"/>
      <c r="ZZ42" s="48"/>
      <c r="AAA42" s="48"/>
      <c r="AAB42" s="48"/>
      <c r="AAC42" s="48"/>
      <c r="AAD42" s="48"/>
      <c r="AAE42" s="48"/>
      <c r="AAF42" s="48"/>
      <c r="AAG42" s="48"/>
      <c r="AAH42" s="48"/>
      <c r="AAI42" s="48"/>
      <c r="AAJ42" s="48"/>
      <c r="AAK42" s="48"/>
      <c r="AAL42" s="48"/>
      <c r="AAM42" s="48"/>
      <c r="AAN42" s="48"/>
      <c r="AAO42" s="48"/>
      <c r="AAP42" s="48"/>
      <c r="AAQ42" s="48"/>
      <c r="AAR42" s="48"/>
      <c r="AAS42" s="48"/>
      <c r="AAT42" s="48"/>
      <c r="AAU42" s="48"/>
      <c r="AAV42" s="48"/>
      <c r="AAW42" s="48"/>
      <c r="AAX42" s="48"/>
      <c r="AAY42" s="48"/>
      <c r="AAZ42" s="48"/>
      <c r="ABA42" s="48"/>
      <c r="ABB42" s="48"/>
      <c r="ABC42" s="48"/>
      <c r="ABD42" s="48"/>
      <c r="ABE42" s="48"/>
      <c r="ABF42" s="48"/>
      <c r="ABG42" s="48"/>
      <c r="ABH42" s="48"/>
      <c r="ABI42" s="48"/>
      <c r="ABJ42" s="48"/>
      <c r="ABK42" s="48"/>
      <c r="ABL42" s="48"/>
      <c r="ABM42" s="48"/>
      <c r="ABN42" s="48"/>
      <c r="ABO42" s="48"/>
      <c r="ABP42" s="48"/>
      <c r="ABQ42" s="48"/>
      <c r="ABR42" s="48"/>
      <c r="ABS42" s="48"/>
      <c r="ABT42" s="48"/>
      <c r="ABU42" s="48"/>
      <c r="ABV42" s="48"/>
      <c r="ABW42" s="48"/>
      <c r="ABX42" s="48"/>
      <c r="ABY42" s="48"/>
      <c r="ABZ42" s="48"/>
      <c r="ACA42" s="48"/>
      <c r="ACB42" s="48"/>
      <c r="ACC42" s="48"/>
      <c r="ACD42" s="48"/>
      <c r="ACE42" s="48"/>
      <c r="ACF42" s="48"/>
      <c r="ACG42" s="48"/>
      <c r="ACH42" s="48"/>
      <c r="ACI42" s="48"/>
      <c r="ACJ42" s="48"/>
      <c r="ACK42" s="48"/>
      <c r="ACL42" s="48"/>
      <c r="ACM42" s="48"/>
      <c r="ACN42" s="48"/>
      <c r="ACO42" s="48"/>
      <c r="ACP42" s="48"/>
      <c r="ACQ42" s="48"/>
      <c r="ACR42" s="48"/>
      <c r="ACS42" s="48"/>
      <c r="ACT42" s="48"/>
      <c r="ACU42" s="48"/>
      <c r="ACV42" s="48"/>
      <c r="ACW42" s="48"/>
      <c r="ACX42" s="48"/>
      <c r="ACY42" s="48"/>
      <c r="ACZ42" s="48"/>
      <c r="ADA42" s="48"/>
      <c r="ADB42" s="48"/>
      <c r="ADC42" s="48"/>
      <c r="ADD42" s="48"/>
      <c r="ADE42" s="48"/>
      <c r="ADF42" s="48"/>
      <c r="ADG42" s="48"/>
      <c r="ADH42" s="48"/>
      <c r="ADI42" s="48"/>
      <c r="ADJ42" s="48"/>
      <c r="ADK42" s="48"/>
      <c r="ADL42" s="48"/>
      <c r="ADM42" s="48"/>
      <c r="ADN42" s="48"/>
      <c r="ADO42" s="48"/>
      <c r="ADP42" s="48"/>
      <c r="ADQ42" s="48"/>
      <c r="ADR42" s="48"/>
      <c r="ADS42" s="48"/>
      <c r="ADT42" s="48"/>
      <c r="ADU42" s="48"/>
      <c r="ADV42" s="48"/>
      <c r="ADW42" s="48"/>
      <c r="ADX42" s="48"/>
      <c r="ADY42" s="48"/>
      <c r="ADZ42" s="48"/>
      <c r="AEA42" s="48"/>
      <c r="AEB42" s="48"/>
      <c r="AEC42" s="48"/>
      <c r="AED42" s="48"/>
      <c r="AEE42" s="48"/>
      <c r="AEF42" s="48"/>
      <c r="AEG42" s="48"/>
      <c r="AEH42" s="48"/>
      <c r="AEI42" s="48"/>
      <c r="AEJ42" s="48"/>
      <c r="AEK42" s="48"/>
      <c r="AEL42" s="48"/>
      <c r="AEM42" s="48"/>
      <c r="AEN42" s="48"/>
      <c r="AEO42" s="48"/>
      <c r="AEP42" s="48"/>
      <c r="AEQ42" s="48"/>
      <c r="AER42" s="48"/>
      <c r="AES42" s="48"/>
      <c r="AET42" s="48"/>
      <c r="AEU42" s="48"/>
      <c r="AEV42" s="48"/>
      <c r="AEW42" s="48"/>
      <c r="AEX42" s="48"/>
      <c r="AEY42" s="48"/>
      <c r="AEZ42" s="48"/>
      <c r="AFA42" s="48"/>
      <c r="AFB42" s="48"/>
      <c r="AFC42" s="48"/>
      <c r="AFD42" s="48"/>
      <c r="AFE42" s="48"/>
      <c r="AFF42" s="48"/>
      <c r="AFG42" s="48"/>
      <c r="AFH42" s="48"/>
      <c r="AFI42" s="48"/>
      <c r="AFJ42" s="48"/>
      <c r="AFK42" s="48"/>
      <c r="AFL42" s="48"/>
      <c r="AFM42" s="48"/>
      <c r="AFN42" s="48"/>
      <c r="AFO42" s="48"/>
      <c r="AFP42" s="48"/>
      <c r="AFQ42" s="48"/>
      <c r="AFR42" s="48"/>
      <c r="AFS42" s="48"/>
      <c r="AFT42" s="48"/>
      <c r="AFU42" s="48"/>
      <c r="AFV42" s="48"/>
      <c r="AFW42" s="48"/>
      <c r="AFX42" s="48"/>
      <c r="AFY42" s="48"/>
      <c r="AFZ42" s="48"/>
      <c r="AGA42" s="48"/>
      <c r="AGB42" s="48"/>
      <c r="AGC42" s="48"/>
      <c r="AGD42" s="48"/>
      <c r="AGE42" s="48"/>
      <c r="AGF42" s="48"/>
      <c r="AGG42" s="48"/>
      <c r="AGH42" s="48"/>
      <c r="AGI42" s="48"/>
      <c r="AGJ42" s="48"/>
      <c r="AGK42" s="48"/>
      <c r="AGL42" s="48"/>
      <c r="AGM42" s="48"/>
      <c r="AGN42" s="48"/>
      <c r="AGO42" s="48"/>
      <c r="AGP42" s="48"/>
      <c r="AGQ42" s="48"/>
      <c r="AGR42" s="48"/>
      <c r="AGS42" s="48"/>
      <c r="AGT42" s="48"/>
      <c r="AGU42" s="48"/>
      <c r="AGV42" s="48"/>
      <c r="AGW42" s="48"/>
      <c r="AGX42" s="48"/>
      <c r="AGY42" s="48"/>
      <c r="AGZ42" s="48"/>
      <c r="AHA42" s="48"/>
      <c r="AHB42" s="48"/>
      <c r="AHC42" s="48"/>
      <c r="AHD42" s="48"/>
      <c r="AHE42" s="48"/>
      <c r="AHF42" s="48"/>
      <c r="AHG42" s="48"/>
      <c r="AHH42" s="48"/>
      <c r="AHI42" s="48"/>
      <c r="AHJ42" s="48"/>
      <c r="AHK42" s="48"/>
      <c r="AHL42" s="48"/>
      <c r="AHM42" s="48"/>
      <c r="AHN42" s="48"/>
      <c r="AHO42" s="48"/>
      <c r="AHP42" s="48"/>
      <c r="AHQ42" s="48"/>
      <c r="AHR42" s="48"/>
      <c r="AHS42" s="48"/>
      <c r="AHT42" s="48"/>
      <c r="AHU42" s="48"/>
      <c r="AHV42" s="48"/>
      <c r="AHW42" s="48"/>
      <c r="AHX42" s="48"/>
      <c r="AHY42" s="48"/>
      <c r="AHZ42" s="48"/>
      <c r="AIA42" s="48"/>
      <c r="AIB42" s="48"/>
      <c r="AIC42" s="48"/>
      <c r="AID42" s="48"/>
      <c r="AIE42" s="48"/>
      <c r="AIF42" s="48"/>
      <c r="AIG42" s="48"/>
      <c r="AIH42" s="48"/>
      <c r="AII42" s="48"/>
      <c r="AIJ42" s="48"/>
      <c r="AIK42" s="48"/>
      <c r="AIL42" s="48"/>
      <c r="AIM42" s="48"/>
      <c r="AIN42" s="48"/>
      <c r="AIO42" s="48"/>
      <c r="AIP42" s="48"/>
      <c r="AIQ42" s="48"/>
      <c r="AIR42" s="48"/>
      <c r="AIS42" s="48"/>
      <c r="AIT42" s="48"/>
      <c r="AIU42" s="48"/>
      <c r="AIV42" s="48"/>
      <c r="AIW42" s="48"/>
      <c r="AIX42" s="48"/>
      <c r="AIY42" s="48"/>
      <c r="AIZ42" s="48"/>
      <c r="AJA42" s="48"/>
      <c r="AJB42" s="48"/>
      <c r="AJC42" s="48"/>
      <c r="AJD42" s="48"/>
      <c r="AJE42" s="48"/>
      <c r="AJF42" s="48"/>
      <c r="AJG42" s="48"/>
      <c r="AJH42" s="48"/>
      <c r="AJI42" s="48"/>
      <c r="AJJ42" s="48"/>
      <c r="AJK42" s="48"/>
      <c r="AJL42" s="48"/>
      <c r="AJM42" s="48"/>
      <c r="AJN42" s="48"/>
      <c r="AJO42" s="48"/>
      <c r="AJP42" s="48"/>
      <c r="AJQ42" s="48"/>
      <c r="AJR42" s="48"/>
      <c r="AJS42" s="48"/>
      <c r="AJT42" s="48"/>
      <c r="AJU42" s="48"/>
      <c r="AJV42" s="48"/>
      <c r="AJW42" s="48"/>
      <c r="AJX42" s="48"/>
      <c r="AJY42" s="48"/>
      <c r="AJZ42" s="48"/>
      <c r="AKA42" s="48"/>
      <c r="AKB42" s="48"/>
      <c r="AKC42" s="48"/>
      <c r="AKD42" s="48"/>
      <c r="AKE42" s="48"/>
      <c r="AKF42" s="48"/>
      <c r="AKG42" s="48"/>
      <c r="AKH42" s="48"/>
      <c r="AKI42" s="48"/>
      <c r="AKJ42" s="48"/>
      <c r="AKK42" s="48"/>
      <c r="AKL42" s="48"/>
      <c r="AKM42" s="48"/>
      <c r="AKN42" s="48"/>
      <c r="AKO42" s="48"/>
      <c r="AKP42" s="48"/>
      <c r="AKQ42" s="48"/>
      <c r="AKR42" s="48"/>
      <c r="AKS42" s="48"/>
      <c r="AKT42" s="48"/>
      <c r="AKU42" s="48"/>
      <c r="AKV42" s="48"/>
      <c r="AKW42" s="48"/>
      <c r="AKX42" s="48"/>
      <c r="AKY42" s="48"/>
      <c r="AKZ42" s="48"/>
      <c r="ALA42" s="48"/>
      <c r="ALB42" s="48"/>
      <c r="ALC42" s="48"/>
      <c r="ALD42" s="48"/>
      <c r="ALE42" s="48"/>
      <c r="ALF42" s="48"/>
      <c r="ALG42" s="48"/>
      <c r="ALH42" s="48"/>
      <c r="ALI42" s="48"/>
      <c r="ALJ42" s="48"/>
      <c r="ALK42" s="48"/>
      <c r="ALL42" s="48"/>
      <c r="ALM42" s="48"/>
      <c r="ALN42" s="48"/>
      <c r="ALO42" s="48"/>
      <c r="ALP42" s="48"/>
      <c r="ALQ42" s="48"/>
      <c r="ALR42" s="48"/>
      <c r="ALS42" s="48"/>
      <c r="ALT42" s="48"/>
      <c r="ALU42" s="48"/>
      <c r="ALV42" s="48"/>
      <c r="ALW42" s="48"/>
      <c r="ALX42" s="48"/>
      <c r="ALY42" s="48"/>
      <c r="ALZ42" s="48"/>
      <c r="AMA42" s="48"/>
      <c r="AMB42" s="48"/>
      <c r="AMC42" s="48"/>
      <c r="AMD42" s="48"/>
      <c r="AME42" s="48"/>
      <c r="AMF42" s="48"/>
      <c r="AMG42" s="48"/>
      <c r="AMH42" s="48"/>
      <c r="AMI42" s="48"/>
      <c r="AMJ42" s="48"/>
      <c r="AMK42" s="48"/>
      <c r="AML42" s="48"/>
      <c r="AMM42" s="48"/>
      <c r="AMN42" s="48"/>
      <c r="AMO42" s="48"/>
      <c r="AMP42" s="48"/>
      <c r="AMQ42" s="48"/>
      <c r="AMR42" s="48"/>
      <c r="AMS42" s="48"/>
      <c r="AMT42" s="48"/>
      <c r="AMU42" s="48"/>
      <c r="AMV42" s="48"/>
      <c r="AMW42" s="48"/>
      <c r="AMX42" s="48"/>
      <c r="AMY42" s="48"/>
      <c r="AMZ42" s="48"/>
      <c r="ANA42" s="48"/>
      <c r="ANB42" s="48"/>
      <c r="ANC42" s="48"/>
      <c r="AND42" s="48"/>
      <c r="ANE42" s="48"/>
      <c r="ANF42" s="48"/>
      <c r="ANG42" s="48"/>
      <c r="ANH42" s="48"/>
      <c r="ANI42" s="48"/>
      <c r="ANJ42" s="48"/>
      <c r="ANK42" s="48"/>
      <c r="ANL42" s="48"/>
      <c r="ANM42" s="48"/>
      <c r="ANN42" s="48"/>
      <c r="ANO42" s="48"/>
      <c r="ANP42" s="48"/>
      <c r="ANQ42" s="48"/>
      <c r="ANR42" s="48"/>
      <c r="ANS42" s="48"/>
      <c r="ANT42" s="48"/>
      <c r="ANU42" s="48"/>
      <c r="ANV42" s="48"/>
      <c r="ANW42" s="48"/>
      <c r="ANX42" s="48"/>
      <c r="ANY42" s="48"/>
      <c r="ANZ42" s="48"/>
      <c r="AOA42" s="48"/>
      <c r="AOB42" s="48"/>
      <c r="AOC42" s="48"/>
      <c r="AOD42" s="48"/>
      <c r="AOE42" s="48"/>
      <c r="AOF42" s="48"/>
      <c r="AOG42" s="48"/>
      <c r="AOH42" s="48"/>
      <c r="AOI42" s="48"/>
      <c r="AOJ42" s="48"/>
      <c r="AOK42" s="48"/>
      <c r="AOL42" s="48"/>
      <c r="AOM42" s="48"/>
      <c r="AON42" s="48"/>
      <c r="AOO42" s="48"/>
      <c r="AOP42" s="48"/>
      <c r="AOQ42" s="48"/>
      <c r="AOR42" s="48"/>
      <c r="AOS42" s="48"/>
      <c r="AOT42" s="48"/>
      <c r="AOU42" s="48"/>
      <c r="AOV42" s="48"/>
      <c r="AOW42" s="48"/>
      <c r="AOX42" s="48"/>
      <c r="AOY42" s="48"/>
      <c r="AOZ42" s="48"/>
      <c r="APA42" s="48"/>
      <c r="APB42" s="48"/>
      <c r="APC42" s="48"/>
      <c r="APD42" s="48"/>
      <c r="APE42" s="48"/>
      <c r="APF42" s="48"/>
      <c r="APG42" s="48"/>
      <c r="APH42" s="48"/>
      <c r="API42" s="48"/>
      <c r="APJ42" s="48"/>
      <c r="APK42" s="48"/>
      <c r="APL42" s="48"/>
      <c r="APM42" s="48"/>
      <c r="APN42" s="48"/>
      <c r="APO42" s="48"/>
      <c r="APP42" s="48"/>
      <c r="APQ42" s="48"/>
      <c r="APR42" s="48"/>
      <c r="APS42" s="48"/>
      <c r="APT42" s="48"/>
      <c r="APU42" s="48"/>
      <c r="APV42" s="48"/>
      <c r="APW42" s="48"/>
      <c r="APX42" s="48"/>
      <c r="APY42" s="48"/>
      <c r="APZ42" s="48"/>
      <c r="AQA42" s="48"/>
      <c r="AQB42" s="48"/>
      <c r="AQC42" s="48"/>
      <c r="AQD42" s="48"/>
      <c r="AQE42" s="48"/>
      <c r="AQF42" s="48"/>
      <c r="AQG42" s="48"/>
      <c r="AQH42" s="48"/>
      <c r="AQI42" s="48"/>
      <c r="AQJ42" s="48"/>
      <c r="AQK42" s="48"/>
      <c r="AQL42" s="48"/>
      <c r="AQM42" s="48"/>
      <c r="AQN42" s="48"/>
      <c r="AQO42" s="48"/>
      <c r="AQP42" s="48"/>
      <c r="AQQ42" s="48"/>
      <c r="AQR42" s="48"/>
      <c r="AQS42" s="48"/>
      <c r="AQT42" s="48"/>
      <c r="AQU42" s="48"/>
      <c r="AQV42" s="48"/>
      <c r="AQW42" s="48"/>
      <c r="AQX42" s="48"/>
      <c r="AQY42" s="48"/>
      <c r="AQZ42" s="48"/>
      <c r="ARA42" s="48"/>
      <c r="ARB42" s="48"/>
      <c r="ARC42" s="48"/>
      <c r="ARD42" s="48"/>
      <c r="ARE42" s="48"/>
      <c r="ARF42" s="48"/>
      <c r="ARG42" s="48"/>
      <c r="ARH42" s="48"/>
      <c r="ARI42" s="48"/>
      <c r="ARJ42" s="48"/>
      <c r="ARK42" s="48"/>
      <c r="ARL42" s="48"/>
      <c r="ARM42" s="48"/>
      <c r="ARN42" s="48"/>
      <c r="ARO42" s="48"/>
      <c r="ARP42" s="48"/>
      <c r="ARQ42" s="48"/>
      <c r="ARR42" s="48"/>
      <c r="ARS42" s="48"/>
      <c r="ART42" s="48"/>
      <c r="ARU42" s="48"/>
      <c r="ARV42" s="48"/>
      <c r="ARW42" s="48"/>
      <c r="ARX42" s="48"/>
      <c r="ARY42" s="48"/>
      <c r="ARZ42" s="48"/>
      <c r="ASA42" s="48"/>
      <c r="ASB42" s="48"/>
      <c r="ASC42" s="48"/>
      <c r="ASD42" s="48"/>
      <c r="ASE42" s="48"/>
      <c r="ASF42" s="48"/>
      <c r="ASG42" s="48"/>
      <c r="ASH42" s="48"/>
      <c r="ASI42" s="48"/>
      <c r="ASJ42" s="48"/>
      <c r="ASK42" s="48"/>
      <c r="ASL42" s="48"/>
      <c r="ASM42" s="48"/>
      <c r="ASN42" s="48"/>
      <c r="ASO42" s="48"/>
      <c r="ASP42" s="48"/>
      <c r="ASQ42" s="48"/>
      <c r="ASR42" s="48"/>
      <c r="ASS42" s="48"/>
      <c r="AST42" s="48"/>
      <c r="ASU42" s="48"/>
      <c r="ASV42" s="48"/>
      <c r="ASW42" s="48"/>
      <c r="ASX42" s="48"/>
      <c r="ASY42" s="48"/>
      <c r="ASZ42" s="48"/>
      <c r="ATA42" s="48"/>
      <c r="ATB42" s="48"/>
      <c r="ATC42" s="48"/>
      <c r="ATD42" s="48"/>
      <c r="ATE42" s="48"/>
      <c r="ATF42" s="48"/>
      <c r="ATG42" s="48"/>
      <c r="ATH42" s="48"/>
      <c r="ATI42" s="48"/>
      <c r="ATJ42" s="48"/>
      <c r="ATK42" s="48"/>
      <c r="ATL42" s="48"/>
      <c r="ATM42" s="48"/>
      <c r="ATN42" s="48"/>
      <c r="ATO42" s="48"/>
      <c r="ATP42" s="48"/>
      <c r="ATQ42" s="48"/>
      <c r="ATR42" s="48"/>
      <c r="ATS42" s="48"/>
      <c r="ATT42" s="48"/>
      <c r="ATU42" s="48"/>
      <c r="ATV42" s="48"/>
      <c r="ATW42" s="48"/>
      <c r="ATX42" s="48"/>
      <c r="ATY42" s="48"/>
      <c r="ATZ42" s="48"/>
      <c r="AUA42" s="48"/>
      <c r="AUB42" s="48"/>
      <c r="AUC42" s="48"/>
      <c r="AUD42" s="48"/>
      <c r="AUE42" s="48"/>
      <c r="AUF42" s="48"/>
      <c r="AUG42" s="48"/>
      <c r="AUH42" s="48"/>
      <c r="AUI42" s="48"/>
      <c r="AUJ42" s="48"/>
      <c r="AUK42" s="48"/>
      <c r="AUL42" s="48"/>
      <c r="AUM42" s="48"/>
      <c r="AUN42" s="48"/>
      <c r="AUO42" s="48"/>
      <c r="AUP42" s="48"/>
      <c r="AUQ42" s="48"/>
      <c r="AUR42" s="48"/>
      <c r="AUS42" s="48"/>
      <c r="AUT42" s="48"/>
      <c r="AUU42" s="48"/>
      <c r="AUV42" s="48"/>
      <c r="AUW42" s="48"/>
      <c r="AUX42" s="48"/>
      <c r="AUY42" s="48"/>
      <c r="AUZ42" s="48"/>
      <c r="AVA42" s="48"/>
      <c r="AVB42" s="48"/>
      <c r="AVC42" s="48"/>
      <c r="AVD42" s="48"/>
      <c r="AVE42" s="48"/>
      <c r="AVF42" s="48"/>
      <c r="AVG42" s="48"/>
      <c r="AVH42" s="48"/>
      <c r="AVI42" s="48"/>
      <c r="AVJ42" s="48"/>
      <c r="AVK42" s="48"/>
      <c r="AVL42" s="48"/>
      <c r="AVM42" s="48"/>
      <c r="AVN42" s="48"/>
      <c r="AVO42" s="48"/>
      <c r="AVP42" s="48"/>
      <c r="AVQ42" s="48"/>
      <c r="AVR42" s="48"/>
      <c r="AVS42" s="48"/>
      <c r="AVT42" s="48"/>
      <c r="AVU42" s="48"/>
      <c r="AVV42" s="48"/>
      <c r="AVW42" s="48"/>
      <c r="AVX42" s="48"/>
      <c r="AVY42" s="48"/>
      <c r="AVZ42" s="48"/>
      <c r="AWA42" s="48"/>
      <c r="AWB42" s="48"/>
      <c r="AWC42" s="48"/>
      <c r="AWD42" s="48"/>
      <c r="AWE42" s="48"/>
      <c r="AWF42" s="48"/>
      <c r="AWG42" s="48"/>
      <c r="AWH42" s="48"/>
      <c r="AWI42" s="48"/>
      <c r="AWJ42" s="48"/>
      <c r="AWK42" s="48"/>
      <c r="AWL42" s="48"/>
      <c r="AWM42" s="48"/>
      <c r="AWN42" s="48"/>
      <c r="AWO42" s="48"/>
      <c r="AWP42" s="48"/>
      <c r="AWQ42" s="48"/>
      <c r="AWR42" s="48"/>
      <c r="AWS42" s="48"/>
      <c r="AWT42" s="48"/>
      <c r="AWU42" s="48"/>
      <c r="AWV42" s="48"/>
      <c r="AWW42" s="48"/>
      <c r="AWX42" s="48"/>
      <c r="AWY42" s="48"/>
      <c r="AWZ42" s="48"/>
      <c r="AXA42" s="48"/>
      <c r="AXB42" s="48"/>
      <c r="AXC42" s="48"/>
      <c r="AXD42" s="48"/>
      <c r="AXE42" s="48"/>
      <c r="AXF42" s="48"/>
      <c r="AXG42" s="48"/>
      <c r="AXH42" s="48"/>
      <c r="AXI42" s="48"/>
      <c r="AXJ42" s="48"/>
      <c r="AXK42" s="48"/>
      <c r="AXL42" s="48"/>
      <c r="AXM42" s="48"/>
      <c r="AXN42" s="48"/>
      <c r="AXO42" s="48"/>
      <c r="AXP42" s="48"/>
      <c r="AXQ42" s="48"/>
      <c r="AXR42" s="48"/>
      <c r="AXS42" s="48"/>
      <c r="AXT42" s="48"/>
      <c r="AXU42" s="48"/>
      <c r="AXV42" s="48"/>
      <c r="AXW42" s="48"/>
      <c r="AXX42" s="48"/>
      <c r="AXY42" s="48"/>
      <c r="AXZ42" s="48"/>
      <c r="AYA42" s="48"/>
      <c r="AYB42" s="48"/>
      <c r="AYC42" s="48"/>
      <c r="AYD42" s="48"/>
      <c r="AYE42" s="48"/>
      <c r="AYF42" s="48"/>
      <c r="AYG42" s="48"/>
      <c r="AYH42" s="48"/>
      <c r="AYI42" s="48"/>
      <c r="AYJ42" s="48"/>
      <c r="AYK42" s="48"/>
      <c r="AYL42" s="48"/>
      <c r="AYM42" s="48"/>
      <c r="AYN42" s="48"/>
      <c r="AYO42" s="48"/>
      <c r="AYP42" s="48"/>
      <c r="AYQ42" s="48"/>
      <c r="AYR42" s="48"/>
      <c r="AYS42" s="48"/>
      <c r="AYT42" s="48"/>
      <c r="AYU42" s="48"/>
      <c r="AYV42" s="48"/>
      <c r="AYW42" s="48"/>
      <c r="AYX42" s="48"/>
      <c r="AYY42" s="48"/>
      <c r="AYZ42" s="48"/>
      <c r="AZA42" s="48"/>
      <c r="AZB42" s="48"/>
      <c r="AZC42" s="48"/>
      <c r="AZD42" s="48"/>
      <c r="AZE42" s="48"/>
      <c r="AZF42" s="48"/>
      <c r="AZG42" s="48"/>
      <c r="AZH42" s="48"/>
      <c r="AZI42" s="48"/>
      <c r="AZJ42" s="48"/>
      <c r="AZK42" s="48"/>
      <c r="AZL42" s="48"/>
      <c r="AZM42" s="48"/>
      <c r="AZN42" s="48"/>
      <c r="AZO42" s="48"/>
      <c r="AZP42" s="48"/>
      <c r="AZQ42" s="48"/>
      <c r="AZR42" s="48"/>
      <c r="AZS42" s="48"/>
      <c r="AZT42" s="48"/>
      <c r="AZU42" s="48"/>
      <c r="AZV42" s="48"/>
      <c r="AZW42" s="48"/>
      <c r="AZX42" s="48"/>
      <c r="AZY42" s="48"/>
      <c r="AZZ42" s="48"/>
      <c r="BAA42" s="48"/>
      <c r="BAB42" s="48"/>
      <c r="BAC42" s="48"/>
      <c r="BAD42" s="48"/>
      <c r="BAE42" s="48"/>
      <c r="BAF42" s="48"/>
      <c r="BAG42" s="48"/>
      <c r="BAH42" s="48"/>
      <c r="BAI42" s="48"/>
      <c r="BAJ42" s="48"/>
      <c r="BAK42" s="48"/>
      <c r="BAL42" s="48"/>
      <c r="BAM42" s="48"/>
      <c r="BAN42" s="48"/>
      <c r="BAO42" s="48"/>
      <c r="BAP42" s="48"/>
      <c r="BAQ42" s="48"/>
      <c r="BAR42" s="48"/>
      <c r="BAS42" s="48"/>
      <c r="BAT42" s="48"/>
      <c r="BAU42" s="48"/>
      <c r="BAV42" s="48"/>
      <c r="BAW42" s="48"/>
      <c r="BAX42" s="48"/>
      <c r="BAY42" s="48"/>
      <c r="BAZ42" s="48"/>
      <c r="BBA42" s="48"/>
      <c r="BBB42" s="48"/>
      <c r="BBC42" s="48"/>
      <c r="BBD42" s="48"/>
      <c r="BBE42" s="48"/>
      <c r="BBF42" s="48"/>
      <c r="BBG42" s="48"/>
      <c r="BBH42" s="48"/>
      <c r="BBI42" s="48"/>
      <c r="BBJ42" s="48"/>
      <c r="BBK42" s="48"/>
      <c r="BBL42" s="48"/>
      <c r="BBM42" s="48"/>
      <c r="BBN42" s="48"/>
      <c r="BBO42" s="48"/>
      <c r="BBP42" s="48"/>
      <c r="BBQ42" s="48"/>
      <c r="BBR42" s="48"/>
      <c r="BBS42" s="48"/>
      <c r="BBT42" s="48"/>
      <c r="BBU42" s="48"/>
      <c r="BBV42" s="48"/>
      <c r="BBW42" s="48"/>
      <c r="BBX42" s="48"/>
      <c r="BBY42" s="48"/>
      <c r="BBZ42" s="48"/>
      <c r="BCA42" s="48"/>
      <c r="BCB42" s="48"/>
      <c r="BCC42" s="48"/>
      <c r="BCD42" s="48"/>
      <c r="BCE42" s="48"/>
      <c r="BCF42" s="48"/>
      <c r="BCG42" s="48"/>
      <c r="BCH42" s="48"/>
      <c r="BCI42" s="48"/>
      <c r="BCJ42" s="48"/>
      <c r="BCK42" s="48"/>
      <c r="BCL42" s="48"/>
      <c r="BCM42" s="48"/>
      <c r="BCN42" s="48"/>
      <c r="BCO42" s="48"/>
      <c r="BCP42" s="48"/>
      <c r="BCQ42" s="48"/>
      <c r="BCR42" s="48"/>
      <c r="BCS42" s="48"/>
      <c r="BCT42" s="48"/>
      <c r="BCU42" s="48"/>
      <c r="BCV42" s="48"/>
      <c r="BCW42" s="48"/>
      <c r="BCX42" s="48"/>
      <c r="BCY42" s="48"/>
      <c r="BCZ42" s="48"/>
      <c r="BDA42" s="48"/>
      <c r="BDB42" s="48"/>
      <c r="BDC42" s="48"/>
      <c r="BDD42" s="48"/>
      <c r="BDE42" s="48"/>
      <c r="BDF42" s="48"/>
      <c r="BDG42" s="48"/>
      <c r="BDH42" s="48"/>
      <c r="BDI42" s="48"/>
      <c r="BDJ42" s="48"/>
      <c r="BDK42" s="48"/>
      <c r="BDL42" s="48"/>
      <c r="BDM42" s="48"/>
      <c r="BDN42" s="48"/>
      <c r="BDO42" s="48"/>
      <c r="BDP42" s="48"/>
      <c r="BDQ42" s="48"/>
      <c r="BDR42" s="48"/>
      <c r="BDS42" s="48"/>
      <c r="BDT42" s="48"/>
      <c r="BDU42" s="48"/>
      <c r="BDV42" s="48"/>
      <c r="BDW42" s="48"/>
      <c r="BDX42" s="48"/>
      <c r="BDY42" s="48"/>
      <c r="BDZ42" s="48"/>
      <c r="BEA42" s="48"/>
      <c r="BEB42" s="48"/>
      <c r="BEC42" s="48"/>
      <c r="BED42" s="48"/>
      <c r="BEE42" s="48"/>
      <c r="BEF42" s="48"/>
      <c r="BEG42" s="48"/>
      <c r="BEH42" s="48"/>
      <c r="BEI42" s="48"/>
      <c r="BEJ42" s="48"/>
      <c r="BEK42" s="48"/>
      <c r="BEL42" s="48"/>
      <c r="BEM42" s="48"/>
      <c r="BEN42" s="48"/>
      <c r="BEO42" s="48"/>
      <c r="BEP42" s="48"/>
      <c r="BEQ42" s="48"/>
      <c r="BER42" s="48"/>
      <c r="BES42" s="48"/>
      <c r="BET42" s="48"/>
      <c r="BEU42" s="48"/>
      <c r="BEV42" s="48"/>
      <c r="BEW42" s="48"/>
      <c r="BEX42" s="48"/>
      <c r="BEY42" s="48"/>
      <c r="BEZ42" s="48"/>
      <c r="BFA42" s="48"/>
      <c r="BFB42" s="48"/>
      <c r="BFC42" s="48"/>
      <c r="BFD42" s="48"/>
      <c r="BFE42" s="48"/>
      <c r="BFF42" s="48"/>
      <c r="BFG42" s="48"/>
      <c r="BFH42" s="48"/>
      <c r="BFI42" s="48"/>
      <c r="BFJ42" s="48"/>
      <c r="BFK42" s="48"/>
      <c r="BFL42" s="48"/>
      <c r="BFM42" s="48"/>
      <c r="BFN42" s="48"/>
      <c r="BFO42" s="48"/>
      <c r="BFP42" s="48"/>
      <c r="BFQ42" s="48"/>
      <c r="BFR42" s="48"/>
      <c r="BFS42" s="48"/>
      <c r="BFT42" s="48"/>
      <c r="BFU42" s="48"/>
      <c r="BFV42" s="48"/>
      <c r="BFW42" s="48"/>
      <c r="BFX42" s="48"/>
      <c r="BFY42" s="48"/>
      <c r="BFZ42" s="48"/>
      <c r="BGA42" s="48"/>
      <c r="BGB42" s="48"/>
      <c r="BGC42" s="48"/>
      <c r="BGD42" s="48"/>
      <c r="BGE42" s="48"/>
      <c r="BGF42" s="48"/>
      <c r="BGG42" s="48"/>
      <c r="BGH42" s="48"/>
      <c r="BGI42" s="48"/>
      <c r="BGJ42" s="48"/>
      <c r="BGK42" s="48"/>
      <c r="BGL42" s="48"/>
      <c r="BGM42" s="48"/>
      <c r="BGN42" s="48"/>
      <c r="BGO42" s="48"/>
      <c r="BGP42" s="48"/>
      <c r="BGQ42" s="48"/>
      <c r="BGR42" s="48"/>
      <c r="BGS42" s="48"/>
      <c r="BGT42" s="48"/>
      <c r="BGU42" s="48"/>
      <c r="BGV42" s="48"/>
      <c r="BGW42" s="48"/>
      <c r="BGX42" s="48"/>
      <c r="BGY42" s="48"/>
      <c r="BGZ42" s="48"/>
      <c r="BHA42" s="48"/>
      <c r="BHB42" s="48"/>
      <c r="BHC42" s="48"/>
      <c r="BHD42" s="48"/>
      <c r="BHE42" s="48"/>
      <c r="BHF42" s="48"/>
      <c r="BHG42" s="48"/>
      <c r="BHH42" s="48"/>
      <c r="BHI42" s="48"/>
      <c r="BHJ42" s="48"/>
      <c r="BHK42" s="48"/>
      <c r="BHL42" s="48"/>
      <c r="BHM42" s="48"/>
      <c r="BHN42" s="48"/>
      <c r="BHO42" s="48"/>
      <c r="BHP42" s="48"/>
      <c r="BHQ42" s="48"/>
      <c r="BHR42" s="48"/>
      <c r="BHS42" s="48"/>
      <c r="BHT42" s="48"/>
      <c r="BHU42" s="48"/>
      <c r="BHV42" s="48"/>
      <c r="BHW42" s="48"/>
      <c r="BHX42" s="48"/>
      <c r="BHY42" s="48"/>
      <c r="BHZ42" s="48"/>
      <c r="BIA42" s="48"/>
      <c r="BIB42" s="48"/>
      <c r="BIC42" s="48"/>
      <c r="BID42" s="48"/>
      <c r="BIE42" s="48"/>
      <c r="BIF42" s="48"/>
      <c r="BIG42" s="48"/>
      <c r="BIH42" s="48"/>
      <c r="BII42" s="48"/>
      <c r="BIJ42" s="48"/>
      <c r="BIK42" s="48"/>
      <c r="BIL42" s="48"/>
      <c r="BIM42" s="48"/>
      <c r="BIN42" s="48"/>
      <c r="BIO42" s="48"/>
      <c r="BIP42" s="48"/>
      <c r="BIQ42" s="48"/>
      <c r="BIR42" s="48"/>
      <c r="BIS42" s="48"/>
      <c r="BIT42" s="48"/>
      <c r="BIU42" s="48"/>
      <c r="BIV42" s="48"/>
      <c r="BIW42" s="48"/>
      <c r="BIX42" s="48"/>
      <c r="BIY42" s="48"/>
      <c r="BIZ42" s="48"/>
      <c r="BJA42" s="48"/>
      <c r="BJB42" s="48"/>
      <c r="BJC42" s="48"/>
      <c r="BJD42" s="48"/>
      <c r="BJE42" s="48"/>
      <c r="BJF42" s="48"/>
      <c r="BJG42" s="48"/>
      <c r="BJH42" s="48"/>
      <c r="BJI42" s="48"/>
      <c r="BJJ42" s="48"/>
      <c r="BJK42" s="48"/>
      <c r="BJL42" s="48"/>
      <c r="BJM42" s="48"/>
      <c r="BJN42" s="48"/>
      <c r="BJO42" s="48"/>
      <c r="BJP42" s="48"/>
      <c r="BJQ42" s="48"/>
      <c r="BJR42" s="48"/>
      <c r="BJS42" s="48"/>
      <c r="BJT42" s="48"/>
      <c r="BJU42" s="48"/>
      <c r="BJV42" s="48"/>
      <c r="BJW42" s="48"/>
      <c r="BJX42" s="48"/>
      <c r="BJY42" s="48"/>
      <c r="BJZ42" s="48"/>
      <c r="BKA42" s="48"/>
      <c r="BKB42" s="48"/>
      <c r="BKC42" s="48"/>
      <c r="BKD42" s="48"/>
      <c r="BKE42" s="48"/>
      <c r="BKF42" s="48"/>
      <c r="BKG42" s="48"/>
      <c r="BKH42" s="48"/>
      <c r="BKI42" s="48"/>
      <c r="BKJ42" s="48"/>
      <c r="BKK42" s="48"/>
      <c r="BKL42" s="48"/>
      <c r="BKM42" s="48"/>
      <c r="BKN42" s="48"/>
      <c r="BKO42" s="48"/>
      <c r="BKP42" s="48"/>
      <c r="BKQ42" s="48"/>
      <c r="BKR42" s="48"/>
      <c r="BKS42" s="48"/>
      <c r="BKT42" s="48"/>
      <c r="BKU42" s="48"/>
      <c r="BKV42" s="48"/>
      <c r="BKW42" s="48"/>
      <c r="BKX42" s="48"/>
      <c r="BKY42" s="48"/>
      <c r="BKZ42" s="48"/>
      <c r="BLA42" s="48"/>
      <c r="BLB42" s="48"/>
      <c r="BLC42" s="48"/>
      <c r="BLD42" s="48"/>
      <c r="BLE42" s="48"/>
      <c r="BLF42" s="48"/>
      <c r="BLG42" s="48"/>
      <c r="BLH42" s="48"/>
      <c r="BLI42" s="48"/>
      <c r="BLJ42" s="48"/>
      <c r="BLK42" s="48"/>
      <c r="BLL42" s="48"/>
      <c r="BLM42" s="48"/>
      <c r="BLN42" s="48"/>
      <c r="BLO42" s="48"/>
      <c r="BLP42" s="48"/>
      <c r="BLQ42" s="48"/>
      <c r="BLR42" s="48"/>
      <c r="BLS42" s="48"/>
      <c r="BLT42" s="48"/>
      <c r="BLU42" s="48"/>
      <c r="BLV42" s="48"/>
      <c r="BLW42" s="48"/>
      <c r="BLX42" s="48"/>
      <c r="BLY42" s="48"/>
      <c r="BLZ42" s="48"/>
      <c r="BMA42" s="48"/>
      <c r="BMB42" s="48"/>
      <c r="BMC42" s="48"/>
      <c r="BMD42" s="48"/>
      <c r="BME42" s="48"/>
      <c r="BMF42" s="48"/>
      <c r="BMG42" s="48"/>
      <c r="BMH42" s="48"/>
      <c r="BMI42" s="48"/>
      <c r="BMJ42" s="48"/>
      <c r="BMK42" s="48"/>
      <c r="BML42" s="48"/>
      <c r="BMM42" s="48"/>
      <c r="BMN42" s="48"/>
      <c r="BMO42" s="48"/>
      <c r="BMP42" s="48"/>
      <c r="BMQ42" s="48"/>
      <c r="BMR42" s="48"/>
      <c r="BMS42" s="48"/>
      <c r="BMT42" s="48"/>
      <c r="BMU42" s="48"/>
      <c r="BMV42" s="48"/>
      <c r="BMW42" s="48"/>
      <c r="BMX42" s="48"/>
      <c r="BMY42" s="48"/>
      <c r="BMZ42" s="48"/>
      <c r="BNA42" s="48"/>
      <c r="BNB42" s="48"/>
      <c r="BNC42" s="48"/>
      <c r="BND42" s="48"/>
      <c r="BNE42" s="48"/>
      <c r="BNF42" s="48"/>
      <c r="BNG42" s="48"/>
      <c r="BNH42" s="48"/>
      <c r="BNI42" s="48"/>
      <c r="BNJ42" s="48"/>
      <c r="BNK42" s="48"/>
      <c r="BNL42" s="48"/>
      <c r="BNM42" s="48"/>
      <c r="BNN42" s="48"/>
      <c r="BNO42" s="48"/>
      <c r="BNP42" s="48"/>
      <c r="BNQ42" s="48"/>
      <c r="BNR42" s="48"/>
      <c r="BNS42" s="48"/>
      <c r="BNT42" s="48"/>
      <c r="BNU42" s="48"/>
      <c r="BNV42" s="48"/>
      <c r="BNW42" s="48"/>
      <c r="BNX42" s="48"/>
      <c r="BNY42" s="48"/>
      <c r="BNZ42" s="48"/>
      <c r="BOA42" s="48"/>
      <c r="BOB42" s="48"/>
      <c r="BOC42" s="48"/>
      <c r="BOD42" s="48"/>
      <c r="BOE42" s="48"/>
      <c r="BOF42" s="48"/>
      <c r="BOG42" s="48"/>
      <c r="BOH42" s="48"/>
      <c r="BOI42" s="48"/>
      <c r="BOJ42" s="48"/>
      <c r="BOK42" s="48"/>
      <c r="BOL42" s="48"/>
      <c r="BOM42" s="48"/>
      <c r="BON42" s="48"/>
      <c r="BOO42" s="48"/>
      <c r="BOP42" s="48"/>
      <c r="BOQ42" s="48"/>
      <c r="BOR42" s="48"/>
      <c r="BOS42" s="48"/>
      <c r="BOT42" s="48"/>
      <c r="BOU42" s="48"/>
      <c r="BOV42" s="48"/>
      <c r="BOW42" s="48"/>
      <c r="BOX42" s="48"/>
      <c r="BOY42" s="48"/>
      <c r="BOZ42" s="48"/>
      <c r="BPA42" s="48"/>
      <c r="BPB42" s="48"/>
      <c r="BPC42" s="48"/>
      <c r="BPD42" s="48"/>
      <c r="BPE42" s="48"/>
      <c r="BPF42" s="48"/>
      <c r="BPG42" s="48"/>
      <c r="BPH42" s="48"/>
      <c r="BPI42" s="48"/>
      <c r="BPJ42" s="48"/>
      <c r="BPK42" s="48"/>
      <c r="BPL42" s="48"/>
      <c r="BPM42" s="48"/>
      <c r="BPN42" s="48"/>
      <c r="BPO42" s="48"/>
      <c r="BPP42" s="48"/>
      <c r="BPQ42" s="48"/>
      <c r="BPR42" s="48"/>
      <c r="BPS42" s="48"/>
      <c r="BPT42" s="48"/>
      <c r="BPU42" s="48"/>
      <c r="BPV42" s="48"/>
      <c r="BPW42" s="48"/>
      <c r="BPX42" s="48"/>
      <c r="BPY42" s="48"/>
      <c r="BPZ42" s="48"/>
      <c r="BQA42" s="48"/>
      <c r="BQB42" s="48"/>
      <c r="BQC42" s="48"/>
      <c r="BQD42" s="48"/>
      <c r="BQE42" s="48"/>
      <c r="BQF42" s="48"/>
      <c r="BQG42" s="48"/>
      <c r="BQH42" s="48"/>
      <c r="BQI42" s="48"/>
      <c r="BQJ42" s="48"/>
      <c r="BQK42" s="48"/>
      <c r="BQL42" s="48"/>
      <c r="BQM42" s="48"/>
      <c r="BQN42" s="48"/>
      <c r="BQO42" s="48"/>
      <c r="BQP42" s="48"/>
      <c r="BQQ42" s="48"/>
      <c r="BQR42" s="48"/>
      <c r="BQS42" s="48"/>
      <c r="BQT42" s="48"/>
      <c r="BQU42" s="48"/>
      <c r="BQV42" s="48"/>
      <c r="BQW42" s="48"/>
      <c r="BQX42" s="48"/>
      <c r="BQY42" s="48"/>
      <c r="BQZ42" s="48"/>
      <c r="BRA42" s="48"/>
      <c r="BRB42" s="48"/>
      <c r="BRC42" s="48"/>
      <c r="BRD42" s="48"/>
      <c r="BRE42" s="48"/>
      <c r="BRF42" s="48"/>
      <c r="BRG42" s="48"/>
      <c r="BRH42" s="48"/>
      <c r="BRI42" s="48"/>
      <c r="BRJ42" s="48"/>
      <c r="BRK42" s="48"/>
      <c r="BRL42" s="48"/>
      <c r="BRM42" s="48"/>
      <c r="BRN42" s="48"/>
      <c r="BRO42" s="48"/>
      <c r="BRP42" s="48"/>
      <c r="BRQ42" s="48"/>
      <c r="BRR42" s="48"/>
      <c r="BRS42" s="48"/>
      <c r="BRT42" s="48"/>
      <c r="BRU42" s="48"/>
      <c r="BRV42" s="48"/>
      <c r="BRW42" s="48"/>
      <c r="BRX42" s="48"/>
      <c r="BRY42" s="48"/>
      <c r="BRZ42" s="48"/>
      <c r="BSA42" s="48"/>
      <c r="BSB42" s="48"/>
      <c r="BSC42" s="48"/>
      <c r="BSD42" s="48"/>
      <c r="BSE42" s="48"/>
      <c r="BSF42" s="48"/>
      <c r="BSG42" s="48"/>
      <c r="BSH42" s="48"/>
      <c r="BSI42" s="48"/>
      <c r="BSJ42" s="48"/>
      <c r="BSK42" s="48"/>
      <c r="BSL42" s="48"/>
      <c r="BSM42" s="48"/>
      <c r="BSN42" s="48"/>
      <c r="BSO42" s="48"/>
      <c r="BSP42" s="48"/>
      <c r="BSQ42" s="48"/>
      <c r="BSR42" s="48"/>
      <c r="BSS42" s="48"/>
      <c r="BST42" s="48"/>
      <c r="BSU42" s="48"/>
      <c r="BSV42" s="48"/>
      <c r="BSW42" s="48"/>
      <c r="BSX42" s="48"/>
      <c r="BSY42" s="48"/>
      <c r="BSZ42" s="48"/>
      <c r="BTA42" s="48"/>
      <c r="BTB42" s="48"/>
      <c r="BTC42" s="48"/>
      <c r="BTD42" s="48"/>
      <c r="BTE42" s="48"/>
      <c r="BTF42" s="48"/>
      <c r="BTG42" s="48"/>
      <c r="BTH42" s="48"/>
      <c r="BTI42" s="48"/>
      <c r="BTJ42" s="48"/>
      <c r="BTK42" s="48"/>
      <c r="BTL42" s="48"/>
      <c r="BTM42" s="48"/>
      <c r="BTN42" s="48"/>
      <c r="BTO42" s="48"/>
      <c r="BTP42" s="48"/>
      <c r="BTQ42" s="48"/>
      <c r="BTR42" s="48"/>
      <c r="BTS42" s="48"/>
      <c r="BTT42" s="48"/>
      <c r="BTU42" s="48"/>
      <c r="BTV42" s="48"/>
      <c r="BTW42" s="48"/>
      <c r="BTX42" s="48"/>
      <c r="BTY42" s="48"/>
      <c r="BTZ42" s="48"/>
      <c r="BUA42" s="48"/>
      <c r="BUB42" s="48"/>
      <c r="BUC42" s="48"/>
      <c r="BUD42" s="48"/>
      <c r="BUE42" s="48"/>
      <c r="BUF42" s="48"/>
      <c r="BUG42" s="48"/>
      <c r="BUH42" s="48"/>
      <c r="BUI42" s="48"/>
      <c r="BUJ42" s="48"/>
      <c r="BUK42" s="48"/>
      <c r="BUL42" s="48"/>
      <c r="BUM42" s="48"/>
      <c r="BUN42" s="48"/>
      <c r="BUO42" s="48"/>
      <c r="BUP42" s="48"/>
      <c r="BUQ42" s="48"/>
      <c r="BUR42" s="48"/>
      <c r="BUS42" s="48"/>
      <c r="BUT42" s="48"/>
      <c r="BUU42" s="48"/>
      <c r="BUV42" s="48"/>
      <c r="BUW42" s="48"/>
      <c r="BUX42" s="48"/>
      <c r="BUY42" s="48"/>
      <c r="BUZ42" s="48"/>
      <c r="BVA42" s="48"/>
      <c r="BVB42" s="48"/>
      <c r="BVC42" s="48"/>
      <c r="BVD42" s="48"/>
      <c r="BVE42" s="48"/>
      <c r="BVF42" s="48"/>
      <c r="BVG42" s="48"/>
      <c r="BVH42" s="48"/>
      <c r="BVI42" s="48"/>
      <c r="BVJ42" s="48"/>
      <c r="BVK42" s="48"/>
      <c r="BVL42" s="48"/>
      <c r="BVM42" s="48"/>
      <c r="BVN42" s="48"/>
      <c r="BVO42" s="48"/>
      <c r="BVP42" s="48"/>
      <c r="BVQ42" s="48"/>
      <c r="BVR42" s="48"/>
      <c r="BVS42" s="48"/>
      <c r="BVT42" s="48"/>
      <c r="BVU42" s="48"/>
      <c r="BVV42" s="48"/>
      <c r="BVW42" s="48"/>
      <c r="BVX42" s="48"/>
      <c r="BVY42" s="48"/>
      <c r="BVZ42" s="48"/>
      <c r="BWA42" s="48"/>
      <c r="BWB42" s="48"/>
      <c r="BWC42" s="48"/>
      <c r="BWD42" s="48"/>
      <c r="BWE42" s="48"/>
      <c r="BWF42" s="48"/>
      <c r="BWG42" s="48"/>
      <c r="BWH42" s="48"/>
      <c r="BWI42" s="48"/>
      <c r="BWJ42" s="48"/>
      <c r="BWK42" s="48"/>
      <c r="BWL42" s="48"/>
      <c r="BWM42" s="48"/>
      <c r="BWN42" s="48"/>
      <c r="BWO42" s="48"/>
      <c r="BWP42" s="48"/>
      <c r="BWQ42" s="48"/>
      <c r="BWR42" s="48"/>
      <c r="BWS42" s="48"/>
      <c r="BWT42" s="48"/>
      <c r="BWU42" s="48"/>
      <c r="BWV42" s="48"/>
      <c r="BWW42" s="48"/>
      <c r="BWX42" s="48"/>
      <c r="BWY42" s="48"/>
      <c r="BWZ42" s="48"/>
      <c r="BXA42" s="48"/>
      <c r="BXB42" s="48"/>
      <c r="BXC42" s="48"/>
      <c r="BXD42" s="48"/>
      <c r="BXE42" s="48"/>
      <c r="BXF42" s="48"/>
      <c r="BXG42" s="48"/>
      <c r="BXH42" s="48"/>
      <c r="BXI42" s="48"/>
      <c r="BXJ42" s="48"/>
      <c r="BXK42" s="48"/>
      <c r="BXL42" s="48"/>
      <c r="BXM42" s="48"/>
      <c r="BXN42" s="48"/>
      <c r="BXO42" s="48"/>
      <c r="BXP42" s="48"/>
      <c r="BXQ42" s="48"/>
      <c r="BXR42" s="48"/>
      <c r="BXS42" s="48"/>
      <c r="BXT42" s="48"/>
      <c r="BXU42" s="48"/>
      <c r="BXV42" s="48"/>
      <c r="BXW42" s="48"/>
      <c r="BXX42" s="48"/>
      <c r="BXY42" s="48"/>
      <c r="BXZ42" s="48"/>
      <c r="BYA42" s="48"/>
      <c r="BYB42" s="48"/>
      <c r="BYC42" s="48"/>
      <c r="BYD42" s="48"/>
      <c r="BYE42" s="48"/>
      <c r="BYF42" s="48"/>
      <c r="BYG42" s="48"/>
      <c r="BYH42" s="48"/>
      <c r="BYI42" s="48"/>
      <c r="BYJ42" s="48"/>
      <c r="BYK42" s="48"/>
      <c r="BYL42" s="48"/>
      <c r="BYM42" s="48"/>
      <c r="BYN42" s="48"/>
      <c r="BYO42" s="48"/>
      <c r="BYP42" s="48"/>
      <c r="BYQ42" s="48"/>
      <c r="BYR42" s="48"/>
      <c r="BYS42" s="48"/>
      <c r="BYT42" s="48"/>
      <c r="BYU42" s="48"/>
      <c r="BYV42" s="48"/>
      <c r="BYW42" s="48"/>
      <c r="BYX42" s="48"/>
      <c r="BYY42" s="48"/>
      <c r="BYZ42" s="48"/>
      <c r="BZA42" s="48"/>
      <c r="BZB42" s="48"/>
      <c r="BZC42" s="48"/>
      <c r="BZD42" s="48"/>
      <c r="BZE42" s="48"/>
      <c r="BZF42" s="48"/>
      <c r="BZG42" s="48"/>
      <c r="BZH42" s="48"/>
      <c r="BZI42" s="48"/>
      <c r="BZJ42" s="48"/>
      <c r="BZK42" s="48"/>
      <c r="BZL42" s="48"/>
      <c r="BZM42" s="48"/>
      <c r="BZN42" s="48"/>
      <c r="BZO42" s="48"/>
      <c r="BZP42" s="48"/>
      <c r="BZQ42" s="48"/>
      <c r="BZR42" s="48"/>
      <c r="BZS42" s="48"/>
      <c r="BZT42" s="48"/>
      <c r="BZU42" s="48"/>
      <c r="BZV42" s="48"/>
      <c r="BZW42" s="48"/>
      <c r="BZX42" s="48"/>
      <c r="BZY42" s="48"/>
      <c r="BZZ42" s="48"/>
      <c r="CAA42" s="48"/>
      <c r="CAB42" s="48"/>
      <c r="CAC42" s="48"/>
      <c r="CAD42" s="48"/>
      <c r="CAE42" s="48"/>
      <c r="CAF42" s="48"/>
      <c r="CAG42" s="48"/>
      <c r="CAH42" s="48"/>
      <c r="CAI42" s="48"/>
      <c r="CAJ42" s="48"/>
      <c r="CAK42" s="48"/>
      <c r="CAL42" s="48"/>
      <c r="CAM42" s="48"/>
      <c r="CAN42" s="48"/>
      <c r="CAO42" s="48"/>
      <c r="CAP42" s="48"/>
      <c r="CAQ42" s="48"/>
      <c r="CAR42" s="48"/>
      <c r="CAS42" s="48"/>
      <c r="CAT42" s="48"/>
      <c r="CAU42" s="48"/>
      <c r="CAV42" s="48"/>
      <c r="CAW42" s="48"/>
      <c r="CAX42" s="48"/>
      <c r="CAY42" s="48"/>
      <c r="CAZ42" s="48"/>
      <c r="CBA42" s="48"/>
      <c r="CBB42" s="48"/>
      <c r="CBC42" s="48"/>
      <c r="CBD42" s="48"/>
      <c r="CBE42" s="48"/>
      <c r="CBF42" s="48"/>
      <c r="CBG42" s="48"/>
      <c r="CBH42" s="48"/>
      <c r="CBI42" s="48"/>
      <c r="CBJ42" s="48"/>
      <c r="CBK42" s="48"/>
      <c r="CBL42" s="48"/>
      <c r="CBM42" s="48"/>
      <c r="CBN42" s="48"/>
      <c r="CBO42" s="48"/>
      <c r="CBP42" s="48"/>
      <c r="CBQ42" s="48"/>
      <c r="CBR42" s="48"/>
      <c r="CBS42" s="48"/>
      <c r="CBT42" s="48"/>
      <c r="CBU42" s="48"/>
      <c r="CBV42" s="48"/>
      <c r="CBW42" s="48"/>
      <c r="CBX42" s="48"/>
      <c r="CBY42" s="48"/>
      <c r="CBZ42" s="48"/>
      <c r="CCA42" s="48"/>
      <c r="CCB42" s="48"/>
      <c r="CCC42" s="48"/>
      <c r="CCD42" s="48"/>
      <c r="CCE42" s="48"/>
      <c r="CCF42" s="48"/>
      <c r="CCG42" s="48"/>
      <c r="CCH42" s="48"/>
      <c r="CCI42" s="48"/>
      <c r="CCJ42" s="48"/>
      <c r="CCK42" s="48"/>
      <c r="CCL42" s="48"/>
      <c r="CCM42" s="48"/>
      <c r="CCN42" s="48"/>
      <c r="CCO42" s="48"/>
      <c r="CCP42" s="48"/>
      <c r="CCQ42" s="48"/>
      <c r="CCR42" s="48"/>
      <c r="CCS42" s="48"/>
      <c r="CCT42" s="48"/>
      <c r="CCU42" s="48"/>
      <c r="CCV42" s="48"/>
      <c r="CCW42" s="48"/>
      <c r="CCX42" s="48"/>
      <c r="CCY42" s="48"/>
      <c r="CCZ42" s="48"/>
      <c r="CDA42" s="48"/>
      <c r="CDB42" s="48"/>
      <c r="CDC42" s="48"/>
      <c r="CDD42" s="48"/>
      <c r="CDE42" s="48"/>
      <c r="CDF42" s="48"/>
      <c r="CDG42" s="48"/>
      <c r="CDH42" s="48"/>
      <c r="CDI42" s="48"/>
      <c r="CDJ42" s="48"/>
      <c r="CDK42" s="48"/>
      <c r="CDL42" s="48"/>
      <c r="CDM42" s="48"/>
      <c r="CDN42" s="48"/>
      <c r="CDO42" s="48"/>
      <c r="CDP42" s="48"/>
      <c r="CDQ42" s="48"/>
      <c r="CDR42" s="48"/>
      <c r="CDS42" s="48"/>
      <c r="CDT42" s="48"/>
      <c r="CDU42" s="48"/>
      <c r="CDV42" s="48"/>
      <c r="CDW42" s="48"/>
      <c r="CDX42" s="48"/>
      <c r="CDY42" s="48"/>
      <c r="CDZ42" s="48"/>
      <c r="CEA42" s="48"/>
      <c r="CEB42" s="48"/>
      <c r="CEC42" s="48"/>
      <c r="CED42" s="48"/>
      <c r="CEE42" s="48"/>
      <c r="CEF42" s="48"/>
      <c r="CEG42" s="48"/>
      <c r="CEH42" s="48"/>
      <c r="CEI42" s="48"/>
      <c r="CEJ42" s="48"/>
      <c r="CEK42" s="48"/>
      <c r="CEL42" s="48"/>
      <c r="CEM42" s="48"/>
      <c r="CEN42" s="48"/>
      <c r="CEO42" s="48"/>
      <c r="CEP42" s="48"/>
      <c r="CEQ42" s="48"/>
      <c r="CER42" s="48"/>
      <c r="CES42" s="48"/>
      <c r="CET42" s="48"/>
      <c r="CEU42" s="48"/>
      <c r="CEV42" s="48"/>
      <c r="CEW42" s="48"/>
      <c r="CEX42" s="48"/>
      <c r="CEY42" s="48"/>
      <c r="CEZ42" s="48"/>
      <c r="CFA42" s="48"/>
      <c r="CFB42" s="48"/>
      <c r="CFC42" s="48"/>
      <c r="CFD42" s="48"/>
      <c r="CFE42" s="48"/>
      <c r="CFF42" s="48"/>
      <c r="CFG42" s="48"/>
      <c r="CFH42" s="48"/>
      <c r="CFI42" s="48"/>
      <c r="CFJ42" s="48"/>
      <c r="CFK42" s="48"/>
      <c r="CFL42" s="48"/>
      <c r="CFM42" s="48"/>
      <c r="CFN42" s="48"/>
      <c r="CFO42" s="48"/>
      <c r="CFP42" s="48"/>
      <c r="CFQ42" s="48"/>
      <c r="CFR42" s="48"/>
      <c r="CFS42" s="48"/>
      <c r="CFT42" s="48"/>
      <c r="CFU42" s="48"/>
      <c r="CFV42" s="48"/>
      <c r="CFW42" s="48"/>
      <c r="CFX42" s="48"/>
      <c r="CFY42" s="48"/>
      <c r="CFZ42" s="48"/>
      <c r="CGA42" s="48"/>
      <c r="CGB42" s="48"/>
      <c r="CGC42" s="48"/>
      <c r="CGD42" s="48"/>
      <c r="CGE42" s="48"/>
      <c r="CGF42" s="48"/>
      <c r="CGG42" s="48"/>
      <c r="CGH42" s="48"/>
      <c r="CGI42" s="48"/>
      <c r="CGJ42" s="48"/>
      <c r="CGK42" s="48"/>
      <c r="CGL42" s="48"/>
      <c r="CGM42" s="48"/>
      <c r="CGN42" s="48"/>
      <c r="CGO42" s="48"/>
      <c r="CGP42" s="48"/>
      <c r="CGQ42" s="48"/>
      <c r="CGR42" s="48"/>
      <c r="CGS42" s="48"/>
      <c r="CGT42" s="48"/>
      <c r="CGU42" s="48"/>
      <c r="CGV42" s="48"/>
      <c r="CGW42" s="48"/>
      <c r="CGX42" s="48"/>
      <c r="CGY42" s="48"/>
      <c r="CGZ42" s="48"/>
      <c r="CHA42" s="48"/>
      <c r="CHB42" s="48"/>
      <c r="CHC42" s="48"/>
      <c r="CHD42" s="48"/>
      <c r="CHE42" s="48"/>
      <c r="CHF42" s="48"/>
      <c r="CHG42" s="48"/>
      <c r="CHH42" s="48"/>
      <c r="CHI42" s="48"/>
      <c r="CHJ42" s="48"/>
      <c r="CHK42" s="48"/>
      <c r="CHL42" s="48"/>
      <c r="CHM42" s="48"/>
      <c r="CHN42" s="48"/>
      <c r="CHO42" s="48"/>
      <c r="CHP42" s="48"/>
      <c r="CHQ42" s="48"/>
      <c r="CHR42" s="48"/>
      <c r="CHS42" s="48"/>
      <c r="CHT42" s="48"/>
      <c r="CHU42" s="48"/>
      <c r="CHV42" s="48"/>
      <c r="CHW42" s="48"/>
      <c r="CHX42" s="48"/>
      <c r="CHY42" s="48"/>
      <c r="CHZ42" s="48"/>
      <c r="CIA42" s="48"/>
      <c r="CIB42" s="48"/>
      <c r="CIC42" s="48"/>
      <c r="CID42" s="48"/>
      <c r="CIE42" s="48"/>
      <c r="CIF42" s="48"/>
      <c r="CIG42" s="48"/>
      <c r="CIH42" s="48"/>
      <c r="CII42" s="48"/>
      <c r="CIJ42" s="48"/>
      <c r="CIK42" s="48"/>
      <c r="CIL42" s="48"/>
      <c r="CIM42" s="48"/>
      <c r="CIN42" s="48"/>
      <c r="CIO42" s="48"/>
      <c r="CIP42" s="48"/>
      <c r="CIQ42" s="48"/>
      <c r="CIR42" s="48"/>
      <c r="CIS42" s="48"/>
      <c r="CIT42" s="48"/>
      <c r="CIU42" s="48"/>
      <c r="CIV42" s="48"/>
      <c r="CIW42" s="48"/>
      <c r="CIX42" s="48"/>
      <c r="CIY42" s="48"/>
      <c r="CIZ42" s="48"/>
      <c r="CJA42" s="48"/>
      <c r="CJB42" s="48"/>
      <c r="CJC42" s="48"/>
      <c r="CJD42" s="48"/>
      <c r="CJE42" s="48"/>
      <c r="CJF42" s="48"/>
      <c r="CJG42" s="48"/>
      <c r="CJH42" s="48"/>
      <c r="CJI42" s="48"/>
      <c r="CJJ42" s="48"/>
      <c r="CJK42" s="48"/>
      <c r="CJL42" s="48"/>
      <c r="CJM42" s="48"/>
      <c r="CJN42" s="48"/>
      <c r="CJO42" s="48"/>
      <c r="CJP42" s="48"/>
      <c r="CJQ42" s="48"/>
      <c r="CJR42" s="48"/>
      <c r="CJS42" s="48"/>
      <c r="CJT42" s="48"/>
      <c r="CJU42" s="48"/>
      <c r="CJV42" s="48"/>
      <c r="CJW42" s="48"/>
      <c r="CJX42" s="48"/>
      <c r="CJY42" s="48"/>
      <c r="CJZ42" s="48"/>
      <c r="CKA42" s="48"/>
      <c r="CKB42" s="48"/>
      <c r="CKC42" s="48"/>
      <c r="CKD42" s="48"/>
      <c r="CKE42" s="48"/>
      <c r="CKF42" s="48"/>
      <c r="CKG42" s="48"/>
      <c r="CKH42" s="48"/>
      <c r="CKI42" s="48"/>
      <c r="CKJ42" s="48"/>
      <c r="CKK42" s="48"/>
      <c r="CKL42" s="48"/>
      <c r="CKM42" s="48"/>
      <c r="CKN42" s="48"/>
      <c r="CKO42" s="48"/>
      <c r="CKP42" s="48"/>
      <c r="CKQ42" s="48"/>
      <c r="CKR42" s="48"/>
      <c r="CKS42" s="48"/>
      <c r="CKT42" s="48"/>
      <c r="CKU42" s="48"/>
      <c r="CKV42" s="48"/>
      <c r="CKW42" s="48"/>
      <c r="CKX42" s="48"/>
      <c r="CKY42" s="48"/>
      <c r="CKZ42" s="48"/>
      <c r="CLA42" s="48"/>
      <c r="CLB42" s="48"/>
      <c r="CLC42" s="48"/>
      <c r="CLD42" s="48"/>
      <c r="CLE42" s="48"/>
      <c r="CLF42" s="48"/>
      <c r="CLG42" s="48"/>
      <c r="CLH42" s="48"/>
      <c r="CLI42" s="48"/>
      <c r="CLJ42" s="48"/>
      <c r="CLK42" s="48"/>
      <c r="CLL42" s="48"/>
      <c r="CLM42" s="48"/>
      <c r="CLN42" s="48"/>
      <c r="CLO42" s="48"/>
      <c r="CLP42" s="48"/>
      <c r="CLQ42" s="48"/>
      <c r="CLR42" s="48"/>
    </row>
    <row r="43" spans="1:2358" ht="15.75" thickBot="1" x14ac:dyDescent="0.3">
      <c r="B43" s="647"/>
      <c r="C43" s="648"/>
      <c r="D43" s="649"/>
      <c r="E43" s="11"/>
      <c r="F43" s="637"/>
      <c r="G43" s="638"/>
      <c r="H43" s="638"/>
      <c r="I43" s="638"/>
      <c r="J43" s="638"/>
      <c r="K43" s="638"/>
      <c r="L43" s="638"/>
      <c r="M43" s="638"/>
      <c r="N43" s="638"/>
      <c r="O43" s="638"/>
      <c r="P43" s="639"/>
      <c r="R43" s="416"/>
      <c r="S43" s="107"/>
      <c r="T43" s="107"/>
      <c r="U43" s="107"/>
      <c r="V43" s="412"/>
      <c r="X43" s="770"/>
      <c r="Y43" s="771"/>
      <c r="Z43" s="771"/>
      <c r="AA43" s="771"/>
      <c r="AB43" s="771"/>
      <c r="AC43" s="771"/>
      <c r="AD43" s="771"/>
      <c r="AE43" s="771"/>
      <c r="AF43" s="771"/>
      <c r="AG43" s="771"/>
      <c r="AH43" s="771"/>
      <c r="AI43" s="771"/>
      <c r="AJ43" s="771"/>
      <c r="AK43" s="771"/>
      <c r="AL43" s="771"/>
      <c r="AM43" s="771"/>
      <c r="AN43" s="771"/>
      <c r="AO43" s="771"/>
      <c r="AP43" s="771"/>
      <c r="AQ43" s="771"/>
      <c r="AR43" s="771"/>
      <c r="AS43" s="771"/>
      <c r="AT43" s="771"/>
      <c r="AU43" s="773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</row>
    <row r="44" spans="1:2358" ht="15.75" thickBot="1" x14ac:dyDescent="0.3">
      <c r="B44" s="300">
        <v>321600012</v>
      </c>
      <c r="C44" s="22" t="s">
        <v>33</v>
      </c>
      <c r="D44" s="301" t="s">
        <v>47</v>
      </c>
      <c r="E44" s="11"/>
      <c r="F44" s="361">
        <f>(G44+J44)/2</f>
        <v>23.265000000000001</v>
      </c>
      <c r="G44" s="41">
        <f>(1953/100)</f>
        <v>19.53</v>
      </c>
      <c r="H44" s="60" t="s">
        <v>252</v>
      </c>
      <c r="I44" s="34" t="s">
        <v>32</v>
      </c>
      <c r="J44" s="52">
        <f>(2700/100)</f>
        <v>27</v>
      </c>
      <c r="K44" s="59" t="s">
        <v>40</v>
      </c>
      <c r="L44" s="117" t="s">
        <v>285</v>
      </c>
      <c r="M44" s="149"/>
      <c r="N44" s="149"/>
      <c r="O44" s="128"/>
      <c r="P44" s="355" t="s">
        <v>147</v>
      </c>
      <c r="R44" s="416">
        <v>3</v>
      </c>
      <c r="S44" s="253">
        <f t="shared" si="0"/>
        <v>23.265000000000001</v>
      </c>
      <c r="T44" s="89"/>
      <c r="U44" s="98"/>
      <c r="V44" s="410">
        <f>(AF44)</f>
        <v>15.93</v>
      </c>
      <c r="X44" s="431"/>
      <c r="Y44" s="80"/>
      <c r="Z44" s="82"/>
      <c r="AA44" s="80"/>
      <c r="AB44" s="80"/>
      <c r="AC44" s="80"/>
      <c r="AD44" s="80"/>
      <c r="AE44" s="80"/>
      <c r="AF44" s="82">
        <v>15.93</v>
      </c>
      <c r="AG44" s="80"/>
      <c r="AH44" s="80"/>
      <c r="AI44" s="80"/>
      <c r="AJ44" s="80"/>
      <c r="AK44" s="80"/>
      <c r="AL44" s="80"/>
      <c r="AM44" s="84"/>
      <c r="AN44" s="84"/>
      <c r="AO44" s="84"/>
      <c r="AP44" s="84"/>
      <c r="AQ44" s="84"/>
      <c r="AR44" s="84"/>
      <c r="AS44" s="84">
        <v>16.75</v>
      </c>
      <c r="AT44" s="84"/>
      <c r="AU44" s="432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</row>
    <row r="45" spans="1:2358" ht="15.75" thickBot="1" x14ac:dyDescent="0.3">
      <c r="B45" s="647"/>
      <c r="C45" s="648"/>
      <c r="D45" s="649"/>
      <c r="E45" s="11"/>
      <c r="F45" s="637"/>
      <c r="G45" s="638"/>
      <c r="H45" s="638"/>
      <c r="I45" s="638"/>
      <c r="J45" s="638"/>
      <c r="K45" s="638"/>
      <c r="L45" s="638"/>
      <c r="M45" s="638"/>
      <c r="N45" s="638"/>
      <c r="O45" s="638"/>
      <c r="P45" s="657"/>
      <c r="R45" s="416"/>
      <c r="S45" s="107"/>
      <c r="T45" s="107"/>
      <c r="U45" s="107"/>
      <c r="V45" s="412"/>
      <c r="X45" s="770"/>
      <c r="Y45" s="771"/>
      <c r="Z45" s="771"/>
      <c r="AA45" s="771"/>
      <c r="AB45" s="771"/>
      <c r="AC45" s="771"/>
      <c r="AD45" s="771"/>
      <c r="AE45" s="771"/>
      <c r="AF45" s="771"/>
      <c r="AG45" s="771"/>
      <c r="AH45" s="771"/>
      <c r="AI45" s="771"/>
      <c r="AJ45" s="771"/>
      <c r="AK45" s="771"/>
      <c r="AL45" s="771"/>
      <c r="AM45" s="771"/>
      <c r="AN45" s="771"/>
      <c r="AO45" s="771"/>
      <c r="AP45" s="771"/>
      <c r="AQ45" s="771"/>
      <c r="AR45" s="771"/>
      <c r="AS45" s="771"/>
      <c r="AT45" s="771"/>
      <c r="AU45" s="773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</row>
    <row r="46" spans="1:2358" ht="15.75" thickBot="1" x14ac:dyDescent="0.3">
      <c r="B46" s="300">
        <v>320900071</v>
      </c>
      <c r="C46" s="22" t="s">
        <v>37</v>
      </c>
      <c r="D46" s="301" t="s">
        <v>65</v>
      </c>
      <c r="E46" s="11"/>
      <c r="F46" s="360">
        <f>(G46+J46)/2</f>
        <v>405.5</v>
      </c>
      <c r="G46" s="41">
        <v>330</v>
      </c>
      <c r="H46" s="59" t="s">
        <v>226</v>
      </c>
      <c r="I46" s="34" t="s">
        <v>38</v>
      </c>
      <c r="J46" s="52">
        <v>481</v>
      </c>
      <c r="K46" s="59"/>
      <c r="L46" s="34" t="s">
        <v>227</v>
      </c>
      <c r="M46" s="150"/>
      <c r="N46" s="150"/>
      <c r="O46" s="117"/>
      <c r="P46" s="365"/>
      <c r="R46" s="416">
        <v>3</v>
      </c>
      <c r="S46" s="253">
        <f t="shared" si="0"/>
        <v>405.5</v>
      </c>
      <c r="T46" s="89"/>
      <c r="U46" s="98"/>
      <c r="V46" s="410">
        <f>(AF46)</f>
        <v>335</v>
      </c>
      <c r="X46" s="431"/>
      <c r="Y46" s="80"/>
      <c r="Z46" s="82"/>
      <c r="AA46" s="80"/>
      <c r="AB46" s="80"/>
      <c r="AC46" s="80"/>
      <c r="AD46" s="80"/>
      <c r="AE46" s="80"/>
      <c r="AF46" s="82">
        <v>335</v>
      </c>
      <c r="AG46" s="80"/>
      <c r="AH46" s="80"/>
      <c r="AI46" s="80"/>
      <c r="AJ46" s="80"/>
      <c r="AK46" s="80"/>
      <c r="AL46" s="80"/>
      <c r="AM46" s="84"/>
      <c r="AN46" s="84"/>
      <c r="AO46" s="84"/>
      <c r="AP46" s="84"/>
      <c r="AQ46" s="84"/>
      <c r="AR46" s="84"/>
      <c r="AS46" s="84"/>
      <c r="AT46" s="84"/>
      <c r="AU46" s="432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</row>
    <row r="47" spans="1:2358" ht="15.75" thickBot="1" x14ac:dyDescent="0.3">
      <c r="B47" s="651" t="s">
        <v>301</v>
      </c>
      <c r="C47" s="652"/>
      <c r="D47" s="653"/>
      <c r="E47" s="11"/>
      <c r="F47" s="637"/>
      <c r="G47" s="638"/>
      <c r="H47" s="638"/>
      <c r="I47" s="638"/>
      <c r="J47" s="638"/>
      <c r="K47" s="638"/>
      <c r="L47" s="638"/>
      <c r="M47" s="638"/>
      <c r="N47" s="638"/>
      <c r="O47" s="638"/>
      <c r="P47" s="650"/>
      <c r="R47" s="416"/>
      <c r="S47" s="107"/>
      <c r="T47" s="107"/>
      <c r="U47" s="107"/>
      <c r="V47" s="412"/>
      <c r="X47" s="770"/>
      <c r="Y47" s="771"/>
      <c r="Z47" s="771"/>
      <c r="AA47" s="771"/>
      <c r="AB47" s="771"/>
      <c r="AC47" s="771"/>
      <c r="AD47" s="771"/>
      <c r="AE47" s="771"/>
      <c r="AF47" s="771"/>
      <c r="AG47" s="771"/>
      <c r="AH47" s="771"/>
      <c r="AI47" s="771"/>
      <c r="AJ47" s="771"/>
      <c r="AK47" s="771"/>
      <c r="AL47" s="771"/>
      <c r="AM47" s="771"/>
      <c r="AN47" s="771"/>
      <c r="AO47" s="771"/>
      <c r="AP47" s="771"/>
      <c r="AQ47" s="771"/>
      <c r="AR47" s="771"/>
      <c r="AS47" s="771"/>
      <c r="AT47" s="771"/>
      <c r="AU47" s="773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</row>
    <row r="48" spans="1:2358" ht="15.75" thickBot="1" x14ac:dyDescent="0.3">
      <c r="B48" s="685">
        <v>32150002</v>
      </c>
      <c r="C48" s="21" t="s">
        <v>115</v>
      </c>
      <c r="D48" s="295" t="s">
        <v>60</v>
      </c>
      <c r="E48" s="11"/>
      <c r="F48" s="366">
        <f>(G48)</f>
        <v>410</v>
      </c>
      <c r="G48" s="109">
        <v>410</v>
      </c>
      <c r="H48" s="275" t="s">
        <v>353</v>
      </c>
      <c r="I48" s="224" t="s">
        <v>354</v>
      </c>
      <c r="J48" s="11"/>
      <c r="K48" s="176"/>
      <c r="L48" s="107"/>
      <c r="M48" s="207"/>
      <c r="N48" s="207"/>
      <c r="O48" s="206"/>
      <c r="P48" s="367"/>
      <c r="R48" s="416">
        <v>2</v>
      </c>
      <c r="S48" s="252">
        <f t="shared" si="0"/>
        <v>410</v>
      </c>
      <c r="T48" s="89"/>
      <c r="U48" s="99"/>
      <c r="V48" s="411">
        <f>(AF48)</f>
        <v>470</v>
      </c>
      <c r="X48" s="431"/>
      <c r="Y48" s="80"/>
      <c r="Z48" s="82"/>
      <c r="AA48" s="80"/>
      <c r="AB48" s="80">
        <v>340.68</v>
      </c>
      <c r="AC48" s="80"/>
      <c r="AD48" s="80"/>
      <c r="AE48" s="80"/>
      <c r="AF48" s="82">
        <v>470</v>
      </c>
      <c r="AG48" s="80"/>
      <c r="AH48" s="80"/>
      <c r="AI48" s="80"/>
      <c r="AJ48" s="80"/>
      <c r="AK48" s="80"/>
      <c r="AL48" s="80"/>
      <c r="AM48" s="84"/>
      <c r="AN48" s="84"/>
      <c r="AO48" s="84"/>
      <c r="AP48" s="84"/>
      <c r="AQ48" s="84"/>
      <c r="AR48" s="84"/>
      <c r="AS48" s="84"/>
      <c r="AT48" s="84"/>
      <c r="AU48" s="432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</row>
    <row r="49" spans="2:96" ht="15.75" thickBot="1" x14ac:dyDescent="0.3">
      <c r="B49" s="685"/>
      <c r="C49" s="16" t="s">
        <v>116</v>
      </c>
      <c r="D49" s="296" t="s">
        <v>71</v>
      </c>
      <c r="E49" s="11"/>
      <c r="F49" s="368">
        <f>(G49+J49)/2</f>
        <v>315.5</v>
      </c>
      <c r="G49" s="110">
        <v>301</v>
      </c>
      <c r="H49" s="470" t="s">
        <v>353</v>
      </c>
      <c r="I49" s="259" t="s">
        <v>352</v>
      </c>
      <c r="J49" s="188">
        <v>330</v>
      </c>
      <c r="K49" s="189" t="s">
        <v>385</v>
      </c>
      <c r="L49" s="190" t="s">
        <v>386</v>
      </c>
      <c r="M49" s="191"/>
      <c r="N49" s="191"/>
      <c r="O49" s="190"/>
      <c r="P49" s="369"/>
      <c r="R49" s="416">
        <v>3</v>
      </c>
      <c r="S49" s="252">
        <f t="shared" si="0"/>
        <v>315.5</v>
      </c>
      <c r="T49" s="89"/>
      <c r="U49" s="99"/>
      <c r="V49" s="411">
        <f>(AF49)</f>
        <v>415.36</v>
      </c>
      <c r="X49" s="431"/>
      <c r="Y49" s="80"/>
      <c r="Z49" s="82"/>
      <c r="AA49" s="80"/>
      <c r="AB49" s="80">
        <v>316.77999999999997</v>
      </c>
      <c r="AC49" s="80"/>
      <c r="AD49" s="80"/>
      <c r="AE49" s="80"/>
      <c r="AF49" s="82">
        <v>415.36</v>
      </c>
      <c r="AG49" s="80"/>
      <c r="AH49" s="80"/>
      <c r="AI49" s="80"/>
      <c r="AJ49" s="80"/>
      <c r="AK49" s="80"/>
      <c r="AL49" s="80"/>
      <c r="AM49" s="84"/>
      <c r="AN49" s="84"/>
      <c r="AO49" s="84"/>
      <c r="AP49" s="84"/>
      <c r="AQ49" s="84"/>
      <c r="AR49" s="84"/>
      <c r="AS49" s="84"/>
      <c r="AT49" s="84"/>
      <c r="AU49" s="432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</row>
    <row r="50" spans="2:96" ht="15.75" thickBot="1" x14ac:dyDescent="0.3">
      <c r="B50" s="647"/>
      <c r="C50" s="648"/>
      <c r="D50" s="649"/>
      <c r="E50" s="11"/>
      <c r="F50" s="637"/>
      <c r="G50" s="638"/>
      <c r="H50" s="638"/>
      <c r="I50" s="638"/>
      <c r="J50" s="638"/>
      <c r="K50" s="638"/>
      <c r="L50" s="638"/>
      <c r="M50" s="638"/>
      <c r="N50" s="638"/>
      <c r="O50" s="638"/>
      <c r="P50" s="650"/>
      <c r="R50" s="416"/>
      <c r="S50" s="107"/>
      <c r="T50" s="107"/>
      <c r="U50" s="107"/>
      <c r="V50" s="412"/>
      <c r="X50" s="770"/>
      <c r="Y50" s="771"/>
      <c r="Z50" s="771"/>
      <c r="AA50" s="771"/>
      <c r="AB50" s="771"/>
      <c r="AC50" s="771"/>
      <c r="AD50" s="771"/>
      <c r="AE50" s="771"/>
      <c r="AF50" s="771"/>
      <c r="AG50" s="771"/>
      <c r="AH50" s="771"/>
      <c r="AI50" s="771"/>
      <c r="AJ50" s="771"/>
      <c r="AK50" s="771"/>
      <c r="AL50" s="771"/>
      <c r="AM50" s="771"/>
      <c r="AN50" s="771"/>
      <c r="AO50" s="771"/>
      <c r="AP50" s="771"/>
      <c r="AQ50" s="771"/>
      <c r="AR50" s="771"/>
      <c r="AS50" s="771"/>
      <c r="AT50" s="771"/>
      <c r="AU50" s="773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</row>
    <row r="51" spans="2:96" ht="15.75" thickBot="1" x14ac:dyDescent="0.3">
      <c r="B51" s="300">
        <v>3212002017</v>
      </c>
      <c r="C51" s="92" t="s">
        <v>111</v>
      </c>
      <c r="D51" s="301" t="s">
        <v>65</v>
      </c>
      <c r="E51" s="11"/>
      <c r="F51" s="360">
        <f>(G51)</f>
        <v>2324.2199999999998</v>
      </c>
      <c r="G51" s="41">
        <v>2324.2199999999998</v>
      </c>
      <c r="H51" s="269" t="s">
        <v>388</v>
      </c>
      <c r="I51" s="208" t="s">
        <v>387</v>
      </c>
      <c r="J51" s="208"/>
      <c r="K51" s="208"/>
      <c r="L51" s="208"/>
      <c r="M51" s="209"/>
      <c r="N51" s="209"/>
      <c r="O51" s="34"/>
      <c r="P51" s="365"/>
      <c r="R51" s="416">
        <v>2</v>
      </c>
      <c r="S51" s="252">
        <f t="shared" si="0"/>
        <v>2324.2199999999998</v>
      </c>
      <c r="T51" s="248"/>
      <c r="U51" s="249"/>
      <c r="V51" s="417">
        <f>(AF51)</f>
        <v>1501.22</v>
      </c>
      <c r="X51" s="431"/>
      <c r="Y51" s="80"/>
      <c r="Z51" s="82"/>
      <c r="AA51" s="80"/>
      <c r="AB51" s="80"/>
      <c r="AC51" s="80"/>
      <c r="AD51" s="80"/>
      <c r="AE51" s="80"/>
      <c r="AF51" s="82">
        <v>1501.22</v>
      </c>
      <c r="AG51" s="80"/>
      <c r="AH51" s="80"/>
      <c r="AI51" s="80"/>
      <c r="AJ51" s="80"/>
      <c r="AK51" s="80"/>
      <c r="AL51" s="80"/>
      <c r="AM51" s="84"/>
      <c r="AN51" s="84"/>
      <c r="AO51" s="84"/>
      <c r="AP51" s="84"/>
      <c r="AQ51" s="84"/>
      <c r="AR51" s="84"/>
      <c r="AS51" s="84"/>
      <c r="AT51" s="84"/>
      <c r="AU51" s="432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</row>
    <row r="52" spans="2:96" ht="15.75" thickBot="1" x14ac:dyDescent="0.3">
      <c r="B52" s="651" t="s">
        <v>302</v>
      </c>
      <c r="C52" s="652"/>
      <c r="D52" s="653"/>
      <c r="E52" s="11"/>
      <c r="F52" s="637"/>
      <c r="G52" s="638"/>
      <c r="H52" s="638"/>
      <c r="I52" s="638"/>
      <c r="J52" s="638"/>
      <c r="K52" s="638"/>
      <c r="L52" s="638"/>
      <c r="M52" s="638"/>
      <c r="N52" s="638"/>
      <c r="O52" s="638"/>
      <c r="P52" s="650"/>
      <c r="R52" s="416"/>
      <c r="S52" s="107"/>
      <c r="T52" s="107"/>
      <c r="U52" s="107"/>
      <c r="V52" s="412"/>
      <c r="X52" s="770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771"/>
      <c r="AJ52" s="771"/>
      <c r="AK52" s="771"/>
      <c r="AL52" s="771"/>
      <c r="AM52" s="771"/>
      <c r="AN52" s="771"/>
      <c r="AO52" s="771"/>
      <c r="AP52" s="771"/>
      <c r="AQ52" s="771"/>
      <c r="AR52" s="771"/>
      <c r="AS52" s="771"/>
      <c r="AT52" s="771"/>
      <c r="AU52" s="773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</row>
    <row r="53" spans="2:96" ht="15.75" thickBot="1" x14ac:dyDescent="0.3">
      <c r="B53" s="309">
        <v>32220001</v>
      </c>
      <c r="C53" s="26" t="s">
        <v>312</v>
      </c>
      <c r="D53" s="292" t="s">
        <v>47</v>
      </c>
      <c r="E53" s="11"/>
      <c r="F53" s="370">
        <f>(G53+J53)/2</f>
        <v>1639.405</v>
      </c>
      <c r="G53" s="43">
        <v>2007.81</v>
      </c>
      <c r="H53" s="271" t="s">
        <v>420</v>
      </c>
      <c r="I53" s="171" t="s">
        <v>262</v>
      </c>
      <c r="J53" s="210">
        <v>1271</v>
      </c>
      <c r="K53" s="271" t="s">
        <v>264</v>
      </c>
      <c r="L53" s="211" t="s">
        <v>263</v>
      </c>
      <c r="M53" s="212"/>
      <c r="N53" s="212"/>
      <c r="O53" s="211"/>
      <c r="P53" s="371"/>
      <c r="R53" s="416">
        <v>3</v>
      </c>
      <c r="S53" s="253">
        <f t="shared" si="0"/>
        <v>1639.405</v>
      </c>
      <c r="T53" s="80"/>
      <c r="U53" s="100">
        <f>(Y53)</f>
        <v>1092</v>
      </c>
      <c r="V53" s="413"/>
      <c r="X53" s="431">
        <v>1092</v>
      </c>
      <c r="Y53" s="80">
        <v>1092</v>
      </c>
      <c r="Z53" s="82"/>
      <c r="AA53" s="80"/>
      <c r="AB53" s="80"/>
      <c r="AC53" s="80"/>
      <c r="AD53" s="80"/>
      <c r="AE53" s="80"/>
      <c r="AF53" s="82"/>
      <c r="AG53" s="80"/>
      <c r="AH53" s="80"/>
      <c r="AI53" s="80"/>
      <c r="AJ53" s="80"/>
      <c r="AK53" s="80"/>
      <c r="AL53" s="80"/>
      <c r="AM53" s="84"/>
      <c r="AN53" s="84"/>
      <c r="AO53" s="84"/>
      <c r="AP53" s="84"/>
      <c r="AQ53" s="84"/>
      <c r="AR53" s="84"/>
      <c r="AS53" s="84">
        <v>1108.18</v>
      </c>
      <c r="AT53" s="84"/>
      <c r="AU53" s="432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</row>
    <row r="54" spans="2:96" ht="15.75" thickBot="1" x14ac:dyDescent="0.3">
      <c r="B54" s="647"/>
      <c r="C54" s="648"/>
      <c r="D54" s="649"/>
      <c r="E54" s="11"/>
      <c r="F54" s="637"/>
      <c r="G54" s="638"/>
      <c r="H54" s="638"/>
      <c r="I54" s="638"/>
      <c r="J54" s="638"/>
      <c r="K54" s="638"/>
      <c r="L54" s="638"/>
      <c r="M54" s="638"/>
      <c r="N54" s="638"/>
      <c r="O54" s="638"/>
      <c r="P54" s="650"/>
      <c r="R54" s="416"/>
      <c r="S54" s="107"/>
      <c r="T54" s="107"/>
      <c r="U54" s="107"/>
      <c r="V54" s="412"/>
      <c r="X54" s="770"/>
      <c r="Y54" s="771"/>
      <c r="Z54" s="771"/>
      <c r="AA54" s="771"/>
      <c r="AB54" s="771"/>
      <c r="AC54" s="771"/>
      <c r="AD54" s="771"/>
      <c r="AE54" s="771"/>
      <c r="AF54" s="771"/>
      <c r="AG54" s="771"/>
      <c r="AH54" s="771"/>
      <c r="AI54" s="771"/>
      <c r="AJ54" s="771"/>
      <c r="AK54" s="771"/>
      <c r="AL54" s="771"/>
      <c r="AM54" s="771"/>
      <c r="AN54" s="771"/>
      <c r="AO54" s="771"/>
      <c r="AP54" s="771"/>
      <c r="AQ54" s="771"/>
      <c r="AR54" s="771"/>
      <c r="AS54" s="771"/>
      <c r="AT54" s="771"/>
      <c r="AU54" s="773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</row>
    <row r="55" spans="2:96" ht="15.75" thickBot="1" x14ac:dyDescent="0.3">
      <c r="B55" s="300">
        <v>321500041</v>
      </c>
      <c r="C55" s="22" t="s">
        <v>119</v>
      </c>
      <c r="D55" s="301" t="s">
        <v>65</v>
      </c>
      <c r="E55" s="11"/>
      <c r="F55" s="360">
        <f>(G55)</f>
        <v>950</v>
      </c>
      <c r="G55" s="41">
        <v>950</v>
      </c>
      <c r="H55" s="269" t="s">
        <v>3</v>
      </c>
      <c r="I55" s="208" t="s">
        <v>344</v>
      </c>
      <c r="J55" s="208"/>
      <c r="K55" s="208"/>
      <c r="L55" s="208"/>
      <c r="M55" s="213"/>
      <c r="N55" s="213"/>
      <c r="O55" s="214"/>
      <c r="P55" s="365"/>
      <c r="R55" s="416">
        <v>2</v>
      </c>
      <c r="S55" s="254">
        <f t="shared" si="0"/>
        <v>950</v>
      </c>
      <c r="T55" s="124"/>
      <c r="U55" s="247">
        <f>(AB55)</f>
        <v>370.65</v>
      </c>
      <c r="V55" s="415"/>
      <c r="X55" s="431"/>
      <c r="Y55" s="80"/>
      <c r="Z55" s="82"/>
      <c r="AA55" s="80"/>
      <c r="AB55" s="80">
        <v>370.65</v>
      </c>
      <c r="AC55" s="80"/>
      <c r="AD55" s="80"/>
      <c r="AE55" s="80"/>
      <c r="AF55" s="82"/>
      <c r="AG55" s="80"/>
      <c r="AH55" s="80"/>
      <c r="AI55" s="80"/>
      <c r="AJ55" s="80"/>
      <c r="AK55" s="80"/>
      <c r="AL55" s="80"/>
      <c r="AM55" s="84"/>
      <c r="AN55" s="84"/>
      <c r="AO55" s="84"/>
      <c r="AP55" s="84"/>
      <c r="AQ55" s="84"/>
      <c r="AR55" s="84"/>
      <c r="AS55" s="84"/>
      <c r="AT55" s="84"/>
      <c r="AU55" s="432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</row>
    <row r="56" spans="2:96" ht="15.75" thickBot="1" x14ac:dyDescent="0.3">
      <c r="B56" s="647"/>
      <c r="C56" s="648"/>
      <c r="D56" s="649"/>
      <c r="E56" s="11"/>
      <c r="F56" s="637"/>
      <c r="G56" s="638"/>
      <c r="H56" s="638"/>
      <c r="I56" s="638"/>
      <c r="J56" s="638"/>
      <c r="K56" s="638"/>
      <c r="L56" s="638"/>
      <c r="M56" s="638"/>
      <c r="N56" s="638"/>
      <c r="O56" s="638"/>
      <c r="P56" s="650"/>
      <c r="R56" s="416"/>
      <c r="S56" s="107"/>
      <c r="T56" s="107"/>
      <c r="U56" s="107"/>
      <c r="V56" s="412"/>
      <c r="X56" s="770"/>
      <c r="Y56" s="771"/>
      <c r="Z56" s="771"/>
      <c r="AA56" s="771"/>
      <c r="AB56" s="771"/>
      <c r="AC56" s="771"/>
      <c r="AD56" s="771"/>
      <c r="AE56" s="771"/>
      <c r="AF56" s="771"/>
      <c r="AG56" s="771"/>
      <c r="AH56" s="771"/>
      <c r="AI56" s="771"/>
      <c r="AJ56" s="771"/>
      <c r="AK56" s="771"/>
      <c r="AL56" s="771"/>
      <c r="AM56" s="771"/>
      <c r="AN56" s="771"/>
      <c r="AO56" s="771"/>
      <c r="AP56" s="771"/>
      <c r="AQ56" s="771"/>
      <c r="AR56" s="771"/>
      <c r="AS56" s="771"/>
      <c r="AT56" s="771"/>
      <c r="AU56" s="773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</row>
    <row r="57" spans="2:96" ht="15.75" thickBot="1" x14ac:dyDescent="0.3">
      <c r="B57" s="300">
        <v>3201000612</v>
      </c>
      <c r="C57" s="22" t="s">
        <v>50</v>
      </c>
      <c r="D57" s="301" t="s">
        <v>47</v>
      </c>
      <c r="E57" s="11"/>
      <c r="F57" s="360">
        <f>(G57)</f>
        <v>192</v>
      </c>
      <c r="G57" s="45">
        <v>192</v>
      </c>
      <c r="H57" s="59"/>
      <c r="I57" s="215" t="s">
        <v>339</v>
      </c>
      <c r="J57" s="216"/>
      <c r="K57" s="217"/>
      <c r="L57" s="129"/>
      <c r="M57" s="152"/>
      <c r="N57" s="152"/>
      <c r="O57" s="118"/>
      <c r="P57" s="372"/>
      <c r="R57" s="416">
        <v>2</v>
      </c>
      <c r="S57" s="252">
        <f t="shared" si="0"/>
        <v>192</v>
      </c>
      <c r="T57" s="80">
        <f>(AJ57+AP57)/2</f>
        <v>91.300000000000011</v>
      </c>
      <c r="U57" s="98"/>
      <c r="V57" s="413"/>
      <c r="X57" s="431"/>
      <c r="Y57" s="80"/>
      <c r="Z57" s="82"/>
      <c r="AA57" s="80"/>
      <c r="AB57" s="80"/>
      <c r="AC57" s="80"/>
      <c r="AD57" s="80"/>
      <c r="AE57" s="80"/>
      <c r="AF57" s="82"/>
      <c r="AG57" s="80"/>
      <c r="AH57" s="80"/>
      <c r="AI57" s="80"/>
      <c r="AJ57" s="80">
        <v>92.15</v>
      </c>
      <c r="AK57" s="80"/>
      <c r="AL57" s="80"/>
      <c r="AM57" s="84"/>
      <c r="AN57" s="84"/>
      <c r="AO57" s="84"/>
      <c r="AP57" s="84">
        <v>90.45</v>
      </c>
      <c r="AQ57" s="84"/>
      <c r="AR57" s="84"/>
      <c r="AS57" s="84"/>
      <c r="AT57" s="84"/>
      <c r="AU57" s="432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</row>
    <row r="58" spans="2:96" ht="15.75" thickBot="1" x14ac:dyDescent="0.3">
      <c r="B58" s="647"/>
      <c r="C58" s="648"/>
      <c r="D58" s="649"/>
      <c r="E58" s="12"/>
      <c r="F58" s="654"/>
      <c r="G58" s="655"/>
      <c r="H58" s="655"/>
      <c r="I58" s="655"/>
      <c r="J58" s="655"/>
      <c r="K58" s="655"/>
      <c r="L58" s="655"/>
      <c r="M58" s="655"/>
      <c r="N58" s="655"/>
      <c r="O58" s="655"/>
      <c r="P58" s="656"/>
      <c r="R58" s="416"/>
      <c r="S58" s="107"/>
      <c r="T58" s="107"/>
      <c r="U58" s="107"/>
      <c r="V58" s="412"/>
      <c r="X58" s="770"/>
      <c r="Y58" s="771"/>
      <c r="Z58" s="771"/>
      <c r="AA58" s="771"/>
      <c r="AB58" s="771"/>
      <c r="AC58" s="771"/>
      <c r="AD58" s="771"/>
      <c r="AE58" s="771"/>
      <c r="AF58" s="771"/>
      <c r="AG58" s="771"/>
      <c r="AH58" s="771"/>
      <c r="AI58" s="771"/>
      <c r="AJ58" s="771"/>
      <c r="AK58" s="771"/>
      <c r="AL58" s="771"/>
      <c r="AM58" s="771"/>
      <c r="AN58" s="771"/>
      <c r="AO58" s="771"/>
      <c r="AP58" s="771"/>
      <c r="AQ58" s="771"/>
      <c r="AR58" s="771"/>
      <c r="AS58" s="771"/>
      <c r="AT58" s="771"/>
      <c r="AU58" s="773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</row>
    <row r="59" spans="2:96" ht="15.75" thickBot="1" x14ac:dyDescent="0.3">
      <c r="B59" s="300">
        <v>321500036</v>
      </c>
      <c r="C59" s="22" t="s">
        <v>117</v>
      </c>
      <c r="D59" s="301" t="s">
        <v>118</v>
      </c>
      <c r="E59" s="11"/>
      <c r="F59" s="360">
        <f>(G59)</f>
        <v>780.47</v>
      </c>
      <c r="G59" s="41">
        <v>780.47</v>
      </c>
      <c r="H59" s="59" t="s">
        <v>251</v>
      </c>
      <c r="I59" s="215" t="s">
        <v>250</v>
      </c>
      <c r="J59" s="217"/>
      <c r="K59" s="217"/>
      <c r="L59" s="218"/>
      <c r="M59" s="149"/>
      <c r="N59" s="149"/>
      <c r="O59" s="128"/>
      <c r="P59" s="365"/>
      <c r="R59" s="416">
        <v>2</v>
      </c>
      <c r="S59" s="253">
        <f t="shared" si="0"/>
        <v>780.47</v>
      </c>
      <c r="T59" s="89"/>
      <c r="U59" s="98"/>
      <c r="V59" s="410">
        <f>(AF59)</f>
        <v>595.20000000000005</v>
      </c>
      <c r="X59" s="431"/>
      <c r="Y59" s="80"/>
      <c r="Z59" s="82"/>
      <c r="AA59" s="80"/>
      <c r="AB59" s="80">
        <v>1250</v>
      </c>
      <c r="AC59" s="80"/>
      <c r="AD59" s="80"/>
      <c r="AE59" s="80"/>
      <c r="AF59" s="82">
        <v>595.20000000000005</v>
      </c>
      <c r="AG59" s="80"/>
      <c r="AH59" s="80"/>
      <c r="AI59" s="80"/>
      <c r="AJ59" s="80"/>
      <c r="AK59" s="80"/>
      <c r="AL59" s="80"/>
      <c r="AM59" s="84"/>
      <c r="AN59" s="84"/>
      <c r="AO59" s="84"/>
      <c r="AP59" s="84"/>
      <c r="AQ59" s="84"/>
      <c r="AR59" s="84"/>
      <c r="AS59" s="84">
        <v>671.17</v>
      </c>
      <c r="AT59" s="84"/>
      <c r="AU59" s="432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</row>
    <row r="60" spans="2:96" ht="15.75" thickBot="1" x14ac:dyDescent="0.3">
      <c r="B60" s="651" t="s">
        <v>303</v>
      </c>
      <c r="C60" s="652"/>
      <c r="D60" s="653"/>
      <c r="E60" s="11"/>
      <c r="F60" s="637"/>
      <c r="G60" s="638"/>
      <c r="H60" s="638"/>
      <c r="I60" s="638"/>
      <c r="J60" s="638"/>
      <c r="K60" s="638"/>
      <c r="L60" s="638"/>
      <c r="M60" s="638"/>
      <c r="N60" s="638"/>
      <c r="O60" s="638"/>
      <c r="P60" s="639"/>
      <c r="R60" s="416"/>
      <c r="S60" s="107"/>
      <c r="T60" s="107"/>
      <c r="U60" s="107"/>
      <c r="V60" s="412"/>
      <c r="X60" s="770"/>
      <c r="Y60" s="771"/>
      <c r="Z60" s="771"/>
      <c r="AA60" s="771"/>
      <c r="AB60" s="771"/>
      <c r="AC60" s="771"/>
      <c r="AD60" s="771"/>
      <c r="AE60" s="771"/>
      <c r="AF60" s="771"/>
      <c r="AG60" s="771"/>
      <c r="AH60" s="771"/>
      <c r="AI60" s="771"/>
      <c r="AJ60" s="771"/>
      <c r="AK60" s="771"/>
      <c r="AL60" s="771"/>
      <c r="AM60" s="771"/>
      <c r="AN60" s="771"/>
      <c r="AO60" s="771"/>
      <c r="AP60" s="771"/>
      <c r="AQ60" s="771"/>
      <c r="AR60" s="771"/>
      <c r="AS60" s="771"/>
      <c r="AT60" s="771"/>
      <c r="AU60" s="773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</row>
    <row r="61" spans="2:96" ht="15.75" thickBot="1" x14ac:dyDescent="0.3">
      <c r="B61" s="300">
        <v>32050001</v>
      </c>
      <c r="C61" s="21" t="s">
        <v>313</v>
      </c>
      <c r="D61" s="295" t="s">
        <v>47</v>
      </c>
      <c r="E61" s="11"/>
      <c r="F61" s="361">
        <v>20</v>
      </c>
      <c r="G61" s="41">
        <f>(1000/50)</f>
        <v>20</v>
      </c>
      <c r="H61" s="59"/>
      <c r="I61" s="215" t="s">
        <v>340</v>
      </c>
      <c r="J61" s="217"/>
      <c r="K61" s="217"/>
      <c r="L61" s="129"/>
      <c r="M61" s="152"/>
      <c r="N61" s="152"/>
      <c r="O61" s="128"/>
      <c r="P61" s="355" t="s">
        <v>289</v>
      </c>
      <c r="R61" s="416">
        <v>2</v>
      </c>
      <c r="S61" s="252">
        <f t="shared" si="0"/>
        <v>20</v>
      </c>
      <c r="T61" s="80"/>
      <c r="U61" s="98"/>
      <c r="V61" s="411">
        <f>(Z61+AF61)/2</f>
        <v>9.2800000000000011</v>
      </c>
      <c r="X61" s="431"/>
      <c r="Y61" s="80"/>
      <c r="Z61" s="82">
        <v>9.9600000000000009</v>
      </c>
      <c r="AA61" s="80"/>
      <c r="AB61" s="80"/>
      <c r="AC61" s="80"/>
      <c r="AD61" s="80"/>
      <c r="AE61" s="80"/>
      <c r="AF61" s="82">
        <v>8.6</v>
      </c>
      <c r="AG61" s="80"/>
      <c r="AH61" s="80"/>
      <c r="AI61" s="80"/>
      <c r="AJ61" s="80"/>
      <c r="AK61" s="80">
        <v>8.5</v>
      </c>
      <c r="AL61" s="80"/>
      <c r="AM61" s="84"/>
      <c r="AN61" s="84"/>
      <c r="AO61" s="84"/>
      <c r="AP61" s="84"/>
      <c r="AQ61" s="84">
        <v>11.86</v>
      </c>
      <c r="AR61" s="84"/>
      <c r="AS61" s="84"/>
      <c r="AT61" s="84"/>
      <c r="AU61" s="432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</row>
    <row r="62" spans="2:96" ht="15.75" thickBot="1" x14ac:dyDescent="0.3">
      <c r="B62" s="647"/>
      <c r="C62" s="648"/>
      <c r="D62" s="649"/>
      <c r="E62" s="11"/>
      <c r="F62" s="637"/>
      <c r="G62" s="638"/>
      <c r="H62" s="638"/>
      <c r="I62" s="638"/>
      <c r="J62" s="638"/>
      <c r="K62" s="638"/>
      <c r="L62" s="638"/>
      <c r="M62" s="638"/>
      <c r="N62" s="638"/>
      <c r="O62" s="638"/>
      <c r="P62" s="657"/>
      <c r="R62" s="416"/>
      <c r="S62" s="107"/>
      <c r="T62" s="107"/>
      <c r="U62" s="107"/>
      <c r="V62" s="412"/>
      <c r="X62" s="770"/>
      <c r="Y62" s="771"/>
      <c r="Z62" s="771"/>
      <c r="AA62" s="771"/>
      <c r="AB62" s="771"/>
      <c r="AC62" s="771"/>
      <c r="AD62" s="771"/>
      <c r="AE62" s="771"/>
      <c r="AF62" s="771"/>
      <c r="AG62" s="771"/>
      <c r="AH62" s="771"/>
      <c r="AI62" s="771"/>
      <c r="AJ62" s="771"/>
      <c r="AK62" s="771"/>
      <c r="AL62" s="771"/>
      <c r="AM62" s="771"/>
      <c r="AN62" s="771"/>
      <c r="AO62" s="771"/>
      <c r="AP62" s="771"/>
      <c r="AQ62" s="771"/>
      <c r="AR62" s="771"/>
      <c r="AS62" s="771"/>
      <c r="AT62" s="771"/>
      <c r="AU62" s="773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</row>
    <row r="63" spans="2:96" ht="15.75" thickBot="1" x14ac:dyDescent="0.3">
      <c r="B63" s="311">
        <v>320700121</v>
      </c>
      <c r="C63" s="23" t="s">
        <v>84</v>
      </c>
      <c r="D63" s="310" t="s">
        <v>47</v>
      </c>
      <c r="E63" s="11"/>
      <c r="F63" s="703"/>
      <c r="G63" s="704"/>
      <c r="H63" s="704"/>
      <c r="I63" s="704"/>
      <c r="J63" s="704"/>
      <c r="K63" s="704"/>
      <c r="L63" s="704"/>
      <c r="M63" s="704"/>
      <c r="N63" s="704"/>
      <c r="O63" s="704"/>
      <c r="P63" s="705"/>
      <c r="R63" s="416">
        <v>1</v>
      </c>
      <c r="S63" s="255"/>
      <c r="T63" s="250"/>
      <c r="U63" s="250"/>
      <c r="V63" s="418">
        <f>(AF63)</f>
        <v>99.8</v>
      </c>
      <c r="X63" s="431">
        <v>114.56</v>
      </c>
      <c r="Y63" s="80"/>
      <c r="Z63" s="105"/>
      <c r="AA63" s="80"/>
      <c r="AB63" s="80"/>
      <c r="AC63" s="80"/>
      <c r="AD63" s="84"/>
      <c r="AE63" s="80"/>
      <c r="AF63" s="82">
        <v>99.8</v>
      </c>
      <c r="AG63" s="80"/>
      <c r="AH63" s="80"/>
      <c r="AI63" s="80"/>
      <c r="AJ63" s="80"/>
      <c r="AK63" s="80"/>
      <c r="AL63" s="80"/>
      <c r="AM63" s="84"/>
      <c r="AN63" s="84"/>
      <c r="AO63" s="84"/>
      <c r="AP63" s="84"/>
      <c r="AQ63" s="84"/>
      <c r="AR63" s="84"/>
      <c r="AS63" s="84"/>
      <c r="AT63" s="84"/>
      <c r="AU63" s="432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</row>
    <row r="64" spans="2:96" ht="15.75" thickBot="1" x14ac:dyDescent="0.3">
      <c r="B64" s="651" t="s">
        <v>283</v>
      </c>
      <c r="C64" s="652"/>
      <c r="D64" s="653"/>
      <c r="E64" s="11"/>
      <c r="F64" s="637"/>
      <c r="G64" s="638"/>
      <c r="H64" s="638"/>
      <c r="I64" s="638"/>
      <c r="J64" s="638"/>
      <c r="K64" s="638"/>
      <c r="L64" s="638"/>
      <c r="M64" s="638"/>
      <c r="N64" s="638"/>
      <c r="O64" s="638"/>
      <c r="P64" s="639"/>
      <c r="R64" s="416"/>
      <c r="S64" s="107"/>
      <c r="T64" s="107"/>
      <c r="U64" s="107"/>
      <c r="V64" s="412"/>
      <c r="X64" s="770"/>
      <c r="Y64" s="771"/>
      <c r="Z64" s="771"/>
      <c r="AA64" s="771"/>
      <c r="AB64" s="771"/>
      <c r="AC64" s="771"/>
      <c r="AD64" s="771"/>
      <c r="AE64" s="771"/>
      <c r="AF64" s="771"/>
      <c r="AG64" s="771"/>
      <c r="AH64" s="771"/>
      <c r="AI64" s="771"/>
      <c r="AJ64" s="771"/>
      <c r="AK64" s="771"/>
      <c r="AL64" s="771"/>
      <c r="AM64" s="771"/>
      <c r="AN64" s="771"/>
      <c r="AO64" s="771"/>
      <c r="AP64" s="771"/>
      <c r="AQ64" s="771"/>
      <c r="AR64" s="771"/>
      <c r="AS64" s="771"/>
      <c r="AT64" s="771"/>
      <c r="AU64" s="773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</row>
    <row r="65" spans="2:96" ht="15.75" thickBot="1" x14ac:dyDescent="0.3">
      <c r="B65" s="685">
        <v>32160002</v>
      </c>
      <c r="C65" s="21" t="s">
        <v>121</v>
      </c>
      <c r="D65" s="295" t="s">
        <v>47</v>
      </c>
      <c r="E65" s="11"/>
      <c r="F65" s="354">
        <f>(G65+J65+M65)/3</f>
        <v>65.022933333333327</v>
      </c>
      <c r="G65" s="38">
        <f>(6406.25/100)</f>
        <v>64.0625</v>
      </c>
      <c r="H65" s="265" t="s">
        <v>254</v>
      </c>
      <c r="I65" s="29" t="s">
        <v>257</v>
      </c>
      <c r="J65" s="49">
        <f>(6640.63/100)</f>
        <v>66.406300000000002</v>
      </c>
      <c r="K65" s="265" t="s">
        <v>255</v>
      </c>
      <c r="L65" s="29" t="s">
        <v>258</v>
      </c>
      <c r="M65" s="83">
        <f>(6460/100)</f>
        <v>64.599999999999994</v>
      </c>
      <c r="N65" s="468" t="s">
        <v>422</v>
      </c>
      <c r="O65" s="234" t="s">
        <v>423</v>
      </c>
      <c r="P65" s="355" t="s">
        <v>389</v>
      </c>
      <c r="R65" s="416">
        <v>4</v>
      </c>
      <c r="S65" s="253">
        <f t="shared" si="0"/>
        <v>65.022933333333327</v>
      </c>
      <c r="T65" s="80">
        <v>60.89</v>
      </c>
      <c r="U65" s="98"/>
      <c r="V65" s="413"/>
      <c r="X65" s="431"/>
      <c r="Y65" s="80"/>
      <c r="Z65" s="82"/>
      <c r="AA65" s="80"/>
      <c r="AB65" s="80"/>
      <c r="AC65" s="80"/>
      <c r="AD65" s="80"/>
      <c r="AE65" s="80"/>
      <c r="AF65" s="82"/>
      <c r="AG65" s="80"/>
      <c r="AH65" s="80"/>
      <c r="AI65" s="80"/>
      <c r="AJ65" s="80"/>
      <c r="AK65" s="80"/>
      <c r="AL65" s="80"/>
      <c r="AM65" s="84"/>
      <c r="AN65" s="84"/>
      <c r="AO65" s="84"/>
      <c r="AP65" s="84"/>
      <c r="AQ65" s="84"/>
      <c r="AR65" s="84"/>
      <c r="AS65" s="84">
        <v>60.89</v>
      </c>
      <c r="AT65" s="84"/>
      <c r="AU65" s="432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</row>
    <row r="66" spans="2:96" ht="15.75" thickBot="1" x14ac:dyDescent="0.3">
      <c r="B66" s="685"/>
      <c r="C66" s="5" t="s">
        <v>122</v>
      </c>
      <c r="D66" s="298" t="s">
        <v>47</v>
      </c>
      <c r="E66" s="11"/>
      <c r="F66" s="354">
        <f t="shared" ref="F66:F67" si="1">(G66+J66+M66)/3</f>
        <v>75.42583333333333</v>
      </c>
      <c r="G66" s="40">
        <f>(7656.25/100)</f>
        <v>76.5625</v>
      </c>
      <c r="H66" s="270" t="s">
        <v>254</v>
      </c>
      <c r="I66" s="33" t="s">
        <v>253</v>
      </c>
      <c r="J66" s="51">
        <f>(7187.5/100)</f>
        <v>71.875</v>
      </c>
      <c r="K66" s="270" t="s">
        <v>255</v>
      </c>
      <c r="L66" s="33" t="s">
        <v>256</v>
      </c>
      <c r="M66" s="143">
        <f>(7784/100)</f>
        <v>77.84</v>
      </c>
      <c r="N66" s="467" t="s">
        <v>422</v>
      </c>
      <c r="O66" s="234" t="s">
        <v>421</v>
      </c>
      <c r="P66" s="355" t="s">
        <v>390</v>
      </c>
      <c r="R66" s="416">
        <v>4</v>
      </c>
      <c r="S66" s="253">
        <f t="shared" si="0"/>
        <v>75.42583333333333</v>
      </c>
      <c r="T66" s="89"/>
      <c r="U66" s="99"/>
      <c r="V66" s="411">
        <f>(AF66)</f>
        <v>81</v>
      </c>
      <c r="X66" s="431"/>
      <c r="Y66" s="80">
        <v>84.61</v>
      </c>
      <c r="Z66" s="82"/>
      <c r="AA66" s="80"/>
      <c r="AB66" s="80"/>
      <c r="AC66" s="80"/>
      <c r="AD66" s="80"/>
      <c r="AE66" s="80"/>
      <c r="AF66" s="82">
        <v>81</v>
      </c>
      <c r="AG66" s="80"/>
      <c r="AH66" s="80"/>
      <c r="AI66" s="80"/>
      <c r="AJ66" s="80"/>
      <c r="AK66" s="80"/>
      <c r="AL66" s="80"/>
      <c r="AM66" s="84"/>
      <c r="AN66" s="84"/>
      <c r="AO66" s="84"/>
      <c r="AP66" s="84"/>
      <c r="AQ66" s="84"/>
      <c r="AR66" s="84"/>
      <c r="AS66" s="84">
        <v>68.19</v>
      </c>
      <c r="AT66" s="84"/>
      <c r="AU66" s="432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</row>
    <row r="67" spans="2:96" ht="15.75" thickBot="1" x14ac:dyDescent="0.3">
      <c r="B67" s="685"/>
      <c r="C67" s="16" t="s">
        <v>14</v>
      </c>
      <c r="D67" s="296" t="s">
        <v>47</v>
      </c>
      <c r="E67" s="11"/>
      <c r="F67" s="354">
        <f t="shared" si="1"/>
        <v>71.354199999999992</v>
      </c>
      <c r="G67" s="39">
        <f>(7500/100)</f>
        <v>75</v>
      </c>
      <c r="H67" s="57" t="s">
        <v>40</v>
      </c>
      <c r="I67" s="30" t="s">
        <v>13</v>
      </c>
      <c r="J67" s="50">
        <f>(6953.13/100)</f>
        <v>69.531300000000002</v>
      </c>
      <c r="K67" s="266" t="s">
        <v>255</v>
      </c>
      <c r="L67" s="30" t="s">
        <v>259</v>
      </c>
      <c r="M67" s="179">
        <f>(6953.13/100)</f>
        <v>69.531300000000002</v>
      </c>
      <c r="N67" s="277" t="s">
        <v>255</v>
      </c>
      <c r="O67" s="236" t="s">
        <v>259</v>
      </c>
      <c r="P67" s="355" t="s">
        <v>389</v>
      </c>
      <c r="R67" s="416">
        <v>4</v>
      </c>
      <c r="S67" s="253">
        <f t="shared" si="0"/>
        <v>71.354199999999992</v>
      </c>
      <c r="T67" s="89"/>
      <c r="U67" s="99"/>
      <c r="V67" s="411">
        <f t="shared" ref="V67:V69" si="2">(AF67)</f>
        <v>74</v>
      </c>
      <c r="X67" s="431"/>
      <c r="Y67" s="80"/>
      <c r="Z67" s="82"/>
      <c r="AA67" s="80"/>
      <c r="AB67" s="80"/>
      <c r="AC67" s="80"/>
      <c r="AD67" s="80"/>
      <c r="AE67" s="80"/>
      <c r="AF67" s="82">
        <v>74</v>
      </c>
      <c r="AG67" s="80"/>
      <c r="AH67" s="80"/>
      <c r="AI67" s="80"/>
      <c r="AJ67" s="80"/>
      <c r="AK67" s="80">
        <v>74.099999999999994</v>
      </c>
      <c r="AL67" s="80"/>
      <c r="AM67" s="84"/>
      <c r="AN67" s="84"/>
      <c r="AO67" s="84"/>
      <c r="AP67" s="84">
        <v>51.49</v>
      </c>
      <c r="AQ67" s="84"/>
      <c r="AR67" s="84"/>
      <c r="AS67" s="84">
        <v>62.29</v>
      </c>
      <c r="AT67" s="84"/>
      <c r="AU67" s="432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</row>
    <row r="68" spans="2:96" ht="15.75" thickBot="1" x14ac:dyDescent="0.3">
      <c r="B68" s="651"/>
      <c r="C68" s="652"/>
      <c r="D68" s="653"/>
      <c r="E68" s="473"/>
      <c r="F68" s="679"/>
      <c r="G68" s="679"/>
      <c r="H68" s="679"/>
      <c r="I68" s="679"/>
      <c r="J68" s="679"/>
      <c r="K68" s="679"/>
      <c r="L68" s="679"/>
      <c r="M68" s="638"/>
      <c r="N68" s="638"/>
      <c r="O68" s="638"/>
      <c r="P68" s="657"/>
      <c r="R68" s="416"/>
      <c r="S68" s="107"/>
      <c r="T68" s="107"/>
      <c r="U68" s="107"/>
      <c r="V68" s="412"/>
      <c r="X68" s="431"/>
      <c r="Y68" s="80"/>
      <c r="Z68" s="82"/>
      <c r="AA68" s="80"/>
      <c r="AB68" s="80"/>
      <c r="AC68" s="80"/>
      <c r="AD68" s="80"/>
      <c r="AE68" s="80"/>
      <c r="AF68" s="82"/>
      <c r="AG68" s="80"/>
      <c r="AH68" s="80"/>
      <c r="AI68" s="80"/>
      <c r="AJ68" s="80"/>
      <c r="AK68" s="80"/>
      <c r="AL68" s="80"/>
      <c r="AM68" s="84"/>
      <c r="AN68" s="84"/>
      <c r="AO68" s="84"/>
      <c r="AP68" s="84"/>
      <c r="AQ68" s="84"/>
      <c r="AR68" s="84"/>
      <c r="AS68" s="84"/>
      <c r="AT68" s="84"/>
      <c r="AU68" s="432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</row>
    <row r="69" spans="2:96" ht="15.75" thickBot="1" x14ac:dyDescent="0.3">
      <c r="B69" s="312">
        <v>321200161</v>
      </c>
      <c r="C69" s="77" t="s">
        <v>108</v>
      </c>
      <c r="D69" s="337" t="s">
        <v>65</v>
      </c>
      <c r="E69" s="473"/>
      <c r="F69" s="475"/>
      <c r="G69" s="474"/>
      <c r="H69" s="485"/>
      <c r="I69" s="472"/>
      <c r="J69" s="472"/>
      <c r="K69" s="472"/>
      <c r="L69" s="472"/>
      <c r="M69" s="163"/>
      <c r="N69" s="163"/>
      <c r="O69" s="121"/>
      <c r="P69" s="373"/>
      <c r="R69" s="484">
        <v>2</v>
      </c>
      <c r="S69" s="477">
        <f t="shared" si="0"/>
        <v>0</v>
      </c>
      <c r="T69" s="482"/>
      <c r="U69" s="483"/>
      <c r="V69" s="80">
        <f t="shared" si="2"/>
        <v>180</v>
      </c>
      <c r="X69" s="431"/>
      <c r="Y69" s="80"/>
      <c r="Z69" s="82"/>
      <c r="AA69" s="80"/>
      <c r="AB69" s="80"/>
      <c r="AC69" s="80"/>
      <c r="AD69" s="80"/>
      <c r="AE69" s="80"/>
      <c r="AF69" s="82">
        <v>180</v>
      </c>
      <c r="AG69" s="80"/>
      <c r="AH69" s="80"/>
      <c r="AI69" s="80"/>
      <c r="AJ69" s="80"/>
      <c r="AK69" s="80">
        <v>176.09</v>
      </c>
      <c r="AL69" s="80"/>
      <c r="AM69" s="84"/>
      <c r="AN69" s="84"/>
      <c r="AO69" s="84"/>
      <c r="AP69" s="84"/>
      <c r="AQ69" s="84"/>
      <c r="AR69" s="84"/>
      <c r="AS69" s="84"/>
      <c r="AT69" s="84"/>
      <c r="AU69" s="432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</row>
    <row r="70" spans="2:96" ht="15.75" thickBot="1" x14ac:dyDescent="0.3">
      <c r="B70" s="306">
        <v>321200172</v>
      </c>
      <c r="C70" s="76" t="s">
        <v>109</v>
      </c>
      <c r="D70" s="314" t="s">
        <v>65</v>
      </c>
      <c r="E70" s="473"/>
      <c r="F70" s="476"/>
      <c r="G70" s="474"/>
      <c r="H70" s="471"/>
      <c r="I70" s="472"/>
      <c r="J70" s="472"/>
      <c r="K70" s="472"/>
      <c r="L70" s="472"/>
      <c r="M70" s="192"/>
      <c r="N70" s="192"/>
      <c r="O70" s="193"/>
      <c r="P70" s="374"/>
      <c r="R70" s="478"/>
      <c r="S70" s="477"/>
      <c r="T70" s="480"/>
      <c r="U70" s="479"/>
      <c r="V70" s="481"/>
      <c r="X70" s="774"/>
      <c r="Y70" s="775"/>
      <c r="Z70" s="775"/>
      <c r="AA70" s="775"/>
      <c r="AB70" s="775"/>
      <c r="AC70" s="775"/>
      <c r="AD70" s="775"/>
      <c r="AE70" s="775"/>
      <c r="AF70" s="775"/>
      <c r="AG70" s="775"/>
      <c r="AH70" s="775"/>
      <c r="AI70" s="775"/>
      <c r="AJ70" s="775"/>
      <c r="AK70" s="775"/>
      <c r="AL70" s="775"/>
      <c r="AM70" s="775"/>
      <c r="AN70" s="775"/>
      <c r="AO70" s="775"/>
      <c r="AP70" s="775"/>
      <c r="AQ70" s="775"/>
      <c r="AR70" s="775"/>
      <c r="AS70" s="775"/>
      <c r="AT70" s="775"/>
      <c r="AU70" s="776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</row>
    <row r="71" spans="2:96" ht="15.75" thickBot="1" x14ac:dyDescent="0.3">
      <c r="B71" s="651"/>
      <c r="C71" s="652"/>
      <c r="D71" s="653"/>
      <c r="E71" s="11"/>
      <c r="F71" s="680"/>
      <c r="G71" s="677"/>
      <c r="H71" s="677"/>
      <c r="I71" s="677"/>
      <c r="J71" s="677"/>
      <c r="K71" s="677"/>
      <c r="L71" s="677"/>
      <c r="M71" s="638"/>
      <c r="N71" s="638"/>
      <c r="O71" s="638"/>
      <c r="P71" s="650"/>
      <c r="R71" s="416"/>
      <c r="S71" s="107"/>
      <c r="T71" s="107"/>
      <c r="U71" s="107"/>
      <c r="V71" s="412"/>
      <c r="X71" s="777"/>
      <c r="Y71" s="778"/>
      <c r="Z71" s="778"/>
      <c r="AA71" s="778"/>
      <c r="AB71" s="778"/>
      <c r="AC71" s="778"/>
      <c r="AD71" s="778"/>
      <c r="AE71" s="778"/>
      <c r="AF71" s="778"/>
      <c r="AG71" s="778"/>
      <c r="AH71" s="778"/>
      <c r="AI71" s="778"/>
      <c r="AJ71" s="778"/>
      <c r="AK71" s="778"/>
      <c r="AL71" s="778"/>
      <c r="AM71" s="778"/>
      <c r="AN71" s="778"/>
      <c r="AO71" s="778"/>
      <c r="AP71" s="778"/>
      <c r="AQ71" s="778"/>
      <c r="AR71" s="778"/>
      <c r="AS71" s="778"/>
      <c r="AT71" s="778"/>
      <c r="AU71" s="779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</row>
    <row r="72" spans="2:96" ht="15.75" thickBot="1" x14ac:dyDescent="0.3">
      <c r="B72" s="307">
        <v>321200192</v>
      </c>
      <c r="C72" s="66" t="s">
        <v>110</v>
      </c>
      <c r="D72" s="308" t="s">
        <v>47</v>
      </c>
      <c r="E72" s="11"/>
      <c r="F72" s="354">
        <v>950</v>
      </c>
      <c r="G72" s="41">
        <v>950</v>
      </c>
      <c r="H72" s="59"/>
      <c r="I72" s="215" t="s">
        <v>318</v>
      </c>
      <c r="J72" s="217"/>
      <c r="K72" s="217"/>
      <c r="L72" s="218"/>
      <c r="M72" s="209"/>
      <c r="N72" s="209"/>
      <c r="O72" s="34"/>
      <c r="P72" s="365"/>
      <c r="R72" s="416">
        <v>1</v>
      </c>
      <c r="S72" s="254">
        <f t="shared" si="0"/>
        <v>950</v>
      </c>
      <c r="T72" s="124"/>
      <c r="U72" s="125"/>
      <c r="V72" s="414"/>
      <c r="X72" s="777"/>
      <c r="Y72" s="778"/>
      <c r="Z72" s="778"/>
      <c r="AA72" s="778"/>
      <c r="AB72" s="778"/>
      <c r="AC72" s="778"/>
      <c r="AD72" s="778"/>
      <c r="AE72" s="778"/>
      <c r="AF72" s="778"/>
      <c r="AG72" s="778"/>
      <c r="AH72" s="778"/>
      <c r="AI72" s="778"/>
      <c r="AJ72" s="778"/>
      <c r="AK72" s="778"/>
      <c r="AL72" s="778"/>
      <c r="AM72" s="778"/>
      <c r="AN72" s="778"/>
      <c r="AO72" s="778"/>
      <c r="AP72" s="778"/>
      <c r="AQ72" s="778"/>
      <c r="AR72" s="778"/>
      <c r="AS72" s="778"/>
      <c r="AT72" s="778"/>
      <c r="AU72" s="779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</row>
    <row r="73" spans="2:96" ht="15.75" thickBot="1" x14ac:dyDescent="0.3">
      <c r="B73" s="651" t="s">
        <v>282</v>
      </c>
      <c r="C73" s="652"/>
      <c r="D73" s="653"/>
      <c r="E73" s="11"/>
      <c r="F73" s="637"/>
      <c r="G73" s="638"/>
      <c r="H73" s="638"/>
      <c r="I73" s="638"/>
      <c r="J73" s="638"/>
      <c r="K73" s="638"/>
      <c r="L73" s="638"/>
      <c r="M73" s="638"/>
      <c r="N73" s="638"/>
      <c r="O73" s="638"/>
      <c r="P73" s="639"/>
      <c r="R73" s="416"/>
      <c r="S73" s="107"/>
      <c r="T73" s="107"/>
      <c r="U73" s="107"/>
      <c r="V73" s="412"/>
      <c r="X73" s="780"/>
      <c r="Y73" s="781"/>
      <c r="Z73" s="781"/>
      <c r="AA73" s="781"/>
      <c r="AB73" s="781"/>
      <c r="AC73" s="781"/>
      <c r="AD73" s="781"/>
      <c r="AE73" s="781"/>
      <c r="AF73" s="781"/>
      <c r="AG73" s="781"/>
      <c r="AH73" s="781"/>
      <c r="AI73" s="781"/>
      <c r="AJ73" s="781"/>
      <c r="AK73" s="781"/>
      <c r="AL73" s="781"/>
      <c r="AM73" s="781"/>
      <c r="AN73" s="781"/>
      <c r="AO73" s="781"/>
      <c r="AP73" s="781"/>
      <c r="AQ73" s="781"/>
      <c r="AR73" s="781"/>
      <c r="AS73" s="781"/>
      <c r="AT73" s="781"/>
      <c r="AU73" s="772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</row>
    <row r="74" spans="2:96" ht="15.75" thickBot="1" x14ac:dyDescent="0.3">
      <c r="B74" s="685">
        <v>32020003</v>
      </c>
      <c r="C74" s="21" t="s">
        <v>57</v>
      </c>
      <c r="D74" s="295" t="s">
        <v>56</v>
      </c>
      <c r="E74" s="11"/>
      <c r="F74" s="362">
        <f>(G74+J74)/2</f>
        <v>1517.19</v>
      </c>
      <c r="G74" s="38">
        <v>1484.38</v>
      </c>
      <c r="H74" s="265" t="s">
        <v>155</v>
      </c>
      <c r="I74" s="29" t="s">
        <v>156</v>
      </c>
      <c r="J74" s="49">
        <v>1550</v>
      </c>
      <c r="K74" s="486" t="s">
        <v>159</v>
      </c>
      <c r="L74" s="29" t="s">
        <v>158</v>
      </c>
      <c r="M74" s="197"/>
      <c r="N74" s="197"/>
      <c r="O74" s="235"/>
      <c r="P74" s="355" t="s">
        <v>157</v>
      </c>
      <c r="R74" s="416">
        <v>3</v>
      </c>
      <c r="S74" s="253">
        <f>(F74)</f>
        <v>1517.19</v>
      </c>
      <c r="T74" s="80"/>
      <c r="U74" s="99"/>
      <c r="V74" s="411">
        <f>(AF74)</f>
        <v>2577</v>
      </c>
      <c r="X74" s="431"/>
      <c r="Y74" s="80"/>
      <c r="Z74" s="82"/>
      <c r="AA74" s="80"/>
      <c r="AB74" s="80"/>
      <c r="AC74" s="80"/>
      <c r="AD74" s="80"/>
      <c r="AE74" s="80"/>
      <c r="AF74" s="82">
        <v>2577</v>
      </c>
      <c r="AG74" s="80"/>
      <c r="AH74" s="80"/>
      <c r="AI74" s="80"/>
      <c r="AJ74" s="80">
        <v>1048.49</v>
      </c>
      <c r="AK74" s="80">
        <v>1236.69</v>
      </c>
      <c r="AL74" s="80"/>
      <c r="AM74" s="84"/>
      <c r="AN74" s="84"/>
      <c r="AO74" s="84"/>
      <c r="AP74" s="84"/>
      <c r="AQ74" s="84"/>
      <c r="AR74" s="84"/>
      <c r="AS74" s="84"/>
      <c r="AT74" s="84"/>
      <c r="AU74" s="432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</row>
    <row r="75" spans="2:96" ht="15.75" thickBot="1" x14ac:dyDescent="0.3">
      <c r="B75" s="706"/>
      <c r="C75" s="5" t="s">
        <v>9</v>
      </c>
      <c r="D75" s="298" t="s">
        <v>58</v>
      </c>
      <c r="E75" s="11"/>
      <c r="F75" s="363">
        <f>(G75)</f>
        <v>5.0390649999999999</v>
      </c>
      <c r="G75" s="39">
        <f>(10078.13/2000)</f>
        <v>5.0390649999999999</v>
      </c>
      <c r="H75" s="266" t="s">
        <v>155</v>
      </c>
      <c r="I75" s="130" t="s">
        <v>160</v>
      </c>
      <c r="J75" s="131"/>
      <c r="K75" s="131"/>
      <c r="L75" s="165"/>
      <c r="M75" s="180"/>
      <c r="N75" s="180"/>
      <c r="O75" s="236"/>
      <c r="P75" s="355" t="s">
        <v>311</v>
      </c>
      <c r="R75" s="416">
        <v>2</v>
      </c>
      <c r="S75" s="253">
        <f>(F75)</f>
        <v>5.0390649999999999</v>
      </c>
      <c r="T75" s="80">
        <v>11.58</v>
      </c>
      <c r="U75" s="99"/>
      <c r="V75" s="411"/>
      <c r="X75" s="431"/>
      <c r="Y75" s="80"/>
      <c r="Z75" s="82"/>
      <c r="AA75" s="80"/>
      <c r="AB75" s="80"/>
      <c r="AC75" s="80"/>
      <c r="AD75" s="80"/>
      <c r="AE75" s="80"/>
      <c r="AF75" s="82"/>
      <c r="AG75" s="80"/>
      <c r="AH75" s="80"/>
      <c r="AI75" s="80"/>
      <c r="AJ75" s="80"/>
      <c r="AK75" s="80"/>
      <c r="AL75" s="80"/>
      <c r="AM75" s="84"/>
      <c r="AN75" s="84"/>
      <c r="AO75" s="84"/>
      <c r="AP75" s="84"/>
      <c r="AQ75" s="84"/>
      <c r="AR75" s="84"/>
      <c r="AS75" s="84">
        <v>11.58</v>
      </c>
      <c r="AT75" s="84"/>
      <c r="AU75" s="432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</row>
    <row r="76" spans="2:96" ht="15.75" thickBot="1" x14ac:dyDescent="0.3">
      <c r="B76" s="306">
        <v>320200024</v>
      </c>
      <c r="C76" s="76" t="s">
        <v>55</v>
      </c>
      <c r="D76" s="314" t="s">
        <v>56</v>
      </c>
      <c r="E76" s="11"/>
      <c r="F76" s="663"/>
      <c r="G76" s="664"/>
      <c r="H76" s="664"/>
      <c r="I76" s="664"/>
      <c r="J76" s="664"/>
      <c r="K76" s="664"/>
      <c r="L76" s="664"/>
      <c r="M76" s="664"/>
      <c r="N76" s="664"/>
      <c r="O76" s="664"/>
      <c r="P76" s="672"/>
      <c r="R76" s="416">
        <v>1</v>
      </c>
      <c r="S76" s="254">
        <f>(F76)</f>
        <v>0</v>
      </c>
      <c r="T76" s="124"/>
      <c r="U76" s="247"/>
      <c r="V76" s="415">
        <f t="shared" ref="V76" si="3">(AF76)</f>
        <v>1566.98</v>
      </c>
      <c r="X76" s="431"/>
      <c r="Y76" s="80"/>
      <c r="Z76" s="82"/>
      <c r="AA76" s="80"/>
      <c r="AB76" s="80">
        <v>2198</v>
      </c>
      <c r="AC76" s="80"/>
      <c r="AD76" s="80"/>
      <c r="AE76" s="80"/>
      <c r="AF76" s="82">
        <v>1566.98</v>
      </c>
      <c r="AG76" s="80"/>
      <c r="AH76" s="80"/>
      <c r="AI76" s="80"/>
      <c r="AJ76" s="80"/>
      <c r="AK76" s="80"/>
      <c r="AL76" s="80"/>
      <c r="AM76" s="84"/>
      <c r="AN76" s="84"/>
      <c r="AO76" s="84"/>
      <c r="AP76" s="84"/>
      <c r="AQ76" s="84"/>
      <c r="AR76" s="84"/>
      <c r="AS76" s="84">
        <v>2193.8000000000002</v>
      </c>
      <c r="AT76" s="84"/>
      <c r="AU76" s="432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</row>
    <row r="77" spans="2:96" ht="15.75" thickBot="1" x14ac:dyDescent="0.3">
      <c r="B77" s="651"/>
      <c r="C77" s="652"/>
      <c r="D77" s="653"/>
      <c r="E77" s="11"/>
      <c r="F77" s="637"/>
      <c r="G77" s="638"/>
      <c r="H77" s="638"/>
      <c r="I77" s="638"/>
      <c r="J77" s="638"/>
      <c r="K77" s="638"/>
      <c r="L77" s="638"/>
      <c r="M77" s="679"/>
      <c r="N77" s="638"/>
      <c r="O77" s="638"/>
      <c r="P77" s="639"/>
      <c r="R77" s="416"/>
      <c r="S77" s="107"/>
      <c r="T77" s="107"/>
      <c r="U77" s="107"/>
      <c r="V77" s="412"/>
      <c r="X77" s="770"/>
      <c r="Y77" s="771"/>
      <c r="Z77" s="771"/>
      <c r="AA77" s="771"/>
      <c r="AB77" s="771"/>
      <c r="AC77" s="771"/>
      <c r="AD77" s="771"/>
      <c r="AE77" s="771"/>
      <c r="AF77" s="771"/>
      <c r="AG77" s="771"/>
      <c r="AH77" s="771"/>
      <c r="AI77" s="771"/>
      <c r="AJ77" s="771"/>
      <c r="AK77" s="771"/>
      <c r="AL77" s="771"/>
      <c r="AM77" s="771"/>
      <c r="AN77" s="771"/>
      <c r="AO77" s="771"/>
      <c r="AP77" s="771"/>
      <c r="AQ77" s="771"/>
      <c r="AR77" s="771"/>
      <c r="AS77" s="771"/>
      <c r="AT77" s="771"/>
      <c r="AU77" s="773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</row>
    <row r="78" spans="2:96" ht="16.5" thickBot="1" x14ac:dyDescent="0.3">
      <c r="B78" s="300">
        <v>320500026</v>
      </c>
      <c r="C78" s="22" t="s">
        <v>20</v>
      </c>
      <c r="D78" s="301" t="s">
        <v>68</v>
      </c>
      <c r="E78" s="11"/>
      <c r="F78" s="361">
        <f>(G78+J78+M78)/3</f>
        <v>222.66666666666666</v>
      </c>
      <c r="G78" s="46">
        <v>148</v>
      </c>
      <c r="H78" s="269" t="s">
        <v>182</v>
      </c>
      <c r="I78" s="14" t="s">
        <v>21</v>
      </c>
      <c r="J78" s="52">
        <v>300</v>
      </c>
      <c r="K78" s="59" t="s">
        <v>184</v>
      </c>
      <c r="L78" s="34" t="s">
        <v>183</v>
      </c>
      <c r="M78" s="143">
        <f>(880/2)/2</f>
        <v>220</v>
      </c>
      <c r="N78" s="487" t="s">
        <v>425</v>
      </c>
      <c r="O78" s="117" t="s">
        <v>424</v>
      </c>
      <c r="P78" s="355" t="s">
        <v>185</v>
      </c>
      <c r="R78" s="416">
        <v>3</v>
      </c>
      <c r="S78" s="253">
        <f>(F78)</f>
        <v>222.66666666666666</v>
      </c>
      <c r="T78" s="89"/>
      <c r="U78" s="96">
        <f>(AJ78)</f>
        <v>179.89</v>
      </c>
      <c r="V78" s="419"/>
      <c r="X78" s="431"/>
      <c r="Y78" s="80"/>
      <c r="Z78" s="82"/>
      <c r="AA78" s="80"/>
      <c r="AB78" s="80"/>
      <c r="AC78" s="80"/>
      <c r="AD78" s="80"/>
      <c r="AE78" s="80"/>
      <c r="AF78" s="82"/>
      <c r="AG78" s="80"/>
      <c r="AH78" s="80">
        <v>182.39</v>
      </c>
      <c r="AI78" s="80"/>
      <c r="AJ78" s="80">
        <v>179.89</v>
      </c>
      <c r="AK78" s="80"/>
      <c r="AL78" s="80"/>
      <c r="AM78" s="84"/>
      <c r="AN78" s="84"/>
      <c r="AO78" s="84"/>
      <c r="AP78" s="84"/>
      <c r="AQ78" s="84"/>
      <c r="AR78" s="84"/>
      <c r="AS78" s="84">
        <v>172.09</v>
      </c>
      <c r="AT78" s="84"/>
      <c r="AU78" s="432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</row>
    <row r="79" spans="2:96" ht="15.75" thickBot="1" x14ac:dyDescent="0.3">
      <c r="B79" s="651" t="s">
        <v>304</v>
      </c>
      <c r="C79" s="652"/>
      <c r="D79" s="653"/>
      <c r="E79" s="11"/>
      <c r="F79" s="637"/>
      <c r="G79" s="638"/>
      <c r="H79" s="638"/>
      <c r="I79" s="638"/>
      <c r="J79" s="638"/>
      <c r="K79" s="638"/>
      <c r="L79" s="638"/>
      <c r="M79" s="677"/>
      <c r="N79" s="638"/>
      <c r="O79" s="638"/>
      <c r="P79" s="678"/>
      <c r="Q79" s="48"/>
      <c r="R79" s="409"/>
      <c r="S79" s="107"/>
      <c r="T79" s="107"/>
      <c r="U79" s="107"/>
      <c r="V79" s="412"/>
      <c r="W79" s="48"/>
      <c r="X79" s="770"/>
      <c r="Y79" s="771"/>
      <c r="Z79" s="771"/>
      <c r="AA79" s="771"/>
      <c r="AB79" s="771"/>
      <c r="AC79" s="771"/>
      <c r="AD79" s="771"/>
      <c r="AE79" s="771"/>
      <c r="AF79" s="771"/>
      <c r="AG79" s="771"/>
      <c r="AH79" s="771"/>
      <c r="AI79" s="771"/>
      <c r="AJ79" s="771"/>
      <c r="AK79" s="771"/>
      <c r="AL79" s="771"/>
      <c r="AM79" s="771"/>
      <c r="AN79" s="771"/>
      <c r="AO79" s="771"/>
      <c r="AP79" s="771"/>
      <c r="AQ79" s="771"/>
      <c r="AR79" s="771"/>
      <c r="AS79" s="771"/>
      <c r="AT79" s="771"/>
      <c r="AU79" s="773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</row>
    <row r="80" spans="2:96" ht="15.75" thickBot="1" x14ac:dyDescent="0.3">
      <c r="B80" s="315">
        <v>320100112</v>
      </c>
      <c r="C80" s="24" t="s">
        <v>292</v>
      </c>
      <c r="D80" s="316" t="s">
        <v>51</v>
      </c>
      <c r="E80" s="11"/>
      <c r="F80" s="375">
        <f>(G80+J80)/2</f>
        <v>843.36</v>
      </c>
      <c r="G80" s="170">
        <v>886.72</v>
      </c>
      <c r="H80" s="271" t="s">
        <v>145</v>
      </c>
      <c r="I80" s="171" t="s">
        <v>19</v>
      </c>
      <c r="J80" s="172">
        <v>800</v>
      </c>
      <c r="K80" s="488" t="s">
        <v>148</v>
      </c>
      <c r="L80" s="31" t="s">
        <v>149</v>
      </c>
      <c r="M80" s="83"/>
      <c r="N80" s="468"/>
      <c r="O80" s="32"/>
      <c r="P80" s="376" t="s">
        <v>147</v>
      </c>
      <c r="Q80" s="48"/>
      <c r="R80" s="409">
        <v>4</v>
      </c>
      <c r="S80" s="253">
        <f>(F80)</f>
        <v>843.36</v>
      </c>
      <c r="T80" s="80"/>
      <c r="U80" s="99">
        <f>(AT80)</f>
        <v>389.62</v>
      </c>
      <c r="V80" s="413"/>
      <c r="W80" s="48"/>
      <c r="X80" s="431"/>
      <c r="Y80" s="80"/>
      <c r="Z80" s="82"/>
      <c r="AA80" s="80"/>
      <c r="AB80" s="80"/>
      <c r="AC80" s="80"/>
      <c r="AD80" s="80">
        <v>389.62</v>
      </c>
      <c r="AE80" s="80"/>
      <c r="AF80" s="82"/>
      <c r="AG80" s="80"/>
      <c r="AH80" s="80"/>
      <c r="AI80" s="80"/>
      <c r="AJ80" s="80"/>
      <c r="AK80" s="80"/>
      <c r="AL80" s="80"/>
      <c r="AM80" s="84">
        <v>409.41</v>
      </c>
      <c r="AN80" s="84"/>
      <c r="AO80" s="84"/>
      <c r="AP80" s="84">
        <v>420.11</v>
      </c>
      <c r="AQ80" s="84"/>
      <c r="AR80" s="84"/>
      <c r="AS80" s="84"/>
      <c r="AT80" s="84">
        <v>389.62</v>
      </c>
      <c r="AU80" s="432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</row>
    <row r="81" spans="1:2358" ht="15.75" thickBot="1" x14ac:dyDescent="0.3">
      <c r="B81" s="317">
        <v>320100123</v>
      </c>
      <c r="C81" s="7" t="s">
        <v>293</v>
      </c>
      <c r="D81" s="318" t="s">
        <v>52</v>
      </c>
      <c r="E81" s="11"/>
      <c r="F81" s="377">
        <f>(G81+J81)/2</f>
        <v>51.5625</v>
      </c>
      <c r="G81" s="47">
        <f>(2968.75/50)</f>
        <v>59.375</v>
      </c>
      <c r="H81" s="272" t="s">
        <v>151</v>
      </c>
      <c r="I81" s="133" t="s">
        <v>150</v>
      </c>
      <c r="J81" s="158">
        <f>(2187.5/50)</f>
        <v>43.75</v>
      </c>
      <c r="K81" s="489" t="s">
        <v>388</v>
      </c>
      <c r="L81" s="133" t="s">
        <v>426</v>
      </c>
      <c r="M81" s="148"/>
      <c r="N81" s="148"/>
      <c r="O81" s="239"/>
      <c r="P81" s="376" t="s">
        <v>152</v>
      </c>
      <c r="Q81" s="48"/>
      <c r="R81" s="409">
        <v>3</v>
      </c>
      <c r="S81" s="253">
        <f>(F81)</f>
        <v>51.5625</v>
      </c>
      <c r="T81" s="80"/>
      <c r="U81" s="99">
        <f>(AK81+AQ81)/2</f>
        <v>38.120000000000005</v>
      </c>
      <c r="V81" s="413"/>
      <c r="W81" s="48"/>
      <c r="X81" s="431"/>
      <c r="Y81" s="80"/>
      <c r="Z81" s="82"/>
      <c r="AA81" s="80"/>
      <c r="AB81" s="80"/>
      <c r="AC81" s="80"/>
      <c r="AD81" s="80">
        <v>42.82</v>
      </c>
      <c r="AE81" s="80"/>
      <c r="AF81" s="82"/>
      <c r="AG81" s="80"/>
      <c r="AH81" s="80"/>
      <c r="AI81" s="80"/>
      <c r="AJ81" s="80">
        <v>35.32</v>
      </c>
      <c r="AK81" s="80">
        <v>40.200000000000003</v>
      </c>
      <c r="AL81" s="80"/>
      <c r="AM81" s="84">
        <v>35.9</v>
      </c>
      <c r="AN81" s="84"/>
      <c r="AO81" s="84"/>
      <c r="AP81" s="84"/>
      <c r="AQ81" s="84">
        <v>36.04</v>
      </c>
      <c r="AR81" s="84"/>
      <c r="AS81" s="84"/>
      <c r="AT81" s="84"/>
      <c r="AU81" s="432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</row>
    <row r="82" spans="1:2358" ht="15.75" thickBot="1" x14ac:dyDescent="0.3">
      <c r="B82" s="319">
        <v>3201001710</v>
      </c>
      <c r="C82" s="18" t="s">
        <v>294</v>
      </c>
      <c r="D82" s="320" t="s">
        <v>51</v>
      </c>
      <c r="E82" s="11"/>
      <c r="F82" s="375">
        <f>(G82+J82)/2</f>
        <v>1650</v>
      </c>
      <c r="G82" s="173">
        <v>2100</v>
      </c>
      <c r="H82" s="271" t="s">
        <v>372</v>
      </c>
      <c r="I82" s="171" t="s">
        <v>429</v>
      </c>
      <c r="J82" s="174">
        <v>1200</v>
      </c>
      <c r="K82" s="488" t="s">
        <v>428</v>
      </c>
      <c r="L82" s="28" t="s">
        <v>427</v>
      </c>
      <c r="M82" s="183"/>
      <c r="N82" s="183"/>
      <c r="O82" s="241"/>
      <c r="P82" s="376" t="s">
        <v>284</v>
      </c>
      <c r="Q82" s="48"/>
      <c r="R82" s="409">
        <v>2</v>
      </c>
      <c r="S82" s="253">
        <f>(F82)</f>
        <v>1650</v>
      </c>
      <c r="T82" s="89"/>
      <c r="U82" s="98"/>
      <c r="V82" s="413"/>
      <c r="W82" s="48"/>
      <c r="X82" s="774"/>
      <c r="Y82" s="775"/>
      <c r="Z82" s="775"/>
      <c r="AA82" s="775"/>
      <c r="AB82" s="775"/>
      <c r="AC82" s="775"/>
      <c r="AD82" s="775"/>
      <c r="AE82" s="775"/>
      <c r="AF82" s="775"/>
      <c r="AG82" s="775"/>
      <c r="AH82" s="775"/>
      <c r="AI82" s="775"/>
      <c r="AJ82" s="775"/>
      <c r="AK82" s="775"/>
      <c r="AL82" s="775"/>
      <c r="AM82" s="775"/>
      <c r="AN82" s="775"/>
      <c r="AO82" s="775"/>
      <c r="AP82" s="775"/>
      <c r="AQ82" s="775"/>
      <c r="AR82" s="775"/>
      <c r="AS82" s="775"/>
      <c r="AT82" s="775"/>
      <c r="AU82" s="776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</row>
    <row r="83" spans="1:2358" ht="15.75" thickBot="1" x14ac:dyDescent="0.3">
      <c r="B83" s="651" t="s">
        <v>276</v>
      </c>
      <c r="C83" s="652"/>
      <c r="D83" s="653"/>
      <c r="E83" s="11"/>
      <c r="F83" s="637"/>
      <c r="G83" s="638"/>
      <c r="H83" s="638"/>
      <c r="I83" s="638"/>
      <c r="J83" s="638"/>
      <c r="K83" s="638"/>
      <c r="L83" s="638"/>
      <c r="M83" s="638"/>
      <c r="N83" s="638"/>
      <c r="O83" s="638"/>
      <c r="P83" s="657"/>
      <c r="Q83" s="48"/>
      <c r="R83" s="409"/>
      <c r="S83" s="253"/>
      <c r="T83" s="107"/>
      <c r="U83" s="107"/>
      <c r="V83" s="412"/>
      <c r="W83" s="48"/>
      <c r="X83" s="780"/>
      <c r="Y83" s="781"/>
      <c r="Z83" s="781"/>
      <c r="AA83" s="781"/>
      <c r="AB83" s="781"/>
      <c r="AC83" s="781"/>
      <c r="AD83" s="781"/>
      <c r="AE83" s="781"/>
      <c r="AF83" s="781"/>
      <c r="AG83" s="781"/>
      <c r="AH83" s="781"/>
      <c r="AI83" s="781"/>
      <c r="AJ83" s="781"/>
      <c r="AK83" s="781"/>
      <c r="AL83" s="781"/>
      <c r="AM83" s="781"/>
      <c r="AN83" s="781"/>
      <c r="AO83" s="781"/>
      <c r="AP83" s="781"/>
      <c r="AQ83" s="781"/>
      <c r="AR83" s="781"/>
      <c r="AS83" s="781"/>
      <c r="AT83" s="781"/>
      <c r="AU83" s="772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</row>
    <row r="84" spans="1:2358" s="70" customFormat="1" ht="15.75" thickBot="1" x14ac:dyDescent="0.3">
      <c r="A84" s="11"/>
      <c r="B84" s="684">
        <v>32070006</v>
      </c>
      <c r="C84" s="75" t="s">
        <v>78</v>
      </c>
      <c r="D84" s="321" t="s">
        <v>65</v>
      </c>
      <c r="E84" s="11"/>
      <c r="F84" s="378">
        <f>(G84)</f>
        <v>40</v>
      </c>
      <c r="G84" s="279">
        <v>40</v>
      </c>
      <c r="H84" s="490" t="s">
        <v>430</v>
      </c>
      <c r="I84" s="260" t="s">
        <v>391</v>
      </c>
      <c r="J84" s="219"/>
      <c r="K84" s="219"/>
      <c r="L84" s="219"/>
      <c r="M84" s="220"/>
      <c r="N84" s="220"/>
      <c r="O84" s="221"/>
      <c r="P84" s="278"/>
      <c r="Q84" s="48"/>
      <c r="R84" s="409">
        <v>2</v>
      </c>
      <c r="S84" s="253">
        <f t="shared" ref="S84" si="4">(F84)</f>
        <v>40</v>
      </c>
      <c r="T84" s="80"/>
      <c r="U84" s="99"/>
      <c r="V84" s="411">
        <f>(AF84)</f>
        <v>31.02</v>
      </c>
      <c r="W84" s="48"/>
      <c r="X84" s="431"/>
      <c r="Y84" s="80"/>
      <c r="Z84" s="82"/>
      <c r="AA84" s="80"/>
      <c r="AB84" s="80"/>
      <c r="AC84" s="80"/>
      <c r="AD84" s="80"/>
      <c r="AE84" s="80"/>
      <c r="AF84" s="82">
        <v>31.02</v>
      </c>
      <c r="AG84" s="80"/>
      <c r="AH84" s="80"/>
      <c r="AI84" s="80"/>
      <c r="AJ84" s="84"/>
      <c r="AK84" s="84"/>
      <c r="AL84" s="80"/>
      <c r="AM84" s="84"/>
      <c r="AN84" s="84"/>
      <c r="AO84" s="84"/>
      <c r="AP84" s="84"/>
      <c r="AQ84" s="84"/>
      <c r="AR84" s="84"/>
      <c r="AS84" s="84"/>
      <c r="AT84" s="84"/>
      <c r="AU84" s="432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  <c r="IU84" s="48"/>
      <c r="IV84" s="48"/>
      <c r="IW84" s="48"/>
      <c r="IX84" s="48"/>
      <c r="IY84" s="48"/>
      <c r="IZ84" s="48"/>
      <c r="JA84" s="48"/>
      <c r="JB84" s="48"/>
      <c r="JC84" s="48"/>
      <c r="JD84" s="48"/>
      <c r="JE84" s="48"/>
      <c r="JF84" s="48"/>
      <c r="JG84" s="48"/>
      <c r="JH84" s="48"/>
      <c r="JI84" s="48"/>
      <c r="JJ84" s="48"/>
      <c r="JK84" s="48"/>
      <c r="JL84" s="48"/>
      <c r="JM84" s="48"/>
      <c r="JN84" s="48"/>
      <c r="JO84" s="48"/>
      <c r="JP84" s="48"/>
      <c r="JQ84" s="48"/>
      <c r="JR84" s="48"/>
      <c r="JS84" s="48"/>
      <c r="JT84" s="48"/>
      <c r="JU84" s="48"/>
      <c r="JV84" s="48"/>
      <c r="JW84" s="48"/>
      <c r="JX84" s="48"/>
      <c r="JY84" s="48"/>
      <c r="JZ84" s="48"/>
      <c r="KA84" s="48"/>
      <c r="KB84" s="48"/>
      <c r="KC84" s="48"/>
      <c r="KD84" s="48"/>
      <c r="KE84" s="48"/>
      <c r="KF84" s="48"/>
      <c r="KG84" s="48"/>
      <c r="KH84" s="48"/>
      <c r="KI84" s="48"/>
      <c r="KJ84" s="48"/>
      <c r="KK84" s="48"/>
      <c r="KL84" s="48"/>
      <c r="KM84" s="48"/>
      <c r="KN84" s="48"/>
      <c r="KO84" s="48"/>
      <c r="KP84" s="48"/>
      <c r="KQ84" s="48"/>
      <c r="KR84" s="48"/>
      <c r="KS84" s="48"/>
      <c r="KT84" s="48"/>
      <c r="KU84" s="48"/>
      <c r="KV84" s="48"/>
      <c r="KW84" s="48"/>
      <c r="KX84" s="48"/>
      <c r="KY84" s="48"/>
      <c r="KZ84" s="48"/>
      <c r="LA84" s="48"/>
      <c r="LB84" s="48"/>
      <c r="LC84" s="48"/>
      <c r="LD84" s="48"/>
      <c r="LE84" s="48"/>
      <c r="LF84" s="48"/>
      <c r="LG84" s="48"/>
      <c r="LH84" s="48"/>
      <c r="LI84" s="48"/>
      <c r="LJ84" s="48"/>
      <c r="LK84" s="48"/>
      <c r="LL84" s="48"/>
      <c r="LM84" s="48"/>
      <c r="LN84" s="48"/>
      <c r="LO84" s="48"/>
      <c r="LP84" s="48"/>
      <c r="LQ84" s="48"/>
      <c r="LR84" s="48"/>
      <c r="LS84" s="48"/>
      <c r="LT84" s="48"/>
      <c r="LU84" s="48"/>
      <c r="LV84" s="48"/>
      <c r="LW84" s="48"/>
      <c r="LX84" s="48"/>
      <c r="LY84" s="48"/>
      <c r="LZ84" s="48"/>
      <c r="MA84" s="48"/>
      <c r="MB84" s="48"/>
      <c r="MC84" s="48"/>
      <c r="MD84" s="48"/>
      <c r="ME84" s="48"/>
      <c r="MF84" s="48"/>
      <c r="MG84" s="48"/>
      <c r="MH84" s="48"/>
      <c r="MI84" s="48"/>
      <c r="MJ84" s="48"/>
      <c r="MK84" s="48"/>
      <c r="ML84" s="48"/>
      <c r="MM84" s="48"/>
      <c r="MN84" s="48"/>
      <c r="MO84" s="48"/>
      <c r="MP84" s="48"/>
      <c r="MQ84" s="48"/>
      <c r="MR84" s="48"/>
      <c r="MS84" s="48"/>
      <c r="MT84" s="48"/>
      <c r="MU84" s="48"/>
      <c r="MV84" s="48"/>
      <c r="MW84" s="48"/>
      <c r="MX84" s="48"/>
      <c r="MY84" s="48"/>
      <c r="MZ84" s="48"/>
      <c r="NA84" s="48"/>
      <c r="NB84" s="48"/>
      <c r="NC84" s="48"/>
      <c r="ND84" s="48"/>
      <c r="NE84" s="48"/>
      <c r="NF84" s="48"/>
      <c r="NG84" s="48"/>
      <c r="NH84" s="48"/>
      <c r="NI84" s="48"/>
      <c r="NJ84" s="48"/>
      <c r="NK84" s="48"/>
      <c r="NL84" s="48"/>
      <c r="NM84" s="48"/>
      <c r="NN84" s="48"/>
      <c r="NO84" s="48"/>
      <c r="NP84" s="48"/>
      <c r="NQ84" s="48"/>
      <c r="NR84" s="48"/>
      <c r="NS84" s="48"/>
      <c r="NT84" s="48"/>
      <c r="NU84" s="48"/>
      <c r="NV84" s="48"/>
      <c r="NW84" s="48"/>
      <c r="NX84" s="48"/>
      <c r="NY84" s="48"/>
      <c r="NZ84" s="48"/>
      <c r="OA84" s="48"/>
      <c r="OB84" s="48"/>
      <c r="OC84" s="48"/>
      <c r="OD84" s="48"/>
      <c r="OE84" s="48"/>
      <c r="OF84" s="48"/>
      <c r="OG84" s="48"/>
      <c r="OH84" s="48"/>
      <c r="OI84" s="48"/>
      <c r="OJ84" s="48"/>
      <c r="OK84" s="48"/>
      <c r="OL84" s="48"/>
      <c r="OM84" s="48"/>
      <c r="ON84" s="48"/>
      <c r="OO84" s="48"/>
      <c r="OP84" s="48"/>
      <c r="OQ84" s="48"/>
      <c r="OR84" s="48"/>
      <c r="OS84" s="48"/>
      <c r="OT84" s="48"/>
      <c r="OU84" s="48"/>
      <c r="OV84" s="48"/>
      <c r="OW84" s="48"/>
      <c r="OX84" s="48"/>
      <c r="OY84" s="48"/>
      <c r="OZ84" s="48"/>
      <c r="PA84" s="48"/>
      <c r="PB84" s="48"/>
      <c r="PC84" s="48"/>
      <c r="PD84" s="48"/>
      <c r="PE84" s="48"/>
      <c r="PF84" s="48"/>
      <c r="PG84" s="48"/>
      <c r="PH84" s="48"/>
      <c r="PI84" s="48"/>
      <c r="PJ84" s="48"/>
      <c r="PK84" s="48"/>
      <c r="PL84" s="48"/>
      <c r="PM84" s="48"/>
      <c r="PN84" s="48"/>
      <c r="PO84" s="48"/>
      <c r="PP84" s="48"/>
      <c r="PQ84" s="48"/>
      <c r="PR84" s="48"/>
      <c r="PS84" s="48"/>
      <c r="PT84" s="48"/>
      <c r="PU84" s="48"/>
      <c r="PV84" s="48"/>
      <c r="PW84" s="48"/>
      <c r="PX84" s="48"/>
      <c r="PY84" s="48"/>
      <c r="PZ84" s="48"/>
      <c r="QA84" s="48"/>
      <c r="QB84" s="48"/>
      <c r="QC84" s="48"/>
      <c r="QD84" s="48"/>
      <c r="QE84" s="48"/>
      <c r="QF84" s="48"/>
      <c r="QG84" s="48"/>
      <c r="QH84" s="48"/>
      <c r="QI84" s="48"/>
      <c r="QJ84" s="48"/>
      <c r="QK84" s="48"/>
      <c r="QL84" s="48"/>
      <c r="QM84" s="48"/>
      <c r="QN84" s="48"/>
      <c r="QO84" s="48"/>
      <c r="QP84" s="48"/>
      <c r="QQ84" s="48"/>
      <c r="QR84" s="48"/>
      <c r="QS84" s="48"/>
      <c r="QT84" s="48"/>
      <c r="QU84" s="48"/>
      <c r="QV84" s="48"/>
      <c r="QW84" s="48"/>
      <c r="QX84" s="48"/>
      <c r="QY84" s="48"/>
      <c r="QZ84" s="48"/>
      <c r="RA84" s="48"/>
      <c r="RB84" s="48"/>
      <c r="RC84" s="48"/>
      <c r="RD84" s="48"/>
      <c r="RE84" s="48"/>
      <c r="RF84" s="48"/>
      <c r="RG84" s="48"/>
      <c r="RH84" s="48"/>
      <c r="RI84" s="48"/>
      <c r="RJ84" s="48"/>
      <c r="RK84" s="48"/>
      <c r="RL84" s="48"/>
      <c r="RM84" s="48"/>
      <c r="RN84" s="48"/>
      <c r="RO84" s="48"/>
      <c r="RP84" s="48"/>
      <c r="RQ84" s="48"/>
      <c r="RR84" s="48"/>
      <c r="RS84" s="48"/>
      <c r="RT84" s="48"/>
      <c r="RU84" s="48"/>
      <c r="RV84" s="48"/>
      <c r="RW84" s="48"/>
      <c r="RX84" s="48"/>
      <c r="RY84" s="48"/>
      <c r="RZ84" s="48"/>
      <c r="SA84" s="48"/>
      <c r="SB84" s="48"/>
      <c r="SC84" s="48"/>
      <c r="SD84" s="48"/>
      <c r="SE84" s="48"/>
      <c r="SF84" s="48"/>
      <c r="SG84" s="48"/>
      <c r="SH84" s="48"/>
      <c r="SI84" s="48"/>
      <c r="SJ84" s="48"/>
      <c r="SK84" s="48"/>
      <c r="SL84" s="48"/>
      <c r="SM84" s="48"/>
      <c r="SN84" s="48"/>
      <c r="SO84" s="48"/>
      <c r="SP84" s="48"/>
      <c r="SQ84" s="48"/>
      <c r="SR84" s="48"/>
      <c r="SS84" s="48"/>
      <c r="ST84" s="48"/>
      <c r="SU84" s="48"/>
      <c r="SV84" s="48"/>
      <c r="SW84" s="48"/>
      <c r="SX84" s="48"/>
      <c r="SY84" s="48"/>
      <c r="SZ84" s="48"/>
      <c r="TA84" s="48"/>
      <c r="TB84" s="48"/>
      <c r="TC84" s="48"/>
      <c r="TD84" s="48"/>
      <c r="TE84" s="48"/>
      <c r="TF84" s="48"/>
      <c r="TG84" s="48"/>
      <c r="TH84" s="48"/>
      <c r="TI84" s="48"/>
      <c r="TJ84" s="48"/>
      <c r="TK84" s="48"/>
      <c r="TL84" s="48"/>
      <c r="TM84" s="48"/>
      <c r="TN84" s="48"/>
      <c r="TO84" s="48"/>
      <c r="TP84" s="48"/>
      <c r="TQ84" s="48"/>
      <c r="TR84" s="48"/>
      <c r="TS84" s="48"/>
      <c r="TT84" s="48"/>
      <c r="TU84" s="48"/>
      <c r="TV84" s="48"/>
      <c r="TW84" s="48"/>
      <c r="TX84" s="48"/>
      <c r="TY84" s="48"/>
      <c r="TZ84" s="48"/>
      <c r="UA84" s="48"/>
      <c r="UB84" s="48"/>
      <c r="UC84" s="48"/>
      <c r="UD84" s="48"/>
      <c r="UE84" s="48"/>
      <c r="UF84" s="48"/>
      <c r="UG84" s="48"/>
      <c r="UH84" s="48"/>
      <c r="UI84" s="48"/>
      <c r="UJ84" s="48"/>
      <c r="UK84" s="48"/>
      <c r="UL84" s="48"/>
      <c r="UM84" s="48"/>
      <c r="UN84" s="48"/>
      <c r="UO84" s="48"/>
      <c r="UP84" s="48"/>
      <c r="UQ84" s="48"/>
      <c r="UR84" s="48"/>
      <c r="US84" s="48"/>
      <c r="UT84" s="48"/>
      <c r="UU84" s="48"/>
      <c r="UV84" s="48"/>
      <c r="UW84" s="48"/>
      <c r="UX84" s="48"/>
      <c r="UY84" s="48"/>
      <c r="UZ84" s="48"/>
      <c r="VA84" s="48"/>
      <c r="VB84" s="48"/>
      <c r="VC84" s="48"/>
      <c r="VD84" s="48"/>
      <c r="VE84" s="48"/>
      <c r="VF84" s="48"/>
      <c r="VG84" s="48"/>
      <c r="VH84" s="48"/>
      <c r="VI84" s="48"/>
      <c r="VJ84" s="48"/>
      <c r="VK84" s="48"/>
      <c r="VL84" s="48"/>
      <c r="VM84" s="48"/>
      <c r="VN84" s="48"/>
      <c r="VO84" s="48"/>
      <c r="VP84" s="48"/>
      <c r="VQ84" s="48"/>
      <c r="VR84" s="48"/>
      <c r="VS84" s="48"/>
      <c r="VT84" s="48"/>
      <c r="VU84" s="48"/>
      <c r="VV84" s="48"/>
      <c r="VW84" s="48"/>
      <c r="VX84" s="48"/>
      <c r="VY84" s="48"/>
      <c r="VZ84" s="48"/>
      <c r="WA84" s="48"/>
      <c r="WB84" s="48"/>
      <c r="WC84" s="48"/>
      <c r="WD84" s="48"/>
      <c r="WE84" s="48"/>
      <c r="WF84" s="48"/>
      <c r="WG84" s="48"/>
      <c r="WH84" s="48"/>
      <c r="WI84" s="48"/>
      <c r="WJ84" s="48"/>
      <c r="WK84" s="48"/>
      <c r="WL84" s="48"/>
      <c r="WM84" s="48"/>
      <c r="WN84" s="48"/>
      <c r="WO84" s="48"/>
      <c r="WP84" s="48"/>
      <c r="WQ84" s="48"/>
      <c r="WR84" s="48"/>
      <c r="WS84" s="48"/>
      <c r="WT84" s="48"/>
      <c r="WU84" s="48"/>
      <c r="WV84" s="48"/>
      <c r="WW84" s="48"/>
      <c r="WX84" s="48"/>
      <c r="WY84" s="48"/>
      <c r="WZ84" s="48"/>
      <c r="XA84" s="48"/>
      <c r="XB84" s="48"/>
      <c r="XC84" s="48"/>
      <c r="XD84" s="48"/>
      <c r="XE84" s="48"/>
      <c r="XF84" s="48"/>
      <c r="XG84" s="48"/>
      <c r="XH84" s="48"/>
      <c r="XI84" s="48"/>
      <c r="XJ84" s="48"/>
      <c r="XK84" s="48"/>
      <c r="XL84" s="48"/>
      <c r="XM84" s="48"/>
      <c r="XN84" s="48"/>
      <c r="XO84" s="48"/>
      <c r="XP84" s="48"/>
      <c r="XQ84" s="48"/>
      <c r="XR84" s="48"/>
      <c r="XS84" s="48"/>
      <c r="XT84" s="48"/>
      <c r="XU84" s="48"/>
      <c r="XV84" s="48"/>
      <c r="XW84" s="48"/>
      <c r="XX84" s="48"/>
      <c r="XY84" s="48"/>
      <c r="XZ84" s="48"/>
      <c r="YA84" s="48"/>
      <c r="YB84" s="48"/>
      <c r="YC84" s="48"/>
      <c r="YD84" s="48"/>
      <c r="YE84" s="48"/>
      <c r="YF84" s="48"/>
      <c r="YG84" s="48"/>
      <c r="YH84" s="48"/>
      <c r="YI84" s="48"/>
      <c r="YJ84" s="48"/>
      <c r="YK84" s="48"/>
      <c r="YL84" s="48"/>
      <c r="YM84" s="48"/>
      <c r="YN84" s="48"/>
      <c r="YO84" s="48"/>
      <c r="YP84" s="48"/>
      <c r="YQ84" s="48"/>
      <c r="YR84" s="48"/>
      <c r="YS84" s="48"/>
      <c r="YT84" s="48"/>
      <c r="YU84" s="48"/>
      <c r="YV84" s="48"/>
      <c r="YW84" s="48"/>
      <c r="YX84" s="48"/>
      <c r="YY84" s="48"/>
      <c r="YZ84" s="48"/>
      <c r="ZA84" s="48"/>
      <c r="ZB84" s="48"/>
      <c r="ZC84" s="48"/>
      <c r="ZD84" s="48"/>
      <c r="ZE84" s="48"/>
      <c r="ZF84" s="48"/>
      <c r="ZG84" s="48"/>
      <c r="ZH84" s="48"/>
      <c r="ZI84" s="48"/>
      <c r="ZJ84" s="48"/>
      <c r="ZK84" s="48"/>
      <c r="ZL84" s="48"/>
      <c r="ZM84" s="48"/>
      <c r="ZN84" s="48"/>
      <c r="ZO84" s="48"/>
      <c r="ZP84" s="48"/>
      <c r="ZQ84" s="48"/>
      <c r="ZR84" s="48"/>
      <c r="ZS84" s="48"/>
      <c r="ZT84" s="48"/>
      <c r="ZU84" s="48"/>
      <c r="ZV84" s="48"/>
      <c r="ZW84" s="48"/>
      <c r="ZX84" s="48"/>
      <c r="ZY84" s="48"/>
      <c r="ZZ84" s="48"/>
      <c r="AAA84" s="48"/>
      <c r="AAB84" s="48"/>
      <c r="AAC84" s="48"/>
      <c r="AAD84" s="48"/>
      <c r="AAE84" s="48"/>
      <c r="AAF84" s="48"/>
      <c r="AAG84" s="48"/>
      <c r="AAH84" s="48"/>
      <c r="AAI84" s="48"/>
      <c r="AAJ84" s="48"/>
      <c r="AAK84" s="48"/>
      <c r="AAL84" s="48"/>
      <c r="AAM84" s="48"/>
      <c r="AAN84" s="48"/>
      <c r="AAO84" s="48"/>
      <c r="AAP84" s="48"/>
      <c r="AAQ84" s="48"/>
      <c r="AAR84" s="48"/>
      <c r="AAS84" s="48"/>
      <c r="AAT84" s="48"/>
      <c r="AAU84" s="48"/>
      <c r="AAV84" s="48"/>
      <c r="AAW84" s="48"/>
      <c r="AAX84" s="48"/>
      <c r="AAY84" s="48"/>
      <c r="AAZ84" s="48"/>
      <c r="ABA84" s="48"/>
      <c r="ABB84" s="48"/>
      <c r="ABC84" s="48"/>
      <c r="ABD84" s="48"/>
      <c r="ABE84" s="48"/>
      <c r="ABF84" s="48"/>
      <c r="ABG84" s="48"/>
      <c r="ABH84" s="48"/>
      <c r="ABI84" s="48"/>
      <c r="ABJ84" s="48"/>
      <c r="ABK84" s="48"/>
      <c r="ABL84" s="48"/>
      <c r="ABM84" s="48"/>
      <c r="ABN84" s="48"/>
      <c r="ABO84" s="48"/>
      <c r="ABP84" s="48"/>
      <c r="ABQ84" s="48"/>
      <c r="ABR84" s="48"/>
      <c r="ABS84" s="48"/>
      <c r="ABT84" s="48"/>
      <c r="ABU84" s="48"/>
      <c r="ABV84" s="48"/>
      <c r="ABW84" s="48"/>
      <c r="ABX84" s="48"/>
      <c r="ABY84" s="48"/>
      <c r="ABZ84" s="48"/>
      <c r="ACA84" s="48"/>
      <c r="ACB84" s="48"/>
      <c r="ACC84" s="48"/>
      <c r="ACD84" s="48"/>
      <c r="ACE84" s="48"/>
      <c r="ACF84" s="48"/>
      <c r="ACG84" s="48"/>
      <c r="ACH84" s="48"/>
      <c r="ACI84" s="48"/>
      <c r="ACJ84" s="48"/>
      <c r="ACK84" s="48"/>
      <c r="ACL84" s="48"/>
      <c r="ACM84" s="48"/>
      <c r="ACN84" s="48"/>
      <c r="ACO84" s="48"/>
      <c r="ACP84" s="48"/>
      <c r="ACQ84" s="48"/>
      <c r="ACR84" s="48"/>
      <c r="ACS84" s="48"/>
      <c r="ACT84" s="48"/>
      <c r="ACU84" s="48"/>
      <c r="ACV84" s="48"/>
      <c r="ACW84" s="48"/>
      <c r="ACX84" s="48"/>
      <c r="ACY84" s="48"/>
      <c r="ACZ84" s="48"/>
      <c r="ADA84" s="48"/>
      <c r="ADB84" s="48"/>
      <c r="ADC84" s="48"/>
      <c r="ADD84" s="48"/>
      <c r="ADE84" s="48"/>
      <c r="ADF84" s="48"/>
      <c r="ADG84" s="48"/>
      <c r="ADH84" s="48"/>
      <c r="ADI84" s="48"/>
      <c r="ADJ84" s="48"/>
      <c r="ADK84" s="48"/>
      <c r="ADL84" s="48"/>
      <c r="ADM84" s="48"/>
      <c r="ADN84" s="48"/>
      <c r="ADO84" s="48"/>
      <c r="ADP84" s="48"/>
      <c r="ADQ84" s="48"/>
      <c r="ADR84" s="48"/>
      <c r="ADS84" s="48"/>
      <c r="ADT84" s="48"/>
      <c r="ADU84" s="48"/>
      <c r="ADV84" s="48"/>
      <c r="ADW84" s="48"/>
      <c r="ADX84" s="48"/>
      <c r="ADY84" s="48"/>
      <c r="ADZ84" s="48"/>
      <c r="AEA84" s="48"/>
      <c r="AEB84" s="48"/>
      <c r="AEC84" s="48"/>
      <c r="AED84" s="48"/>
      <c r="AEE84" s="48"/>
      <c r="AEF84" s="48"/>
      <c r="AEG84" s="48"/>
      <c r="AEH84" s="48"/>
      <c r="AEI84" s="48"/>
      <c r="AEJ84" s="48"/>
      <c r="AEK84" s="48"/>
      <c r="AEL84" s="48"/>
      <c r="AEM84" s="48"/>
      <c r="AEN84" s="48"/>
      <c r="AEO84" s="48"/>
      <c r="AEP84" s="48"/>
      <c r="AEQ84" s="48"/>
      <c r="AER84" s="48"/>
      <c r="AES84" s="48"/>
      <c r="AET84" s="48"/>
      <c r="AEU84" s="48"/>
      <c r="AEV84" s="48"/>
      <c r="AEW84" s="48"/>
      <c r="AEX84" s="48"/>
      <c r="AEY84" s="48"/>
      <c r="AEZ84" s="48"/>
      <c r="AFA84" s="48"/>
      <c r="AFB84" s="48"/>
      <c r="AFC84" s="48"/>
      <c r="AFD84" s="48"/>
      <c r="AFE84" s="48"/>
      <c r="AFF84" s="48"/>
      <c r="AFG84" s="48"/>
      <c r="AFH84" s="48"/>
      <c r="AFI84" s="48"/>
      <c r="AFJ84" s="48"/>
      <c r="AFK84" s="48"/>
      <c r="AFL84" s="48"/>
      <c r="AFM84" s="48"/>
      <c r="AFN84" s="48"/>
      <c r="AFO84" s="48"/>
      <c r="AFP84" s="48"/>
      <c r="AFQ84" s="48"/>
      <c r="AFR84" s="48"/>
      <c r="AFS84" s="48"/>
      <c r="AFT84" s="48"/>
      <c r="AFU84" s="48"/>
      <c r="AFV84" s="48"/>
      <c r="AFW84" s="48"/>
      <c r="AFX84" s="48"/>
      <c r="AFY84" s="48"/>
      <c r="AFZ84" s="48"/>
      <c r="AGA84" s="48"/>
      <c r="AGB84" s="48"/>
      <c r="AGC84" s="48"/>
      <c r="AGD84" s="48"/>
      <c r="AGE84" s="48"/>
      <c r="AGF84" s="48"/>
      <c r="AGG84" s="48"/>
      <c r="AGH84" s="48"/>
      <c r="AGI84" s="48"/>
      <c r="AGJ84" s="48"/>
      <c r="AGK84" s="48"/>
      <c r="AGL84" s="48"/>
      <c r="AGM84" s="48"/>
      <c r="AGN84" s="48"/>
      <c r="AGO84" s="48"/>
      <c r="AGP84" s="48"/>
      <c r="AGQ84" s="48"/>
      <c r="AGR84" s="48"/>
      <c r="AGS84" s="48"/>
      <c r="AGT84" s="48"/>
      <c r="AGU84" s="48"/>
      <c r="AGV84" s="48"/>
      <c r="AGW84" s="48"/>
      <c r="AGX84" s="48"/>
      <c r="AGY84" s="48"/>
      <c r="AGZ84" s="48"/>
      <c r="AHA84" s="48"/>
      <c r="AHB84" s="48"/>
      <c r="AHC84" s="48"/>
      <c r="AHD84" s="48"/>
      <c r="AHE84" s="48"/>
      <c r="AHF84" s="48"/>
      <c r="AHG84" s="48"/>
      <c r="AHH84" s="48"/>
      <c r="AHI84" s="48"/>
      <c r="AHJ84" s="48"/>
      <c r="AHK84" s="48"/>
      <c r="AHL84" s="48"/>
      <c r="AHM84" s="48"/>
      <c r="AHN84" s="48"/>
      <c r="AHO84" s="48"/>
      <c r="AHP84" s="48"/>
      <c r="AHQ84" s="48"/>
      <c r="AHR84" s="48"/>
      <c r="AHS84" s="48"/>
      <c r="AHT84" s="48"/>
      <c r="AHU84" s="48"/>
      <c r="AHV84" s="48"/>
      <c r="AHW84" s="48"/>
      <c r="AHX84" s="48"/>
      <c r="AHY84" s="48"/>
      <c r="AHZ84" s="48"/>
      <c r="AIA84" s="48"/>
      <c r="AIB84" s="48"/>
      <c r="AIC84" s="48"/>
      <c r="AID84" s="48"/>
      <c r="AIE84" s="48"/>
      <c r="AIF84" s="48"/>
      <c r="AIG84" s="48"/>
      <c r="AIH84" s="48"/>
      <c r="AII84" s="48"/>
      <c r="AIJ84" s="48"/>
      <c r="AIK84" s="48"/>
      <c r="AIL84" s="48"/>
      <c r="AIM84" s="48"/>
      <c r="AIN84" s="48"/>
      <c r="AIO84" s="48"/>
      <c r="AIP84" s="48"/>
      <c r="AIQ84" s="48"/>
      <c r="AIR84" s="48"/>
      <c r="AIS84" s="48"/>
      <c r="AIT84" s="48"/>
      <c r="AIU84" s="48"/>
      <c r="AIV84" s="48"/>
      <c r="AIW84" s="48"/>
      <c r="AIX84" s="48"/>
      <c r="AIY84" s="48"/>
      <c r="AIZ84" s="48"/>
      <c r="AJA84" s="48"/>
      <c r="AJB84" s="48"/>
      <c r="AJC84" s="48"/>
      <c r="AJD84" s="48"/>
      <c r="AJE84" s="48"/>
      <c r="AJF84" s="48"/>
      <c r="AJG84" s="48"/>
      <c r="AJH84" s="48"/>
      <c r="AJI84" s="48"/>
      <c r="AJJ84" s="48"/>
      <c r="AJK84" s="48"/>
      <c r="AJL84" s="48"/>
      <c r="AJM84" s="48"/>
      <c r="AJN84" s="48"/>
      <c r="AJO84" s="48"/>
      <c r="AJP84" s="48"/>
      <c r="AJQ84" s="48"/>
      <c r="AJR84" s="48"/>
      <c r="AJS84" s="48"/>
      <c r="AJT84" s="48"/>
      <c r="AJU84" s="48"/>
      <c r="AJV84" s="48"/>
      <c r="AJW84" s="48"/>
      <c r="AJX84" s="48"/>
      <c r="AJY84" s="48"/>
      <c r="AJZ84" s="48"/>
      <c r="AKA84" s="48"/>
      <c r="AKB84" s="48"/>
      <c r="AKC84" s="48"/>
      <c r="AKD84" s="48"/>
      <c r="AKE84" s="48"/>
      <c r="AKF84" s="48"/>
      <c r="AKG84" s="48"/>
      <c r="AKH84" s="48"/>
      <c r="AKI84" s="48"/>
      <c r="AKJ84" s="48"/>
      <c r="AKK84" s="48"/>
      <c r="AKL84" s="48"/>
      <c r="AKM84" s="48"/>
      <c r="AKN84" s="48"/>
      <c r="AKO84" s="48"/>
      <c r="AKP84" s="48"/>
      <c r="AKQ84" s="48"/>
      <c r="AKR84" s="48"/>
      <c r="AKS84" s="48"/>
      <c r="AKT84" s="48"/>
      <c r="AKU84" s="48"/>
      <c r="AKV84" s="48"/>
      <c r="AKW84" s="48"/>
      <c r="AKX84" s="48"/>
      <c r="AKY84" s="48"/>
      <c r="AKZ84" s="48"/>
      <c r="ALA84" s="48"/>
      <c r="ALB84" s="48"/>
      <c r="ALC84" s="48"/>
      <c r="ALD84" s="48"/>
      <c r="ALE84" s="48"/>
      <c r="ALF84" s="48"/>
      <c r="ALG84" s="48"/>
      <c r="ALH84" s="48"/>
      <c r="ALI84" s="48"/>
      <c r="ALJ84" s="48"/>
      <c r="ALK84" s="48"/>
      <c r="ALL84" s="48"/>
      <c r="ALM84" s="48"/>
      <c r="ALN84" s="48"/>
      <c r="ALO84" s="48"/>
      <c r="ALP84" s="48"/>
      <c r="ALQ84" s="48"/>
      <c r="ALR84" s="48"/>
      <c r="ALS84" s="48"/>
      <c r="ALT84" s="48"/>
      <c r="ALU84" s="48"/>
      <c r="ALV84" s="48"/>
      <c r="ALW84" s="48"/>
      <c r="ALX84" s="48"/>
      <c r="ALY84" s="48"/>
      <c r="ALZ84" s="48"/>
      <c r="AMA84" s="48"/>
      <c r="AMB84" s="48"/>
      <c r="AMC84" s="48"/>
      <c r="AMD84" s="48"/>
      <c r="AME84" s="48"/>
      <c r="AMF84" s="48"/>
      <c r="AMG84" s="48"/>
      <c r="AMH84" s="48"/>
      <c r="AMI84" s="48"/>
      <c r="AMJ84" s="48"/>
      <c r="AMK84" s="48"/>
      <c r="AML84" s="48"/>
      <c r="AMM84" s="48"/>
      <c r="AMN84" s="48"/>
      <c r="AMO84" s="48"/>
      <c r="AMP84" s="48"/>
      <c r="AMQ84" s="48"/>
      <c r="AMR84" s="48"/>
      <c r="AMS84" s="48"/>
      <c r="AMT84" s="48"/>
      <c r="AMU84" s="48"/>
      <c r="AMV84" s="48"/>
      <c r="AMW84" s="48"/>
      <c r="AMX84" s="48"/>
      <c r="AMY84" s="48"/>
      <c r="AMZ84" s="48"/>
      <c r="ANA84" s="48"/>
      <c r="ANB84" s="48"/>
      <c r="ANC84" s="48"/>
      <c r="AND84" s="48"/>
      <c r="ANE84" s="48"/>
      <c r="ANF84" s="48"/>
      <c r="ANG84" s="48"/>
      <c r="ANH84" s="48"/>
      <c r="ANI84" s="48"/>
      <c r="ANJ84" s="48"/>
      <c r="ANK84" s="48"/>
      <c r="ANL84" s="48"/>
      <c r="ANM84" s="48"/>
      <c r="ANN84" s="48"/>
      <c r="ANO84" s="48"/>
      <c r="ANP84" s="48"/>
      <c r="ANQ84" s="48"/>
      <c r="ANR84" s="48"/>
      <c r="ANS84" s="48"/>
      <c r="ANT84" s="48"/>
      <c r="ANU84" s="48"/>
      <c r="ANV84" s="48"/>
      <c r="ANW84" s="48"/>
      <c r="ANX84" s="48"/>
      <c r="ANY84" s="48"/>
      <c r="ANZ84" s="48"/>
      <c r="AOA84" s="48"/>
      <c r="AOB84" s="48"/>
      <c r="AOC84" s="48"/>
      <c r="AOD84" s="48"/>
      <c r="AOE84" s="48"/>
      <c r="AOF84" s="48"/>
      <c r="AOG84" s="48"/>
      <c r="AOH84" s="48"/>
      <c r="AOI84" s="48"/>
      <c r="AOJ84" s="48"/>
      <c r="AOK84" s="48"/>
      <c r="AOL84" s="48"/>
      <c r="AOM84" s="48"/>
      <c r="AON84" s="48"/>
      <c r="AOO84" s="48"/>
      <c r="AOP84" s="48"/>
      <c r="AOQ84" s="48"/>
      <c r="AOR84" s="48"/>
      <c r="AOS84" s="48"/>
      <c r="AOT84" s="48"/>
      <c r="AOU84" s="48"/>
      <c r="AOV84" s="48"/>
      <c r="AOW84" s="48"/>
      <c r="AOX84" s="48"/>
      <c r="AOY84" s="48"/>
      <c r="AOZ84" s="48"/>
      <c r="APA84" s="48"/>
      <c r="APB84" s="48"/>
      <c r="APC84" s="48"/>
      <c r="APD84" s="48"/>
      <c r="APE84" s="48"/>
      <c r="APF84" s="48"/>
      <c r="APG84" s="48"/>
      <c r="APH84" s="48"/>
      <c r="API84" s="48"/>
      <c r="APJ84" s="48"/>
      <c r="APK84" s="48"/>
      <c r="APL84" s="48"/>
      <c r="APM84" s="48"/>
      <c r="APN84" s="48"/>
      <c r="APO84" s="48"/>
      <c r="APP84" s="48"/>
      <c r="APQ84" s="48"/>
      <c r="APR84" s="48"/>
      <c r="APS84" s="48"/>
      <c r="APT84" s="48"/>
      <c r="APU84" s="48"/>
      <c r="APV84" s="48"/>
      <c r="APW84" s="48"/>
      <c r="APX84" s="48"/>
      <c r="APY84" s="48"/>
      <c r="APZ84" s="48"/>
      <c r="AQA84" s="48"/>
      <c r="AQB84" s="48"/>
      <c r="AQC84" s="48"/>
      <c r="AQD84" s="48"/>
      <c r="AQE84" s="48"/>
      <c r="AQF84" s="48"/>
      <c r="AQG84" s="48"/>
      <c r="AQH84" s="48"/>
      <c r="AQI84" s="48"/>
      <c r="AQJ84" s="48"/>
      <c r="AQK84" s="48"/>
      <c r="AQL84" s="48"/>
      <c r="AQM84" s="48"/>
      <c r="AQN84" s="48"/>
      <c r="AQO84" s="48"/>
      <c r="AQP84" s="48"/>
      <c r="AQQ84" s="48"/>
      <c r="AQR84" s="48"/>
      <c r="AQS84" s="48"/>
      <c r="AQT84" s="48"/>
      <c r="AQU84" s="48"/>
      <c r="AQV84" s="48"/>
      <c r="AQW84" s="48"/>
      <c r="AQX84" s="48"/>
      <c r="AQY84" s="48"/>
      <c r="AQZ84" s="48"/>
      <c r="ARA84" s="48"/>
      <c r="ARB84" s="48"/>
      <c r="ARC84" s="48"/>
      <c r="ARD84" s="48"/>
      <c r="ARE84" s="48"/>
      <c r="ARF84" s="48"/>
      <c r="ARG84" s="48"/>
      <c r="ARH84" s="48"/>
      <c r="ARI84" s="48"/>
      <c r="ARJ84" s="48"/>
      <c r="ARK84" s="48"/>
      <c r="ARL84" s="48"/>
      <c r="ARM84" s="48"/>
      <c r="ARN84" s="48"/>
      <c r="ARO84" s="48"/>
      <c r="ARP84" s="48"/>
      <c r="ARQ84" s="48"/>
      <c r="ARR84" s="48"/>
      <c r="ARS84" s="48"/>
      <c r="ART84" s="48"/>
      <c r="ARU84" s="48"/>
      <c r="ARV84" s="48"/>
      <c r="ARW84" s="48"/>
      <c r="ARX84" s="48"/>
      <c r="ARY84" s="48"/>
      <c r="ARZ84" s="48"/>
      <c r="ASA84" s="48"/>
      <c r="ASB84" s="48"/>
      <c r="ASC84" s="48"/>
      <c r="ASD84" s="48"/>
      <c r="ASE84" s="48"/>
      <c r="ASF84" s="48"/>
      <c r="ASG84" s="48"/>
      <c r="ASH84" s="48"/>
      <c r="ASI84" s="48"/>
      <c r="ASJ84" s="48"/>
      <c r="ASK84" s="48"/>
      <c r="ASL84" s="48"/>
      <c r="ASM84" s="48"/>
      <c r="ASN84" s="48"/>
      <c r="ASO84" s="48"/>
      <c r="ASP84" s="48"/>
      <c r="ASQ84" s="48"/>
      <c r="ASR84" s="48"/>
      <c r="ASS84" s="48"/>
      <c r="AST84" s="48"/>
      <c r="ASU84" s="48"/>
      <c r="ASV84" s="48"/>
      <c r="ASW84" s="48"/>
      <c r="ASX84" s="48"/>
      <c r="ASY84" s="48"/>
      <c r="ASZ84" s="48"/>
      <c r="ATA84" s="48"/>
      <c r="ATB84" s="48"/>
      <c r="ATC84" s="48"/>
      <c r="ATD84" s="48"/>
      <c r="ATE84" s="48"/>
      <c r="ATF84" s="48"/>
      <c r="ATG84" s="48"/>
      <c r="ATH84" s="48"/>
      <c r="ATI84" s="48"/>
      <c r="ATJ84" s="48"/>
      <c r="ATK84" s="48"/>
      <c r="ATL84" s="48"/>
      <c r="ATM84" s="48"/>
      <c r="ATN84" s="48"/>
      <c r="ATO84" s="48"/>
      <c r="ATP84" s="48"/>
      <c r="ATQ84" s="48"/>
      <c r="ATR84" s="48"/>
      <c r="ATS84" s="48"/>
      <c r="ATT84" s="48"/>
      <c r="ATU84" s="48"/>
      <c r="ATV84" s="48"/>
      <c r="ATW84" s="48"/>
      <c r="ATX84" s="48"/>
      <c r="ATY84" s="48"/>
      <c r="ATZ84" s="48"/>
      <c r="AUA84" s="48"/>
      <c r="AUB84" s="48"/>
      <c r="AUC84" s="48"/>
      <c r="AUD84" s="48"/>
      <c r="AUE84" s="48"/>
      <c r="AUF84" s="48"/>
      <c r="AUG84" s="48"/>
      <c r="AUH84" s="48"/>
      <c r="AUI84" s="48"/>
      <c r="AUJ84" s="48"/>
      <c r="AUK84" s="48"/>
      <c r="AUL84" s="48"/>
      <c r="AUM84" s="48"/>
      <c r="AUN84" s="48"/>
      <c r="AUO84" s="48"/>
      <c r="AUP84" s="48"/>
      <c r="AUQ84" s="48"/>
      <c r="AUR84" s="48"/>
      <c r="AUS84" s="48"/>
      <c r="AUT84" s="48"/>
      <c r="AUU84" s="48"/>
      <c r="AUV84" s="48"/>
      <c r="AUW84" s="48"/>
      <c r="AUX84" s="48"/>
      <c r="AUY84" s="48"/>
      <c r="AUZ84" s="48"/>
      <c r="AVA84" s="48"/>
      <c r="AVB84" s="48"/>
      <c r="AVC84" s="48"/>
      <c r="AVD84" s="48"/>
      <c r="AVE84" s="48"/>
      <c r="AVF84" s="48"/>
      <c r="AVG84" s="48"/>
      <c r="AVH84" s="48"/>
      <c r="AVI84" s="48"/>
      <c r="AVJ84" s="48"/>
      <c r="AVK84" s="48"/>
      <c r="AVL84" s="48"/>
      <c r="AVM84" s="48"/>
      <c r="AVN84" s="48"/>
      <c r="AVO84" s="48"/>
      <c r="AVP84" s="48"/>
      <c r="AVQ84" s="48"/>
      <c r="AVR84" s="48"/>
      <c r="AVS84" s="48"/>
      <c r="AVT84" s="48"/>
      <c r="AVU84" s="48"/>
      <c r="AVV84" s="48"/>
      <c r="AVW84" s="48"/>
      <c r="AVX84" s="48"/>
      <c r="AVY84" s="48"/>
      <c r="AVZ84" s="48"/>
      <c r="AWA84" s="48"/>
      <c r="AWB84" s="48"/>
      <c r="AWC84" s="48"/>
      <c r="AWD84" s="48"/>
      <c r="AWE84" s="48"/>
      <c r="AWF84" s="48"/>
      <c r="AWG84" s="48"/>
      <c r="AWH84" s="48"/>
      <c r="AWI84" s="48"/>
      <c r="AWJ84" s="48"/>
      <c r="AWK84" s="48"/>
      <c r="AWL84" s="48"/>
      <c r="AWM84" s="48"/>
      <c r="AWN84" s="48"/>
      <c r="AWO84" s="48"/>
      <c r="AWP84" s="48"/>
      <c r="AWQ84" s="48"/>
      <c r="AWR84" s="48"/>
      <c r="AWS84" s="48"/>
      <c r="AWT84" s="48"/>
      <c r="AWU84" s="48"/>
      <c r="AWV84" s="48"/>
      <c r="AWW84" s="48"/>
      <c r="AWX84" s="48"/>
      <c r="AWY84" s="48"/>
      <c r="AWZ84" s="48"/>
      <c r="AXA84" s="48"/>
      <c r="AXB84" s="48"/>
      <c r="AXC84" s="48"/>
      <c r="AXD84" s="48"/>
      <c r="AXE84" s="48"/>
      <c r="AXF84" s="48"/>
      <c r="AXG84" s="48"/>
      <c r="AXH84" s="48"/>
      <c r="AXI84" s="48"/>
      <c r="AXJ84" s="48"/>
      <c r="AXK84" s="48"/>
      <c r="AXL84" s="48"/>
      <c r="AXM84" s="48"/>
      <c r="AXN84" s="48"/>
      <c r="AXO84" s="48"/>
      <c r="AXP84" s="48"/>
      <c r="AXQ84" s="48"/>
      <c r="AXR84" s="48"/>
      <c r="AXS84" s="48"/>
      <c r="AXT84" s="48"/>
      <c r="AXU84" s="48"/>
      <c r="AXV84" s="48"/>
      <c r="AXW84" s="48"/>
      <c r="AXX84" s="48"/>
      <c r="AXY84" s="48"/>
      <c r="AXZ84" s="48"/>
      <c r="AYA84" s="48"/>
      <c r="AYB84" s="48"/>
      <c r="AYC84" s="48"/>
      <c r="AYD84" s="48"/>
      <c r="AYE84" s="48"/>
      <c r="AYF84" s="48"/>
      <c r="AYG84" s="48"/>
      <c r="AYH84" s="48"/>
      <c r="AYI84" s="48"/>
      <c r="AYJ84" s="48"/>
      <c r="AYK84" s="48"/>
      <c r="AYL84" s="48"/>
      <c r="AYM84" s="48"/>
      <c r="AYN84" s="48"/>
      <c r="AYO84" s="48"/>
      <c r="AYP84" s="48"/>
      <c r="AYQ84" s="48"/>
      <c r="AYR84" s="48"/>
      <c r="AYS84" s="48"/>
      <c r="AYT84" s="48"/>
      <c r="AYU84" s="48"/>
      <c r="AYV84" s="48"/>
      <c r="AYW84" s="48"/>
      <c r="AYX84" s="48"/>
      <c r="AYY84" s="48"/>
      <c r="AYZ84" s="48"/>
      <c r="AZA84" s="48"/>
      <c r="AZB84" s="48"/>
      <c r="AZC84" s="48"/>
      <c r="AZD84" s="48"/>
      <c r="AZE84" s="48"/>
      <c r="AZF84" s="48"/>
      <c r="AZG84" s="48"/>
      <c r="AZH84" s="48"/>
      <c r="AZI84" s="48"/>
      <c r="AZJ84" s="48"/>
      <c r="AZK84" s="48"/>
      <c r="AZL84" s="48"/>
      <c r="AZM84" s="48"/>
      <c r="AZN84" s="48"/>
      <c r="AZO84" s="48"/>
      <c r="AZP84" s="48"/>
      <c r="AZQ84" s="48"/>
      <c r="AZR84" s="48"/>
      <c r="AZS84" s="48"/>
      <c r="AZT84" s="48"/>
      <c r="AZU84" s="48"/>
      <c r="AZV84" s="48"/>
      <c r="AZW84" s="48"/>
      <c r="AZX84" s="48"/>
      <c r="AZY84" s="48"/>
      <c r="AZZ84" s="48"/>
      <c r="BAA84" s="48"/>
      <c r="BAB84" s="48"/>
      <c r="BAC84" s="48"/>
      <c r="BAD84" s="48"/>
      <c r="BAE84" s="48"/>
      <c r="BAF84" s="48"/>
      <c r="BAG84" s="48"/>
      <c r="BAH84" s="48"/>
      <c r="BAI84" s="48"/>
      <c r="BAJ84" s="48"/>
      <c r="BAK84" s="48"/>
      <c r="BAL84" s="48"/>
      <c r="BAM84" s="48"/>
      <c r="BAN84" s="48"/>
      <c r="BAO84" s="48"/>
      <c r="BAP84" s="48"/>
      <c r="BAQ84" s="48"/>
      <c r="BAR84" s="48"/>
      <c r="BAS84" s="48"/>
      <c r="BAT84" s="48"/>
      <c r="BAU84" s="48"/>
      <c r="BAV84" s="48"/>
      <c r="BAW84" s="48"/>
      <c r="BAX84" s="48"/>
      <c r="BAY84" s="48"/>
      <c r="BAZ84" s="48"/>
      <c r="BBA84" s="48"/>
      <c r="BBB84" s="48"/>
      <c r="BBC84" s="48"/>
      <c r="BBD84" s="48"/>
      <c r="BBE84" s="48"/>
      <c r="BBF84" s="48"/>
      <c r="BBG84" s="48"/>
      <c r="BBH84" s="48"/>
      <c r="BBI84" s="48"/>
      <c r="BBJ84" s="48"/>
      <c r="BBK84" s="48"/>
      <c r="BBL84" s="48"/>
      <c r="BBM84" s="48"/>
      <c r="BBN84" s="48"/>
      <c r="BBO84" s="48"/>
      <c r="BBP84" s="48"/>
      <c r="BBQ84" s="48"/>
      <c r="BBR84" s="48"/>
      <c r="BBS84" s="48"/>
      <c r="BBT84" s="48"/>
      <c r="BBU84" s="48"/>
      <c r="BBV84" s="48"/>
      <c r="BBW84" s="48"/>
      <c r="BBX84" s="48"/>
      <c r="BBY84" s="48"/>
      <c r="BBZ84" s="48"/>
      <c r="BCA84" s="48"/>
      <c r="BCB84" s="48"/>
      <c r="BCC84" s="48"/>
      <c r="BCD84" s="48"/>
      <c r="BCE84" s="48"/>
      <c r="BCF84" s="48"/>
      <c r="BCG84" s="48"/>
      <c r="BCH84" s="48"/>
      <c r="BCI84" s="48"/>
      <c r="BCJ84" s="48"/>
      <c r="BCK84" s="48"/>
      <c r="BCL84" s="48"/>
      <c r="BCM84" s="48"/>
      <c r="BCN84" s="48"/>
      <c r="BCO84" s="48"/>
      <c r="BCP84" s="48"/>
      <c r="BCQ84" s="48"/>
      <c r="BCR84" s="48"/>
      <c r="BCS84" s="48"/>
      <c r="BCT84" s="48"/>
      <c r="BCU84" s="48"/>
      <c r="BCV84" s="48"/>
      <c r="BCW84" s="48"/>
      <c r="BCX84" s="48"/>
      <c r="BCY84" s="48"/>
      <c r="BCZ84" s="48"/>
      <c r="BDA84" s="48"/>
      <c r="BDB84" s="48"/>
      <c r="BDC84" s="48"/>
      <c r="BDD84" s="48"/>
      <c r="BDE84" s="48"/>
      <c r="BDF84" s="48"/>
      <c r="BDG84" s="48"/>
      <c r="BDH84" s="48"/>
      <c r="BDI84" s="48"/>
      <c r="BDJ84" s="48"/>
      <c r="BDK84" s="48"/>
      <c r="BDL84" s="48"/>
      <c r="BDM84" s="48"/>
      <c r="BDN84" s="48"/>
      <c r="BDO84" s="48"/>
      <c r="BDP84" s="48"/>
      <c r="BDQ84" s="48"/>
      <c r="BDR84" s="48"/>
      <c r="BDS84" s="48"/>
      <c r="BDT84" s="48"/>
      <c r="BDU84" s="48"/>
      <c r="BDV84" s="48"/>
      <c r="BDW84" s="48"/>
      <c r="BDX84" s="48"/>
      <c r="BDY84" s="48"/>
      <c r="BDZ84" s="48"/>
      <c r="BEA84" s="48"/>
      <c r="BEB84" s="48"/>
      <c r="BEC84" s="48"/>
      <c r="BED84" s="48"/>
      <c r="BEE84" s="48"/>
      <c r="BEF84" s="48"/>
      <c r="BEG84" s="48"/>
      <c r="BEH84" s="48"/>
      <c r="BEI84" s="48"/>
      <c r="BEJ84" s="48"/>
      <c r="BEK84" s="48"/>
      <c r="BEL84" s="48"/>
      <c r="BEM84" s="48"/>
      <c r="BEN84" s="48"/>
      <c r="BEO84" s="48"/>
      <c r="BEP84" s="48"/>
      <c r="BEQ84" s="48"/>
      <c r="BER84" s="48"/>
      <c r="BES84" s="48"/>
      <c r="BET84" s="48"/>
      <c r="BEU84" s="48"/>
      <c r="BEV84" s="48"/>
      <c r="BEW84" s="48"/>
      <c r="BEX84" s="48"/>
      <c r="BEY84" s="48"/>
      <c r="BEZ84" s="48"/>
      <c r="BFA84" s="48"/>
      <c r="BFB84" s="48"/>
      <c r="BFC84" s="48"/>
      <c r="BFD84" s="48"/>
      <c r="BFE84" s="48"/>
      <c r="BFF84" s="48"/>
      <c r="BFG84" s="48"/>
      <c r="BFH84" s="48"/>
      <c r="BFI84" s="48"/>
      <c r="BFJ84" s="48"/>
      <c r="BFK84" s="48"/>
      <c r="BFL84" s="48"/>
      <c r="BFM84" s="48"/>
      <c r="BFN84" s="48"/>
      <c r="BFO84" s="48"/>
      <c r="BFP84" s="48"/>
      <c r="BFQ84" s="48"/>
      <c r="BFR84" s="48"/>
      <c r="BFS84" s="48"/>
      <c r="BFT84" s="48"/>
      <c r="BFU84" s="48"/>
      <c r="BFV84" s="48"/>
      <c r="BFW84" s="48"/>
      <c r="BFX84" s="48"/>
      <c r="BFY84" s="48"/>
      <c r="BFZ84" s="48"/>
      <c r="BGA84" s="48"/>
      <c r="BGB84" s="48"/>
      <c r="BGC84" s="48"/>
      <c r="BGD84" s="48"/>
      <c r="BGE84" s="48"/>
      <c r="BGF84" s="48"/>
      <c r="BGG84" s="48"/>
      <c r="BGH84" s="48"/>
      <c r="BGI84" s="48"/>
      <c r="BGJ84" s="48"/>
      <c r="BGK84" s="48"/>
      <c r="BGL84" s="48"/>
      <c r="BGM84" s="48"/>
      <c r="BGN84" s="48"/>
      <c r="BGO84" s="48"/>
      <c r="BGP84" s="48"/>
      <c r="BGQ84" s="48"/>
      <c r="BGR84" s="48"/>
      <c r="BGS84" s="48"/>
      <c r="BGT84" s="48"/>
      <c r="BGU84" s="48"/>
      <c r="BGV84" s="48"/>
      <c r="BGW84" s="48"/>
      <c r="BGX84" s="48"/>
      <c r="BGY84" s="48"/>
      <c r="BGZ84" s="48"/>
      <c r="BHA84" s="48"/>
      <c r="BHB84" s="48"/>
      <c r="BHC84" s="48"/>
      <c r="BHD84" s="48"/>
      <c r="BHE84" s="48"/>
      <c r="BHF84" s="48"/>
      <c r="BHG84" s="48"/>
      <c r="BHH84" s="48"/>
      <c r="BHI84" s="48"/>
      <c r="BHJ84" s="48"/>
      <c r="BHK84" s="48"/>
      <c r="BHL84" s="48"/>
      <c r="BHM84" s="48"/>
      <c r="BHN84" s="48"/>
      <c r="BHO84" s="48"/>
      <c r="BHP84" s="48"/>
      <c r="BHQ84" s="48"/>
      <c r="BHR84" s="48"/>
      <c r="BHS84" s="48"/>
      <c r="BHT84" s="48"/>
      <c r="BHU84" s="48"/>
      <c r="BHV84" s="48"/>
      <c r="BHW84" s="48"/>
      <c r="BHX84" s="48"/>
      <c r="BHY84" s="48"/>
      <c r="BHZ84" s="48"/>
      <c r="BIA84" s="48"/>
      <c r="BIB84" s="48"/>
      <c r="BIC84" s="48"/>
      <c r="BID84" s="48"/>
      <c r="BIE84" s="48"/>
      <c r="BIF84" s="48"/>
      <c r="BIG84" s="48"/>
      <c r="BIH84" s="48"/>
      <c r="BII84" s="48"/>
      <c r="BIJ84" s="48"/>
      <c r="BIK84" s="48"/>
      <c r="BIL84" s="48"/>
      <c r="BIM84" s="48"/>
      <c r="BIN84" s="48"/>
      <c r="BIO84" s="48"/>
      <c r="BIP84" s="48"/>
      <c r="BIQ84" s="48"/>
      <c r="BIR84" s="48"/>
      <c r="BIS84" s="48"/>
      <c r="BIT84" s="48"/>
      <c r="BIU84" s="48"/>
      <c r="BIV84" s="48"/>
      <c r="BIW84" s="48"/>
      <c r="BIX84" s="48"/>
      <c r="BIY84" s="48"/>
      <c r="BIZ84" s="48"/>
      <c r="BJA84" s="48"/>
      <c r="BJB84" s="48"/>
      <c r="BJC84" s="48"/>
      <c r="BJD84" s="48"/>
      <c r="BJE84" s="48"/>
      <c r="BJF84" s="48"/>
      <c r="BJG84" s="48"/>
      <c r="BJH84" s="48"/>
      <c r="BJI84" s="48"/>
      <c r="BJJ84" s="48"/>
      <c r="BJK84" s="48"/>
      <c r="BJL84" s="48"/>
      <c r="BJM84" s="48"/>
      <c r="BJN84" s="48"/>
      <c r="BJO84" s="48"/>
      <c r="BJP84" s="48"/>
      <c r="BJQ84" s="48"/>
      <c r="BJR84" s="48"/>
      <c r="BJS84" s="48"/>
      <c r="BJT84" s="48"/>
      <c r="BJU84" s="48"/>
      <c r="BJV84" s="48"/>
      <c r="BJW84" s="48"/>
      <c r="BJX84" s="48"/>
      <c r="BJY84" s="48"/>
      <c r="BJZ84" s="48"/>
      <c r="BKA84" s="48"/>
      <c r="BKB84" s="48"/>
      <c r="BKC84" s="48"/>
      <c r="BKD84" s="48"/>
      <c r="BKE84" s="48"/>
      <c r="BKF84" s="48"/>
      <c r="BKG84" s="48"/>
      <c r="BKH84" s="48"/>
      <c r="BKI84" s="48"/>
      <c r="BKJ84" s="48"/>
      <c r="BKK84" s="48"/>
      <c r="BKL84" s="48"/>
      <c r="BKM84" s="48"/>
      <c r="BKN84" s="48"/>
      <c r="BKO84" s="48"/>
      <c r="BKP84" s="48"/>
      <c r="BKQ84" s="48"/>
      <c r="BKR84" s="48"/>
      <c r="BKS84" s="48"/>
      <c r="BKT84" s="48"/>
      <c r="BKU84" s="48"/>
      <c r="BKV84" s="48"/>
      <c r="BKW84" s="48"/>
      <c r="BKX84" s="48"/>
      <c r="BKY84" s="48"/>
      <c r="BKZ84" s="48"/>
      <c r="BLA84" s="48"/>
      <c r="BLB84" s="48"/>
      <c r="BLC84" s="48"/>
      <c r="BLD84" s="48"/>
      <c r="BLE84" s="48"/>
      <c r="BLF84" s="48"/>
      <c r="BLG84" s="48"/>
      <c r="BLH84" s="48"/>
      <c r="BLI84" s="48"/>
      <c r="BLJ84" s="48"/>
      <c r="BLK84" s="48"/>
      <c r="BLL84" s="48"/>
      <c r="BLM84" s="48"/>
      <c r="BLN84" s="48"/>
      <c r="BLO84" s="48"/>
      <c r="BLP84" s="48"/>
      <c r="BLQ84" s="48"/>
      <c r="BLR84" s="48"/>
      <c r="BLS84" s="48"/>
      <c r="BLT84" s="48"/>
      <c r="BLU84" s="48"/>
      <c r="BLV84" s="48"/>
      <c r="BLW84" s="48"/>
      <c r="BLX84" s="48"/>
      <c r="BLY84" s="48"/>
      <c r="BLZ84" s="48"/>
      <c r="BMA84" s="48"/>
      <c r="BMB84" s="48"/>
      <c r="BMC84" s="48"/>
      <c r="BMD84" s="48"/>
      <c r="BME84" s="48"/>
      <c r="BMF84" s="48"/>
      <c r="BMG84" s="48"/>
      <c r="BMH84" s="48"/>
      <c r="BMI84" s="48"/>
      <c r="BMJ84" s="48"/>
      <c r="BMK84" s="48"/>
      <c r="BML84" s="48"/>
      <c r="BMM84" s="48"/>
      <c r="BMN84" s="48"/>
      <c r="BMO84" s="48"/>
      <c r="BMP84" s="48"/>
      <c r="BMQ84" s="48"/>
      <c r="BMR84" s="48"/>
      <c r="BMS84" s="48"/>
      <c r="BMT84" s="48"/>
      <c r="BMU84" s="48"/>
      <c r="BMV84" s="48"/>
      <c r="BMW84" s="48"/>
      <c r="BMX84" s="48"/>
      <c r="BMY84" s="48"/>
      <c r="BMZ84" s="48"/>
      <c r="BNA84" s="48"/>
      <c r="BNB84" s="48"/>
      <c r="BNC84" s="48"/>
      <c r="BND84" s="48"/>
      <c r="BNE84" s="48"/>
      <c r="BNF84" s="48"/>
      <c r="BNG84" s="48"/>
      <c r="BNH84" s="48"/>
      <c r="BNI84" s="48"/>
      <c r="BNJ84" s="48"/>
      <c r="BNK84" s="48"/>
      <c r="BNL84" s="48"/>
      <c r="BNM84" s="48"/>
      <c r="BNN84" s="48"/>
      <c r="BNO84" s="48"/>
      <c r="BNP84" s="48"/>
      <c r="BNQ84" s="48"/>
      <c r="BNR84" s="48"/>
      <c r="BNS84" s="48"/>
      <c r="BNT84" s="48"/>
      <c r="BNU84" s="48"/>
      <c r="BNV84" s="48"/>
      <c r="BNW84" s="48"/>
      <c r="BNX84" s="48"/>
      <c r="BNY84" s="48"/>
      <c r="BNZ84" s="48"/>
      <c r="BOA84" s="48"/>
      <c r="BOB84" s="48"/>
      <c r="BOC84" s="48"/>
      <c r="BOD84" s="48"/>
      <c r="BOE84" s="48"/>
      <c r="BOF84" s="48"/>
      <c r="BOG84" s="48"/>
      <c r="BOH84" s="48"/>
      <c r="BOI84" s="48"/>
      <c r="BOJ84" s="48"/>
      <c r="BOK84" s="48"/>
      <c r="BOL84" s="48"/>
      <c r="BOM84" s="48"/>
      <c r="BON84" s="48"/>
      <c r="BOO84" s="48"/>
      <c r="BOP84" s="48"/>
      <c r="BOQ84" s="48"/>
      <c r="BOR84" s="48"/>
      <c r="BOS84" s="48"/>
      <c r="BOT84" s="48"/>
      <c r="BOU84" s="48"/>
      <c r="BOV84" s="48"/>
      <c r="BOW84" s="48"/>
      <c r="BOX84" s="48"/>
      <c r="BOY84" s="48"/>
      <c r="BOZ84" s="48"/>
      <c r="BPA84" s="48"/>
      <c r="BPB84" s="48"/>
      <c r="BPC84" s="48"/>
      <c r="BPD84" s="48"/>
      <c r="BPE84" s="48"/>
      <c r="BPF84" s="48"/>
      <c r="BPG84" s="48"/>
      <c r="BPH84" s="48"/>
      <c r="BPI84" s="48"/>
      <c r="BPJ84" s="48"/>
      <c r="BPK84" s="48"/>
      <c r="BPL84" s="48"/>
      <c r="BPM84" s="48"/>
      <c r="BPN84" s="48"/>
      <c r="BPO84" s="48"/>
      <c r="BPP84" s="48"/>
      <c r="BPQ84" s="48"/>
      <c r="BPR84" s="48"/>
      <c r="BPS84" s="48"/>
      <c r="BPT84" s="48"/>
      <c r="BPU84" s="48"/>
      <c r="BPV84" s="48"/>
      <c r="BPW84" s="48"/>
      <c r="BPX84" s="48"/>
      <c r="BPY84" s="48"/>
      <c r="BPZ84" s="48"/>
      <c r="BQA84" s="48"/>
      <c r="BQB84" s="48"/>
      <c r="BQC84" s="48"/>
      <c r="BQD84" s="48"/>
      <c r="BQE84" s="48"/>
      <c r="BQF84" s="48"/>
      <c r="BQG84" s="48"/>
      <c r="BQH84" s="48"/>
      <c r="BQI84" s="48"/>
      <c r="BQJ84" s="48"/>
      <c r="BQK84" s="48"/>
      <c r="BQL84" s="48"/>
      <c r="BQM84" s="48"/>
      <c r="BQN84" s="48"/>
      <c r="BQO84" s="48"/>
      <c r="BQP84" s="48"/>
      <c r="BQQ84" s="48"/>
      <c r="BQR84" s="48"/>
      <c r="BQS84" s="48"/>
      <c r="BQT84" s="48"/>
      <c r="BQU84" s="48"/>
      <c r="BQV84" s="48"/>
      <c r="BQW84" s="48"/>
      <c r="BQX84" s="48"/>
      <c r="BQY84" s="48"/>
      <c r="BQZ84" s="48"/>
      <c r="BRA84" s="48"/>
      <c r="BRB84" s="48"/>
      <c r="BRC84" s="48"/>
      <c r="BRD84" s="48"/>
      <c r="BRE84" s="48"/>
      <c r="BRF84" s="48"/>
      <c r="BRG84" s="48"/>
      <c r="BRH84" s="48"/>
      <c r="BRI84" s="48"/>
      <c r="BRJ84" s="48"/>
      <c r="BRK84" s="48"/>
      <c r="BRL84" s="48"/>
      <c r="BRM84" s="48"/>
      <c r="BRN84" s="48"/>
      <c r="BRO84" s="48"/>
      <c r="BRP84" s="48"/>
      <c r="BRQ84" s="48"/>
      <c r="BRR84" s="48"/>
      <c r="BRS84" s="48"/>
      <c r="BRT84" s="48"/>
      <c r="BRU84" s="48"/>
      <c r="BRV84" s="48"/>
      <c r="BRW84" s="48"/>
      <c r="BRX84" s="48"/>
      <c r="BRY84" s="48"/>
      <c r="BRZ84" s="48"/>
      <c r="BSA84" s="48"/>
      <c r="BSB84" s="48"/>
      <c r="BSC84" s="48"/>
      <c r="BSD84" s="48"/>
      <c r="BSE84" s="48"/>
      <c r="BSF84" s="48"/>
      <c r="BSG84" s="48"/>
      <c r="BSH84" s="48"/>
      <c r="BSI84" s="48"/>
      <c r="BSJ84" s="48"/>
      <c r="BSK84" s="48"/>
      <c r="BSL84" s="48"/>
      <c r="BSM84" s="48"/>
      <c r="BSN84" s="48"/>
      <c r="BSO84" s="48"/>
      <c r="BSP84" s="48"/>
      <c r="BSQ84" s="48"/>
      <c r="BSR84" s="48"/>
      <c r="BSS84" s="48"/>
      <c r="BST84" s="48"/>
      <c r="BSU84" s="48"/>
      <c r="BSV84" s="48"/>
      <c r="BSW84" s="48"/>
      <c r="BSX84" s="48"/>
      <c r="BSY84" s="48"/>
      <c r="BSZ84" s="48"/>
      <c r="BTA84" s="48"/>
      <c r="BTB84" s="48"/>
      <c r="BTC84" s="48"/>
      <c r="BTD84" s="48"/>
      <c r="BTE84" s="48"/>
      <c r="BTF84" s="48"/>
      <c r="BTG84" s="48"/>
      <c r="BTH84" s="48"/>
      <c r="BTI84" s="48"/>
      <c r="BTJ84" s="48"/>
      <c r="BTK84" s="48"/>
      <c r="BTL84" s="48"/>
      <c r="BTM84" s="48"/>
      <c r="BTN84" s="48"/>
      <c r="BTO84" s="48"/>
      <c r="BTP84" s="48"/>
      <c r="BTQ84" s="48"/>
      <c r="BTR84" s="48"/>
      <c r="BTS84" s="48"/>
      <c r="BTT84" s="48"/>
      <c r="BTU84" s="48"/>
      <c r="BTV84" s="48"/>
      <c r="BTW84" s="48"/>
      <c r="BTX84" s="48"/>
      <c r="BTY84" s="48"/>
      <c r="BTZ84" s="48"/>
      <c r="BUA84" s="48"/>
      <c r="BUB84" s="48"/>
      <c r="BUC84" s="48"/>
      <c r="BUD84" s="48"/>
      <c r="BUE84" s="48"/>
      <c r="BUF84" s="48"/>
      <c r="BUG84" s="48"/>
      <c r="BUH84" s="48"/>
      <c r="BUI84" s="48"/>
      <c r="BUJ84" s="48"/>
      <c r="BUK84" s="48"/>
      <c r="BUL84" s="48"/>
      <c r="BUM84" s="48"/>
      <c r="BUN84" s="48"/>
      <c r="BUO84" s="48"/>
      <c r="BUP84" s="48"/>
      <c r="BUQ84" s="48"/>
      <c r="BUR84" s="48"/>
      <c r="BUS84" s="48"/>
      <c r="BUT84" s="48"/>
      <c r="BUU84" s="48"/>
      <c r="BUV84" s="48"/>
      <c r="BUW84" s="48"/>
      <c r="BUX84" s="48"/>
      <c r="BUY84" s="48"/>
      <c r="BUZ84" s="48"/>
      <c r="BVA84" s="48"/>
      <c r="BVB84" s="48"/>
      <c r="BVC84" s="48"/>
      <c r="BVD84" s="48"/>
      <c r="BVE84" s="48"/>
      <c r="BVF84" s="48"/>
      <c r="BVG84" s="48"/>
      <c r="BVH84" s="48"/>
      <c r="BVI84" s="48"/>
      <c r="BVJ84" s="48"/>
      <c r="BVK84" s="48"/>
      <c r="BVL84" s="48"/>
      <c r="BVM84" s="48"/>
      <c r="BVN84" s="48"/>
      <c r="BVO84" s="48"/>
      <c r="BVP84" s="48"/>
      <c r="BVQ84" s="48"/>
      <c r="BVR84" s="48"/>
      <c r="BVS84" s="48"/>
      <c r="BVT84" s="48"/>
      <c r="BVU84" s="48"/>
      <c r="BVV84" s="48"/>
      <c r="BVW84" s="48"/>
      <c r="BVX84" s="48"/>
      <c r="BVY84" s="48"/>
      <c r="BVZ84" s="48"/>
      <c r="BWA84" s="48"/>
      <c r="BWB84" s="48"/>
      <c r="BWC84" s="48"/>
      <c r="BWD84" s="48"/>
      <c r="BWE84" s="48"/>
      <c r="BWF84" s="48"/>
      <c r="BWG84" s="48"/>
      <c r="BWH84" s="48"/>
      <c r="BWI84" s="48"/>
      <c r="BWJ84" s="48"/>
      <c r="BWK84" s="48"/>
      <c r="BWL84" s="48"/>
      <c r="BWM84" s="48"/>
      <c r="BWN84" s="48"/>
      <c r="BWO84" s="48"/>
      <c r="BWP84" s="48"/>
      <c r="BWQ84" s="48"/>
      <c r="BWR84" s="48"/>
      <c r="BWS84" s="48"/>
      <c r="BWT84" s="48"/>
      <c r="BWU84" s="48"/>
      <c r="BWV84" s="48"/>
      <c r="BWW84" s="48"/>
      <c r="BWX84" s="48"/>
      <c r="BWY84" s="48"/>
      <c r="BWZ84" s="48"/>
      <c r="BXA84" s="48"/>
      <c r="BXB84" s="48"/>
      <c r="BXC84" s="48"/>
      <c r="BXD84" s="48"/>
      <c r="BXE84" s="48"/>
      <c r="BXF84" s="48"/>
      <c r="BXG84" s="48"/>
      <c r="BXH84" s="48"/>
      <c r="BXI84" s="48"/>
      <c r="BXJ84" s="48"/>
      <c r="BXK84" s="48"/>
      <c r="BXL84" s="48"/>
      <c r="BXM84" s="48"/>
      <c r="BXN84" s="48"/>
      <c r="BXO84" s="48"/>
      <c r="BXP84" s="48"/>
      <c r="BXQ84" s="48"/>
      <c r="BXR84" s="48"/>
      <c r="BXS84" s="48"/>
      <c r="BXT84" s="48"/>
      <c r="BXU84" s="48"/>
      <c r="BXV84" s="48"/>
      <c r="BXW84" s="48"/>
      <c r="BXX84" s="48"/>
      <c r="BXY84" s="48"/>
      <c r="BXZ84" s="48"/>
      <c r="BYA84" s="48"/>
      <c r="BYB84" s="48"/>
      <c r="BYC84" s="48"/>
      <c r="BYD84" s="48"/>
      <c r="BYE84" s="48"/>
      <c r="BYF84" s="48"/>
      <c r="BYG84" s="48"/>
      <c r="BYH84" s="48"/>
      <c r="BYI84" s="48"/>
      <c r="BYJ84" s="48"/>
      <c r="BYK84" s="48"/>
      <c r="BYL84" s="48"/>
      <c r="BYM84" s="48"/>
      <c r="BYN84" s="48"/>
      <c r="BYO84" s="48"/>
      <c r="BYP84" s="48"/>
      <c r="BYQ84" s="48"/>
      <c r="BYR84" s="48"/>
      <c r="BYS84" s="48"/>
      <c r="BYT84" s="48"/>
      <c r="BYU84" s="48"/>
      <c r="BYV84" s="48"/>
      <c r="BYW84" s="48"/>
      <c r="BYX84" s="48"/>
      <c r="BYY84" s="48"/>
      <c r="BYZ84" s="48"/>
      <c r="BZA84" s="48"/>
      <c r="BZB84" s="48"/>
      <c r="BZC84" s="48"/>
      <c r="BZD84" s="48"/>
      <c r="BZE84" s="48"/>
      <c r="BZF84" s="48"/>
      <c r="BZG84" s="48"/>
      <c r="BZH84" s="48"/>
      <c r="BZI84" s="48"/>
      <c r="BZJ84" s="48"/>
      <c r="BZK84" s="48"/>
      <c r="BZL84" s="48"/>
      <c r="BZM84" s="48"/>
      <c r="BZN84" s="48"/>
      <c r="BZO84" s="48"/>
      <c r="BZP84" s="48"/>
      <c r="BZQ84" s="48"/>
      <c r="BZR84" s="48"/>
      <c r="BZS84" s="48"/>
      <c r="BZT84" s="48"/>
      <c r="BZU84" s="48"/>
      <c r="BZV84" s="48"/>
      <c r="BZW84" s="48"/>
      <c r="BZX84" s="48"/>
      <c r="BZY84" s="48"/>
      <c r="BZZ84" s="48"/>
      <c r="CAA84" s="48"/>
      <c r="CAB84" s="48"/>
      <c r="CAC84" s="48"/>
      <c r="CAD84" s="48"/>
      <c r="CAE84" s="48"/>
      <c r="CAF84" s="48"/>
      <c r="CAG84" s="48"/>
      <c r="CAH84" s="48"/>
      <c r="CAI84" s="48"/>
      <c r="CAJ84" s="48"/>
      <c r="CAK84" s="48"/>
      <c r="CAL84" s="48"/>
      <c r="CAM84" s="48"/>
      <c r="CAN84" s="48"/>
      <c r="CAO84" s="48"/>
      <c r="CAP84" s="48"/>
      <c r="CAQ84" s="48"/>
      <c r="CAR84" s="48"/>
      <c r="CAS84" s="48"/>
      <c r="CAT84" s="48"/>
      <c r="CAU84" s="48"/>
      <c r="CAV84" s="48"/>
      <c r="CAW84" s="48"/>
      <c r="CAX84" s="48"/>
      <c r="CAY84" s="48"/>
      <c r="CAZ84" s="48"/>
      <c r="CBA84" s="48"/>
      <c r="CBB84" s="48"/>
      <c r="CBC84" s="48"/>
      <c r="CBD84" s="48"/>
      <c r="CBE84" s="48"/>
      <c r="CBF84" s="48"/>
      <c r="CBG84" s="48"/>
      <c r="CBH84" s="48"/>
      <c r="CBI84" s="48"/>
      <c r="CBJ84" s="48"/>
      <c r="CBK84" s="48"/>
      <c r="CBL84" s="48"/>
      <c r="CBM84" s="48"/>
      <c r="CBN84" s="48"/>
      <c r="CBO84" s="48"/>
      <c r="CBP84" s="48"/>
      <c r="CBQ84" s="48"/>
      <c r="CBR84" s="48"/>
      <c r="CBS84" s="48"/>
      <c r="CBT84" s="48"/>
      <c r="CBU84" s="48"/>
      <c r="CBV84" s="48"/>
      <c r="CBW84" s="48"/>
      <c r="CBX84" s="48"/>
      <c r="CBY84" s="48"/>
      <c r="CBZ84" s="48"/>
      <c r="CCA84" s="48"/>
      <c r="CCB84" s="48"/>
      <c r="CCC84" s="48"/>
      <c r="CCD84" s="48"/>
      <c r="CCE84" s="48"/>
      <c r="CCF84" s="48"/>
      <c r="CCG84" s="48"/>
      <c r="CCH84" s="48"/>
      <c r="CCI84" s="48"/>
      <c r="CCJ84" s="48"/>
      <c r="CCK84" s="48"/>
      <c r="CCL84" s="48"/>
      <c r="CCM84" s="48"/>
      <c r="CCN84" s="48"/>
      <c r="CCO84" s="48"/>
      <c r="CCP84" s="48"/>
      <c r="CCQ84" s="48"/>
      <c r="CCR84" s="48"/>
      <c r="CCS84" s="48"/>
      <c r="CCT84" s="48"/>
      <c r="CCU84" s="48"/>
      <c r="CCV84" s="48"/>
      <c r="CCW84" s="48"/>
      <c r="CCX84" s="48"/>
      <c r="CCY84" s="48"/>
      <c r="CCZ84" s="48"/>
      <c r="CDA84" s="48"/>
      <c r="CDB84" s="48"/>
      <c r="CDC84" s="48"/>
      <c r="CDD84" s="48"/>
      <c r="CDE84" s="48"/>
      <c r="CDF84" s="48"/>
      <c r="CDG84" s="48"/>
      <c r="CDH84" s="48"/>
      <c r="CDI84" s="48"/>
      <c r="CDJ84" s="48"/>
      <c r="CDK84" s="48"/>
      <c r="CDL84" s="48"/>
      <c r="CDM84" s="48"/>
      <c r="CDN84" s="48"/>
      <c r="CDO84" s="48"/>
      <c r="CDP84" s="48"/>
      <c r="CDQ84" s="48"/>
      <c r="CDR84" s="48"/>
      <c r="CDS84" s="48"/>
      <c r="CDT84" s="48"/>
      <c r="CDU84" s="48"/>
      <c r="CDV84" s="48"/>
      <c r="CDW84" s="48"/>
      <c r="CDX84" s="48"/>
      <c r="CDY84" s="48"/>
      <c r="CDZ84" s="48"/>
      <c r="CEA84" s="48"/>
      <c r="CEB84" s="48"/>
      <c r="CEC84" s="48"/>
      <c r="CED84" s="48"/>
      <c r="CEE84" s="48"/>
      <c r="CEF84" s="48"/>
      <c r="CEG84" s="48"/>
      <c r="CEH84" s="48"/>
      <c r="CEI84" s="48"/>
      <c r="CEJ84" s="48"/>
      <c r="CEK84" s="48"/>
      <c r="CEL84" s="48"/>
      <c r="CEM84" s="48"/>
      <c r="CEN84" s="48"/>
      <c r="CEO84" s="48"/>
      <c r="CEP84" s="48"/>
      <c r="CEQ84" s="48"/>
      <c r="CER84" s="48"/>
      <c r="CES84" s="48"/>
      <c r="CET84" s="48"/>
      <c r="CEU84" s="48"/>
      <c r="CEV84" s="48"/>
      <c r="CEW84" s="48"/>
      <c r="CEX84" s="48"/>
      <c r="CEY84" s="48"/>
      <c r="CEZ84" s="48"/>
      <c r="CFA84" s="48"/>
      <c r="CFB84" s="48"/>
      <c r="CFC84" s="48"/>
      <c r="CFD84" s="48"/>
      <c r="CFE84" s="48"/>
      <c r="CFF84" s="48"/>
      <c r="CFG84" s="48"/>
      <c r="CFH84" s="48"/>
      <c r="CFI84" s="48"/>
      <c r="CFJ84" s="48"/>
      <c r="CFK84" s="48"/>
      <c r="CFL84" s="48"/>
      <c r="CFM84" s="48"/>
      <c r="CFN84" s="48"/>
      <c r="CFO84" s="48"/>
      <c r="CFP84" s="48"/>
      <c r="CFQ84" s="48"/>
      <c r="CFR84" s="48"/>
      <c r="CFS84" s="48"/>
      <c r="CFT84" s="48"/>
      <c r="CFU84" s="48"/>
      <c r="CFV84" s="48"/>
      <c r="CFW84" s="48"/>
      <c r="CFX84" s="48"/>
      <c r="CFY84" s="48"/>
      <c r="CFZ84" s="48"/>
      <c r="CGA84" s="48"/>
      <c r="CGB84" s="48"/>
      <c r="CGC84" s="48"/>
      <c r="CGD84" s="48"/>
      <c r="CGE84" s="48"/>
      <c r="CGF84" s="48"/>
      <c r="CGG84" s="48"/>
      <c r="CGH84" s="48"/>
      <c r="CGI84" s="48"/>
      <c r="CGJ84" s="48"/>
      <c r="CGK84" s="48"/>
      <c r="CGL84" s="48"/>
      <c r="CGM84" s="48"/>
      <c r="CGN84" s="48"/>
      <c r="CGO84" s="48"/>
      <c r="CGP84" s="48"/>
      <c r="CGQ84" s="48"/>
      <c r="CGR84" s="48"/>
      <c r="CGS84" s="48"/>
      <c r="CGT84" s="48"/>
      <c r="CGU84" s="48"/>
      <c r="CGV84" s="48"/>
      <c r="CGW84" s="48"/>
      <c r="CGX84" s="48"/>
      <c r="CGY84" s="48"/>
      <c r="CGZ84" s="48"/>
      <c r="CHA84" s="48"/>
      <c r="CHB84" s="48"/>
      <c r="CHC84" s="48"/>
      <c r="CHD84" s="48"/>
      <c r="CHE84" s="48"/>
      <c r="CHF84" s="48"/>
      <c r="CHG84" s="48"/>
      <c r="CHH84" s="48"/>
      <c r="CHI84" s="48"/>
      <c r="CHJ84" s="48"/>
      <c r="CHK84" s="48"/>
      <c r="CHL84" s="48"/>
      <c r="CHM84" s="48"/>
      <c r="CHN84" s="48"/>
      <c r="CHO84" s="48"/>
      <c r="CHP84" s="48"/>
      <c r="CHQ84" s="48"/>
      <c r="CHR84" s="48"/>
      <c r="CHS84" s="48"/>
      <c r="CHT84" s="48"/>
      <c r="CHU84" s="48"/>
      <c r="CHV84" s="48"/>
      <c r="CHW84" s="48"/>
      <c r="CHX84" s="48"/>
      <c r="CHY84" s="48"/>
      <c r="CHZ84" s="48"/>
      <c r="CIA84" s="48"/>
      <c r="CIB84" s="48"/>
      <c r="CIC84" s="48"/>
      <c r="CID84" s="48"/>
      <c r="CIE84" s="48"/>
      <c r="CIF84" s="48"/>
      <c r="CIG84" s="48"/>
      <c r="CIH84" s="48"/>
      <c r="CII84" s="48"/>
      <c r="CIJ84" s="48"/>
      <c r="CIK84" s="48"/>
      <c r="CIL84" s="48"/>
      <c r="CIM84" s="48"/>
      <c r="CIN84" s="48"/>
      <c r="CIO84" s="48"/>
      <c r="CIP84" s="48"/>
      <c r="CIQ84" s="48"/>
      <c r="CIR84" s="48"/>
      <c r="CIS84" s="48"/>
      <c r="CIT84" s="48"/>
      <c r="CIU84" s="48"/>
      <c r="CIV84" s="48"/>
      <c r="CIW84" s="48"/>
      <c r="CIX84" s="48"/>
      <c r="CIY84" s="48"/>
      <c r="CIZ84" s="48"/>
      <c r="CJA84" s="48"/>
      <c r="CJB84" s="48"/>
      <c r="CJC84" s="48"/>
      <c r="CJD84" s="48"/>
      <c r="CJE84" s="48"/>
      <c r="CJF84" s="48"/>
      <c r="CJG84" s="48"/>
      <c r="CJH84" s="48"/>
      <c r="CJI84" s="48"/>
      <c r="CJJ84" s="48"/>
      <c r="CJK84" s="48"/>
      <c r="CJL84" s="48"/>
      <c r="CJM84" s="48"/>
      <c r="CJN84" s="48"/>
      <c r="CJO84" s="48"/>
      <c r="CJP84" s="48"/>
      <c r="CJQ84" s="48"/>
      <c r="CJR84" s="48"/>
      <c r="CJS84" s="48"/>
      <c r="CJT84" s="48"/>
      <c r="CJU84" s="48"/>
      <c r="CJV84" s="48"/>
      <c r="CJW84" s="48"/>
      <c r="CJX84" s="48"/>
      <c r="CJY84" s="48"/>
      <c r="CJZ84" s="48"/>
      <c r="CKA84" s="48"/>
      <c r="CKB84" s="48"/>
      <c r="CKC84" s="48"/>
      <c r="CKD84" s="48"/>
      <c r="CKE84" s="48"/>
      <c r="CKF84" s="48"/>
      <c r="CKG84" s="48"/>
      <c r="CKH84" s="48"/>
      <c r="CKI84" s="48"/>
      <c r="CKJ84" s="48"/>
      <c r="CKK84" s="48"/>
      <c r="CKL84" s="48"/>
      <c r="CKM84" s="48"/>
      <c r="CKN84" s="48"/>
      <c r="CKO84" s="48"/>
      <c r="CKP84" s="48"/>
      <c r="CKQ84" s="48"/>
      <c r="CKR84" s="48"/>
      <c r="CKS84" s="48"/>
      <c r="CKT84" s="48"/>
      <c r="CKU84" s="48"/>
      <c r="CKV84" s="48"/>
      <c r="CKW84" s="48"/>
      <c r="CKX84" s="48"/>
      <c r="CKY84" s="48"/>
      <c r="CKZ84" s="48"/>
      <c r="CLA84" s="48"/>
      <c r="CLB84" s="48"/>
      <c r="CLC84" s="48"/>
      <c r="CLD84" s="48"/>
      <c r="CLE84" s="48"/>
      <c r="CLF84" s="48"/>
      <c r="CLG84" s="48"/>
      <c r="CLH84" s="48"/>
      <c r="CLI84" s="48"/>
      <c r="CLJ84" s="48"/>
      <c r="CLK84" s="48"/>
      <c r="CLL84" s="48"/>
      <c r="CLM84" s="48"/>
      <c r="CLN84" s="48"/>
      <c r="CLO84" s="48"/>
      <c r="CLP84" s="48"/>
      <c r="CLQ84" s="48"/>
      <c r="CLR84" s="48"/>
    </row>
    <row r="85" spans="1:2358" ht="15.75" thickBot="1" x14ac:dyDescent="0.3">
      <c r="A85" s="11"/>
      <c r="B85" s="685"/>
      <c r="C85" s="5" t="s">
        <v>77</v>
      </c>
      <c r="D85" s="298" t="s">
        <v>47</v>
      </c>
      <c r="E85" s="11"/>
      <c r="F85" s="379">
        <f>(G85+J85)/2</f>
        <v>63.093800000000002</v>
      </c>
      <c r="G85" s="160">
        <v>84</v>
      </c>
      <c r="H85" s="273" t="s">
        <v>202</v>
      </c>
      <c r="I85" s="161" t="s">
        <v>6</v>
      </c>
      <c r="J85" s="162">
        <f>(1054.69/25)</f>
        <v>42.187600000000003</v>
      </c>
      <c r="K85" s="273" t="s">
        <v>39</v>
      </c>
      <c r="L85" s="159" t="s">
        <v>203</v>
      </c>
      <c r="M85" s="163"/>
      <c r="N85" s="163"/>
      <c r="O85" s="240"/>
      <c r="P85" s="380" t="s">
        <v>204</v>
      </c>
      <c r="Q85" s="48"/>
      <c r="R85" s="409">
        <v>3</v>
      </c>
      <c r="S85" s="253">
        <f>(F85)</f>
        <v>63.093800000000002</v>
      </c>
      <c r="T85" s="80"/>
      <c r="U85" s="99"/>
      <c r="V85" s="411">
        <f t="shared" ref="V85" si="5">(AF85)</f>
        <v>20.61</v>
      </c>
      <c r="W85" s="48"/>
      <c r="X85" s="431">
        <v>23.48</v>
      </c>
      <c r="Y85" s="80"/>
      <c r="Z85" s="82"/>
      <c r="AA85" s="80"/>
      <c r="AB85" s="80"/>
      <c r="AC85" s="80"/>
      <c r="AD85" s="80"/>
      <c r="AE85" s="80"/>
      <c r="AF85" s="82">
        <v>20.61</v>
      </c>
      <c r="AG85" s="80"/>
      <c r="AH85" s="80">
        <v>32.15</v>
      </c>
      <c r="AI85" s="80"/>
      <c r="AJ85" s="80">
        <v>19.82</v>
      </c>
      <c r="AK85" s="80">
        <v>19.829999999999998</v>
      </c>
      <c r="AL85" s="80"/>
      <c r="AM85" s="84"/>
      <c r="AN85" s="84"/>
      <c r="AO85" s="84"/>
      <c r="AP85" s="84">
        <v>19.899999999999999</v>
      </c>
      <c r="AQ85" s="84"/>
      <c r="AR85" s="84"/>
      <c r="AS85" s="84"/>
      <c r="AT85" s="84"/>
      <c r="AU85" s="432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</row>
    <row r="86" spans="1:2358" ht="15.75" thickBot="1" x14ac:dyDescent="0.3">
      <c r="A86" s="11"/>
      <c r="B86" s="685"/>
      <c r="C86" s="5" t="s">
        <v>76</v>
      </c>
      <c r="D86" s="298" t="s">
        <v>47</v>
      </c>
      <c r="E86" s="11"/>
      <c r="F86" s="356">
        <f>(G86)</f>
        <v>350</v>
      </c>
      <c r="G86" s="40">
        <f>(35000/100)</f>
        <v>350</v>
      </c>
      <c r="H86" s="270" t="s">
        <v>207</v>
      </c>
      <c r="I86" s="126" t="s">
        <v>206</v>
      </c>
      <c r="J86" s="127"/>
      <c r="K86" s="127"/>
      <c r="L86" s="135"/>
      <c r="M86" s="144"/>
      <c r="N86" s="144"/>
      <c r="O86" s="33"/>
      <c r="P86" s="373"/>
      <c r="Q86" s="48"/>
      <c r="R86" s="409">
        <v>2</v>
      </c>
      <c r="S86" s="254">
        <f>(F86)</f>
        <v>350</v>
      </c>
      <c r="T86" s="251"/>
      <c r="U86" s="247">
        <f>(Y86)</f>
        <v>58.13</v>
      </c>
      <c r="V86" s="415"/>
      <c r="W86" s="48"/>
      <c r="X86" s="431"/>
      <c r="Y86" s="80">
        <v>58.13</v>
      </c>
      <c r="Z86" s="82"/>
      <c r="AA86" s="80"/>
      <c r="AB86" s="80"/>
      <c r="AC86" s="80"/>
      <c r="AD86" s="80"/>
      <c r="AE86" s="80"/>
      <c r="AF86" s="82"/>
      <c r="AG86" s="80"/>
      <c r="AH86" s="80"/>
      <c r="AI86" s="80"/>
      <c r="AJ86" s="80"/>
      <c r="AK86" s="80"/>
      <c r="AL86" s="80"/>
      <c r="AM86" s="84"/>
      <c r="AN86" s="84"/>
      <c r="AO86" s="84"/>
      <c r="AP86" s="84"/>
      <c r="AQ86" s="84"/>
      <c r="AR86" s="84"/>
      <c r="AS86" s="84"/>
      <c r="AT86" s="84"/>
      <c r="AU86" s="432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</row>
    <row r="87" spans="1:2358" ht="15.75" thickBot="1" x14ac:dyDescent="0.3">
      <c r="A87" s="11"/>
      <c r="B87" s="685"/>
      <c r="C87" s="5" t="s">
        <v>75</v>
      </c>
      <c r="D87" s="298" t="s">
        <v>65</v>
      </c>
      <c r="E87" s="11"/>
      <c r="F87" s="381">
        <f t="shared" ref="F87" si="6">(G87)</f>
        <v>80</v>
      </c>
      <c r="G87" s="39">
        <v>80</v>
      </c>
      <c r="H87" s="266" t="s">
        <v>202</v>
      </c>
      <c r="I87" s="130" t="s">
        <v>205</v>
      </c>
      <c r="J87" s="131"/>
      <c r="K87" s="131"/>
      <c r="L87" s="165"/>
      <c r="M87" s="180"/>
      <c r="N87" s="180"/>
      <c r="O87" s="30"/>
      <c r="P87" s="374"/>
      <c r="Q87" s="48"/>
      <c r="R87" s="409">
        <v>2</v>
      </c>
      <c r="S87" s="253">
        <f>(F87)</f>
        <v>80</v>
      </c>
      <c r="T87" s="89"/>
      <c r="U87" s="99">
        <f>(Y87+AK87+AQ87)/3</f>
        <v>21.396666666666665</v>
      </c>
      <c r="V87" s="411"/>
      <c r="W87" s="48"/>
      <c r="X87" s="431"/>
      <c r="Y87" s="80">
        <v>22.3</v>
      </c>
      <c r="Z87" s="82"/>
      <c r="AA87" s="80"/>
      <c r="AB87" s="80"/>
      <c r="AC87" s="80"/>
      <c r="AD87" s="80"/>
      <c r="AE87" s="80"/>
      <c r="AF87" s="82"/>
      <c r="AG87" s="80"/>
      <c r="AH87" s="80"/>
      <c r="AI87" s="80"/>
      <c r="AJ87" s="80"/>
      <c r="AK87" s="80">
        <v>23.98</v>
      </c>
      <c r="AL87" s="80"/>
      <c r="AM87" s="84"/>
      <c r="AN87" s="84"/>
      <c r="AO87" s="84"/>
      <c r="AP87" s="84"/>
      <c r="AQ87" s="84">
        <v>17.91</v>
      </c>
      <c r="AR87" s="84"/>
      <c r="AS87" s="84"/>
      <c r="AT87" s="84"/>
      <c r="AU87" s="432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</row>
    <row r="88" spans="1:2358" ht="15.75" thickBot="1" x14ac:dyDescent="0.3">
      <c r="A88" s="11"/>
      <c r="B88" s="686"/>
      <c r="C88" s="76" t="s">
        <v>74</v>
      </c>
      <c r="D88" s="314" t="s">
        <v>47</v>
      </c>
      <c r="E88" s="12"/>
      <c r="F88" s="660" t="s">
        <v>342</v>
      </c>
      <c r="G88" s="661"/>
      <c r="H88" s="661"/>
      <c r="I88" s="661"/>
      <c r="J88" s="661"/>
      <c r="K88" s="661"/>
      <c r="L88" s="661"/>
      <c r="M88" s="661"/>
      <c r="N88" s="661"/>
      <c r="O88" s="661"/>
      <c r="P88" s="662"/>
      <c r="Q88" s="48"/>
      <c r="R88" s="409"/>
      <c r="S88" s="254"/>
      <c r="T88" s="124"/>
      <c r="U88" s="125"/>
      <c r="V88" s="414"/>
      <c r="W88" s="48"/>
      <c r="X88" s="770"/>
      <c r="Y88" s="771"/>
      <c r="Z88" s="771"/>
      <c r="AA88" s="771"/>
      <c r="AB88" s="771"/>
      <c r="AC88" s="771"/>
      <c r="AD88" s="771"/>
      <c r="AE88" s="771"/>
      <c r="AF88" s="771"/>
      <c r="AG88" s="771"/>
      <c r="AH88" s="771"/>
      <c r="AI88" s="771"/>
      <c r="AJ88" s="771"/>
      <c r="AK88" s="771"/>
      <c r="AL88" s="771"/>
      <c r="AM88" s="771"/>
      <c r="AN88" s="771"/>
      <c r="AO88" s="771"/>
      <c r="AP88" s="771"/>
      <c r="AQ88" s="771"/>
      <c r="AR88" s="771"/>
      <c r="AS88" s="771"/>
      <c r="AT88" s="771"/>
      <c r="AU88" s="773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</row>
    <row r="89" spans="1:2358" s="69" customFormat="1" ht="15.75" thickBot="1" x14ac:dyDescent="0.3">
      <c r="A89" s="48"/>
      <c r="B89" s="322"/>
      <c r="C89" s="93"/>
      <c r="D89" s="323"/>
      <c r="E89" s="12"/>
      <c r="F89" s="644"/>
      <c r="G89" s="645"/>
      <c r="H89" s="645"/>
      <c r="I89" s="645"/>
      <c r="J89" s="645"/>
      <c r="K89" s="645"/>
      <c r="L89" s="645"/>
      <c r="M89" s="645"/>
      <c r="N89" s="645"/>
      <c r="O89" s="645"/>
      <c r="P89" s="646"/>
      <c r="Q89" s="48"/>
      <c r="R89" s="409"/>
      <c r="S89" s="107"/>
      <c r="T89" s="107"/>
      <c r="U89" s="107"/>
      <c r="V89" s="412"/>
      <c r="W89" s="48"/>
      <c r="X89" s="774"/>
      <c r="Y89" s="775"/>
      <c r="Z89" s="775"/>
      <c r="AA89" s="775"/>
      <c r="AB89" s="775"/>
      <c r="AC89" s="775"/>
      <c r="AD89" s="775"/>
      <c r="AE89" s="775"/>
      <c r="AF89" s="775"/>
      <c r="AG89" s="775"/>
      <c r="AH89" s="775"/>
      <c r="AI89" s="775"/>
      <c r="AJ89" s="775"/>
      <c r="AK89" s="775"/>
      <c r="AL89" s="775"/>
      <c r="AM89" s="775"/>
      <c r="AN89" s="775"/>
      <c r="AO89" s="775"/>
      <c r="AP89" s="775"/>
      <c r="AQ89" s="775"/>
      <c r="AR89" s="775"/>
      <c r="AS89" s="775"/>
      <c r="AT89" s="775"/>
      <c r="AU89" s="776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  <c r="IW89" s="48"/>
      <c r="IX89" s="48"/>
      <c r="IY89" s="48"/>
      <c r="IZ89" s="48"/>
      <c r="JA89" s="48"/>
      <c r="JB89" s="48"/>
      <c r="JC89" s="48"/>
      <c r="JD89" s="48"/>
      <c r="JE89" s="48"/>
      <c r="JF89" s="48"/>
      <c r="JG89" s="48"/>
      <c r="JH89" s="48"/>
      <c r="JI89" s="48"/>
      <c r="JJ89" s="48"/>
      <c r="JK89" s="48"/>
      <c r="JL89" s="48"/>
      <c r="JM89" s="48"/>
      <c r="JN89" s="48"/>
      <c r="JO89" s="48"/>
      <c r="JP89" s="48"/>
      <c r="JQ89" s="48"/>
      <c r="JR89" s="48"/>
      <c r="JS89" s="48"/>
      <c r="JT89" s="48"/>
      <c r="JU89" s="48"/>
      <c r="JV89" s="48"/>
      <c r="JW89" s="48"/>
      <c r="JX89" s="48"/>
      <c r="JY89" s="48"/>
      <c r="JZ89" s="48"/>
      <c r="KA89" s="48"/>
      <c r="KB89" s="48"/>
      <c r="KC89" s="48"/>
      <c r="KD89" s="48"/>
      <c r="KE89" s="48"/>
      <c r="KF89" s="48"/>
      <c r="KG89" s="48"/>
      <c r="KH89" s="48"/>
      <c r="KI89" s="48"/>
      <c r="KJ89" s="48"/>
      <c r="KK89" s="48"/>
      <c r="KL89" s="48"/>
      <c r="KM89" s="48"/>
      <c r="KN89" s="48"/>
      <c r="KO89" s="48"/>
      <c r="KP89" s="48"/>
      <c r="KQ89" s="48"/>
      <c r="KR89" s="48"/>
      <c r="KS89" s="48"/>
      <c r="KT89" s="48"/>
      <c r="KU89" s="48"/>
      <c r="KV89" s="48"/>
      <c r="KW89" s="48"/>
      <c r="KX89" s="48"/>
      <c r="KY89" s="48"/>
      <c r="KZ89" s="48"/>
      <c r="LA89" s="48"/>
      <c r="LB89" s="48"/>
      <c r="LC89" s="48"/>
      <c r="LD89" s="48"/>
      <c r="LE89" s="48"/>
      <c r="LF89" s="48"/>
      <c r="LG89" s="48"/>
      <c r="LH89" s="48"/>
      <c r="LI89" s="48"/>
      <c r="LJ89" s="48"/>
      <c r="LK89" s="48"/>
      <c r="LL89" s="48"/>
      <c r="LM89" s="48"/>
      <c r="LN89" s="48"/>
      <c r="LO89" s="48"/>
      <c r="LP89" s="48"/>
      <c r="LQ89" s="48"/>
      <c r="LR89" s="48"/>
      <c r="LS89" s="48"/>
      <c r="LT89" s="48"/>
      <c r="LU89" s="48"/>
      <c r="LV89" s="48"/>
      <c r="LW89" s="48"/>
      <c r="LX89" s="48"/>
      <c r="LY89" s="48"/>
      <c r="LZ89" s="48"/>
      <c r="MA89" s="48"/>
      <c r="MB89" s="48"/>
      <c r="MC89" s="48"/>
      <c r="MD89" s="48"/>
      <c r="ME89" s="48"/>
      <c r="MF89" s="48"/>
      <c r="MG89" s="48"/>
      <c r="MH89" s="48"/>
      <c r="MI89" s="48"/>
      <c r="MJ89" s="48"/>
      <c r="MK89" s="48"/>
      <c r="ML89" s="48"/>
      <c r="MM89" s="48"/>
      <c r="MN89" s="48"/>
      <c r="MO89" s="48"/>
      <c r="MP89" s="48"/>
      <c r="MQ89" s="48"/>
      <c r="MR89" s="48"/>
      <c r="MS89" s="48"/>
      <c r="MT89" s="48"/>
      <c r="MU89" s="48"/>
      <c r="MV89" s="48"/>
      <c r="MW89" s="48"/>
      <c r="MX89" s="48"/>
      <c r="MY89" s="48"/>
      <c r="MZ89" s="48"/>
      <c r="NA89" s="48"/>
      <c r="NB89" s="48"/>
      <c r="NC89" s="48"/>
      <c r="ND89" s="48"/>
      <c r="NE89" s="48"/>
      <c r="NF89" s="48"/>
      <c r="NG89" s="48"/>
      <c r="NH89" s="48"/>
      <c r="NI89" s="48"/>
      <c r="NJ89" s="48"/>
      <c r="NK89" s="48"/>
      <c r="NL89" s="48"/>
      <c r="NM89" s="48"/>
      <c r="NN89" s="48"/>
      <c r="NO89" s="48"/>
      <c r="NP89" s="48"/>
      <c r="NQ89" s="48"/>
      <c r="NR89" s="48"/>
      <c r="NS89" s="48"/>
      <c r="NT89" s="48"/>
      <c r="NU89" s="48"/>
      <c r="NV89" s="48"/>
      <c r="NW89" s="48"/>
      <c r="NX89" s="48"/>
      <c r="NY89" s="48"/>
      <c r="NZ89" s="48"/>
      <c r="OA89" s="48"/>
      <c r="OB89" s="48"/>
      <c r="OC89" s="48"/>
      <c r="OD89" s="48"/>
      <c r="OE89" s="48"/>
      <c r="OF89" s="48"/>
      <c r="OG89" s="48"/>
      <c r="OH89" s="48"/>
      <c r="OI89" s="48"/>
      <c r="OJ89" s="48"/>
      <c r="OK89" s="48"/>
      <c r="OL89" s="48"/>
      <c r="OM89" s="48"/>
      <c r="ON89" s="48"/>
      <c r="OO89" s="48"/>
      <c r="OP89" s="48"/>
      <c r="OQ89" s="48"/>
      <c r="OR89" s="48"/>
      <c r="OS89" s="48"/>
      <c r="OT89" s="48"/>
      <c r="OU89" s="48"/>
      <c r="OV89" s="48"/>
      <c r="OW89" s="48"/>
      <c r="OX89" s="48"/>
      <c r="OY89" s="48"/>
      <c r="OZ89" s="48"/>
      <c r="PA89" s="48"/>
      <c r="PB89" s="48"/>
      <c r="PC89" s="48"/>
      <c r="PD89" s="48"/>
      <c r="PE89" s="48"/>
      <c r="PF89" s="48"/>
      <c r="PG89" s="48"/>
      <c r="PH89" s="48"/>
      <c r="PI89" s="48"/>
      <c r="PJ89" s="48"/>
      <c r="PK89" s="48"/>
      <c r="PL89" s="48"/>
      <c r="PM89" s="48"/>
      <c r="PN89" s="48"/>
      <c r="PO89" s="48"/>
      <c r="PP89" s="48"/>
      <c r="PQ89" s="48"/>
      <c r="PR89" s="48"/>
      <c r="PS89" s="48"/>
      <c r="PT89" s="48"/>
      <c r="PU89" s="48"/>
      <c r="PV89" s="48"/>
      <c r="PW89" s="48"/>
      <c r="PX89" s="48"/>
      <c r="PY89" s="48"/>
      <c r="PZ89" s="48"/>
      <c r="QA89" s="48"/>
      <c r="QB89" s="48"/>
      <c r="QC89" s="48"/>
      <c r="QD89" s="48"/>
      <c r="QE89" s="48"/>
      <c r="QF89" s="48"/>
      <c r="QG89" s="48"/>
      <c r="QH89" s="48"/>
      <c r="QI89" s="48"/>
      <c r="QJ89" s="48"/>
      <c r="QK89" s="48"/>
      <c r="QL89" s="48"/>
      <c r="QM89" s="48"/>
      <c r="QN89" s="48"/>
      <c r="QO89" s="48"/>
      <c r="QP89" s="48"/>
      <c r="QQ89" s="48"/>
      <c r="QR89" s="48"/>
      <c r="QS89" s="48"/>
      <c r="QT89" s="48"/>
      <c r="QU89" s="48"/>
      <c r="QV89" s="48"/>
      <c r="QW89" s="48"/>
      <c r="QX89" s="48"/>
      <c r="QY89" s="48"/>
      <c r="QZ89" s="48"/>
      <c r="RA89" s="48"/>
      <c r="RB89" s="48"/>
      <c r="RC89" s="48"/>
      <c r="RD89" s="48"/>
      <c r="RE89" s="48"/>
      <c r="RF89" s="48"/>
      <c r="RG89" s="48"/>
      <c r="RH89" s="48"/>
      <c r="RI89" s="48"/>
      <c r="RJ89" s="48"/>
      <c r="RK89" s="48"/>
      <c r="RL89" s="48"/>
      <c r="RM89" s="48"/>
      <c r="RN89" s="48"/>
      <c r="RO89" s="48"/>
      <c r="RP89" s="48"/>
      <c r="RQ89" s="48"/>
      <c r="RR89" s="48"/>
      <c r="RS89" s="48"/>
      <c r="RT89" s="48"/>
      <c r="RU89" s="48"/>
      <c r="RV89" s="48"/>
      <c r="RW89" s="48"/>
      <c r="RX89" s="48"/>
      <c r="RY89" s="48"/>
      <c r="RZ89" s="48"/>
      <c r="SA89" s="48"/>
      <c r="SB89" s="48"/>
      <c r="SC89" s="48"/>
      <c r="SD89" s="48"/>
      <c r="SE89" s="48"/>
      <c r="SF89" s="48"/>
      <c r="SG89" s="48"/>
      <c r="SH89" s="48"/>
      <c r="SI89" s="48"/>
      <c r="SJ89" s="48"/>
      <c r="SK89" s="48"/>
      <c r="SL89" s="48"/>
      <c r="SM89" s="48"/>
      <c r="SN89" s="48"/>
      <c r="SO89" s="48"/>
      <c r="SP89" s="48"/>
      <c r="SQ89" s="48"/>
      <c r="SR89" s="48"/>
      <c r="SS89" s="48"/>
      <c r="ST89" s="48"/>
      <c r="SU89" s="48"/>
      <c r="SV89" s="48"/>
      <c r="SW89" s="48"/>
      <c r="SX89" s="48"/>
      <c r="SY89" s="48"/>
      <c r="SZ89" s="48"/>
      <c r="TA89" s="48"/>
      <c r="TB89" s="48"/>
      <c r="TC89" s="48"/>
      <c r="TD89" s="48"/>
      <c r="TE89" s="48"/>
      <c r="TF89" s="48"/>
      <c r="TG89" s="48"/>
      <c r="TH89" s="48"/>
      <c r="TI89" s="48"/>
      <c r="TJ89" s="48"/>
      <c r="TK89" s="48"/>
      <c r="TL89" s="48"/>
      <c r="TM89" s="48"/>
      <c r="TN89" s="48"/>
      <c r="TO89" s="48"/>
      <c r="TP89" s="48"/>
      <c r="TQ89" s="48"/>
      <c r="TR89" s="48"/>
      <c r="TS89" s="48"/>
      <c r="TT89" s="48"/>
      <c r="TU89" s="48"/>
      <c r="TV89" s="48"/>
      <c r="TW89" s="48"/>
      <c r="TX89" s="48"/>
      <c r="TY89" s="48"/>
      <c r="TZ89" s="48"/>
      <c r="UA89" s="48"/>
      <c r="UB89" s="48"/>
      <c r="UC89" s="48"/>
      <c r="UD89" s="48"/>
      <c r="UE89" s="48"/>
      <c r="UF89" s="48"/>
      <c r="UG89" s="48"/>
      <c r="UH89" s="48"/>
      <c r="UI89" s="48"/>
      <c r="UJ89" s="48"/>
      <c r="UK89" s="48"/>
      <c r="UL89" s="48"/>
      <c r="UM89" s="48"/>
      <c r="UN89" s="48"/>
      <c r="UO89" s="48"/>
      <c r="UP89" s="48"/>
      <c r="UQ89" s="48"/>
      <c r="UR89" s="48"/>
      <c r="US89" s="48"/>
      <c r="UT89" s="48"/>
      <c r="UU89" s="48"/>
      <c r="UV89" s="48"/>
      <c r="UW89" s="48"/>
      <c r="UX89" s="48"/>
      <c r="UY89" s="48"/>
      <c r="UZ89" s="48"/>
      <c r="VA89" s="48"/>
      <c r="VB89" s="48"/>
      <c r="VC89" s="48"/>
      <c r="VD89" s="48"/>
      <c r="VE89" s="48"/>
      <c r="VF89" s="48"/>
      <c r="VG89" s="48"/>
      <c r="VH89" s="48"/>
      <c r="VI89" s="48"/>
      <c r="VJ89" s="48"/>
      <c r="VK89" s="48"/>
      <c r="VL89" s="48"/>
      <c r="VM89" s="48"/>
      <c r="VN89" s="48"/>
      <c r="VO89" s="48"/>
      <c r="VP89" s="48"/>
      <c r="VQ89" s="48"/>
      <c r="VR89" s="48"/>
      <c r="VS89" s="48"/>
      <c r="VT89" s="48"/>
      <c r="VU89" s="48"/>
      <c r="VV89" s="48"/>
      <c r="VW89" s="48"/>
      <c r="VX89" s="48"/>
      <c r="VY89" s="48"/>
      <c r="VZ89" s="48"/>
      <c r="WA89" s="48"/>
      <c r="WB89" s="48"/>
      <c r="WC89" s="48"/>
      <c r="WD89" s="48"/>
      <c r="WE89" s="48"/>
      <c r="WF89" s="48"/>
      <c r="WG89" s="48"/>
      <c r="WH89" s="48"/>
      <c r="WI89" s="48"/>
      <c r="WJ89" s="48"/>
      <c r="WK89" s="48"/>
      <c r="WL89" s="48"/>
      <c r="WM89" s="48"/>
      <c r="WN89" s="48"/>
      <c r="WO89" s="48"/>
      <c r="WP89" s="48"/>
      <c r="WQ89" s="48"/>
      <c r="WR89" s="48"/>
      <c r="WS89" s="48"/>
      <c r="WT89" s="48"/>
      <c r="WU89" s="48"/>
      <c r="WV89" s="48"/>
      <c r="WW89" s="48"/>
      <c r="WX89" s="48"/>
      <c r="WY89" s="48"/>
      <c r="WZ89" s="48"/>
      <c r="XA89" s="48"/>
      <c r="XB89" s="48"/>
      <c r="XC89" s="48"/>
      <c r="XD89" s="48"/>
      <c r="XE89" s="48"/>
      <c r="XF89" s="48"/>
      <c r="XG89" s="48"/>
      <c r="XH89" s="48"/>
      <c r="XI89" s="48"/>
      <c r="XJ89" s="48"/>
      <c r="XK89" s="48"/>
      <c r="XL89" s="48"/>
      <c r="XM89" s="48"/>
      <c r="XN89" s="48"/>
      <c r="XO89" s="48"/>
      <c r="XP89" s="48"/>
      <c r="XQ89" s="48"/>
      <c r="XR89" s="48"/>
      <c r="XS89" s="48"/>
      <c r="XT89" s="48"/>
      <c r="XU89" s="48"/>
      <c r="XV89" s="48"/>
      <c r="XW89" s="48"/>
      <c r="XX89" s="48"/>
      <c r="XY89" s="48"/>
      <c r="XZ89" s="48"/>
      <c r="YA89" s="48"/>
      <c r="YB89" s="48"/>
      <c r="YC89" s="48"/>
      <c r="YD89" s="48"/>
      <c r="YE89" s="48"/>
      <c r="YF89" s="48"/>
      <c r="YG89" s="48"/>
      <c r="YH89" s="48"/>
      <c r="YI89" s="48"/>
      <c r="YJ89" s="48"/>
      <c r="YK89" s="48"/>
      <c r="YL89" s="48"/>
      <c r="YM89" s="48"/>
      <c r="YN89" s="48"/>
      <c r="YO89" s="48"/>
      <c r="YP89" s="48"/>
      <c r="YQ89" s="48"/>
      <c r="YR89" s="48"/>
      <c r="YS89" s="48"/>
      <c r="YT89" s="48"/>
      <c r="YU89" s="48"/>
      <c r="YV89" s="48"/>
      <c r="YW89" s="48"/>
      <c r="YX89" s="48"/>
      <c r="YY89" s="48"/>
      <c r="YZ89" s="48"/>
      <c r="ZA89" s="48"/>
      <c r="ZB89" s="48"/>
      <c r="ZC89" s="48"/>
      <c r="ZD89" s="48"/>
      <c r="ZE89" s="48"/>
      <c r="ZF89" s="48"/>
      <c r="ZG89" s="48"/>
      <c r="ZH89" s="48"/>
      <c r="ZI89" s="48"/>
      <c r="ZJ89" s="48"/>
      <c r="ZK89" s="48"/>
      <c r="ZL89" s="48"/>
      <c r="ZM89" s="48"/>
      <c r="ZN89" s="48"/>
      <c r="ZO89" s="48"/>
      <c r="ZP89" s="48"/>
      <c r="ZQ89" s="48"/>
      <c r="ZR89" s="48"/>
      <c r="ZS89" s="48"/>
      <c r="ZT89" s="48"/>
      <c r="ZU89" s="48"/>
      <c r="ZV89" s="48"/>
      <c r="ZW89" s="48"/>
      <c r="ZX89" s="48"/>
      <c r="ZY89" s="48"/>
      <c r="ZZ89" s="48"/>
      <c r="AAA89" s="48"/>
      <c r="AAB89" s="48"/>
      <c r="AAC89" s="48"/>
      <c r="AAD89" s="48"/>
      <c r="AAE89" s="48"/>
      <c r="AAF89" s="48"/>
      <c r="AAG89" s="48"/>
      <c r="AAH89" s="48"/>
      <c r="AAI89" s="48"/>
      <c r="AAJ89" s="48"/>
      <c r="AAK89" s="48"/>
      <c r="AAL89" s="48"/>
      <c r="AAM89" s="48"/>
      <c r="AAN89" s="48"/>
      <c r="AAO89" s="48"/>
      <c r="AAP89" s="48"/>
      <c r="AAQ89" s="48"/>
      <c r="AAR89" s="48"/>
      <c r="AAS89" s="48"/>
      <c r="AAT89" s="48"/>
      <c r="AAU89" s="48"/>
      <c r="AAV89" s="48"/>
      <c r="AAW89" s="48"/>
      <c r="AAX89" s="48"/>
      <c r="AAY89" s="48"/>
      <c r="AAZ89" s="48"/>
      <c r="ABA89" s="48"/>
      <c r="ABB89" s="48"/>
      <c r="ABC89" s="48"/>
      <c r="ABD89" s="48"/>
      <c r="ABE89" s="48"/>
      <c r="ABF89" s="48"/>
      <c r="ABG89" s="48"/>
      <c r="ABH89" s="48"/>
      <c r="ABI89" s="48"/>
      <c r="ABJ89" s="48"/>
      <c r="ABK89" s="48"/>
      <c r="ABL89" s="48"/>
      <c r="ABM89" s="48"/>
      <c r="ABN89" s="48"/>
      <c r="ABO89" s="48"/>
      <c r="ABP89" s="48"/>
      <c r="ABQ89" s="48"/>
      <c r="ABR89" s="48"/>
      <c r="ABS89" s="48"/>
      <c r="ABT89" s="48"/>
      <c r="ABU89" s="48"/>
      <c r="ABV89" s="48"/>
      <c r="ABW89" s="48"/>
      <c r="ABX89" s="48"/>
      <c r="ABY89" s="48"/>
      <c r="ABZ89" s="48"/>
      <c r="ACA89" s="48"/>
      <c r="ACB89" s="48"/>
      <c r="ACC89" s="48"/>
      <c r="ACD89" s="48"/>
      <c r="ACE89" s="48"/>
      <c r="ACF89" s="48"/>
      <c r="ACG89" s="48"/>
      <c r="ACH89" s="48"/>
      <c r="ACI89" s="48"/>
      <c r="ACJ89" s="48"/>
      <c r="ACK89" s="48"/>
      <c r="ACL89" s="48"/>
      <c r="ACM89" s="48"/>
      <c r="ACN89" s="48"/>
      <c r="ACO89" s="48"/>
      <c r="ACP89" s="48"/>
      <c r="ACQ89" s="48"/>
      <c r="ACR89" s="48"/>
      <c r="ACS89" s="48"/>
      <c r="ACT89" s="48"/>
      <c r="ACU89" s="48"/>
      <c r="ACV89" s="48"/>
      <c r="ACW89" s="48"/>
      <c r="ACX89" s="48"/>
      <c r="ACY89" s="48"/>
      <c r="ACZ89" s="48"/>
      <c r="ADA89" s="48"/>
      <c r="ADB89" s="48"/>
      <c r="ADC89" s="48"/>
      <c r="ADD89" s="48"/>
      <c r="ADE89" s="48"/>
      <c r="ADF89" s="48"/>
      <c r="ADG89" s="48"/>
      <c r="ADH89" s="48"/>
      <c r="ADI89" s="48"/>
      <c r="ADJ89" s="48"/>
      <c r="ADK89" s="48"/>
      <c r="ADL89" s="48"/>
      <c r="ADM89" s="48"/>
      <c r="ADN89" s="48"/>
      <c r="ADO89" s="48"/>
      <c r="ADP89" s="48"/>
      <c r="ADQ89" s="48"/>
      <c r="ADR89" s="48"/>
      <c r="ADS89" s="48"/>
      <c r="ADT89" s="48"/>
      <c r="ADU89" s="48"/>
      <c r="ADV89" s="48"/>
      <c r="ADW89" s="48"/>
      <c r="ADX89" s="48"/>
      <c r="ADY89" s="48"/>
      <c r="ADZ89" s="48"/>
      <c r="AEA89" s="48"/>
      <c r="AEB89" s="48"/>
      <c r="AEC89" s="48"/>
      <c r="AED89" s="48"/>
      <c r="AEE89" s="48"/>
      <c r="AEF89" s="48"/>
      <c r="AEG89" s="48"/>
      <c r="AEH89" s="48"/>
      <c r="AEI89" s="48"/>
      <c r="AEJ89" s="48"/>
      <c r="AEK89" s="48"/>
      <c r="AEL89" s="48"/>
      <c r="AEM89" s="48"/>
      <c r="AEN89" s="48"/>
      <c r="AEO89" s="48"/>
      <c r="AEP89" s="48"/>
      <c r="AEQ89" s="48"/>
      <c r="AER89" s="48"/>
      <c r="AES89" s="48"/>
      <c r="AET89" s="48"/>
      <c r="AEU89" s="48"/>
      <c r="AEV89" s="48"/>
      <c r="AEW89" s="48"/>
      <c r="AEX89" s="48"/>
      <c r="AEY89" s="48"/>
      <c r="AEZ89" s="48"/>
      <c r="AFA89" s="48"/>
      <c r="AFB89" s="48"/>
      <c r="AFC89" s="48"/>
      <c r="AFD89" s="48"/>
      <c r="AFE89" s="48"/>
      <c r="AFF89" s="48"/>
      <c r="AFG89" s="48"/>
      <c r="AFH89" s="48"/>
      <c r="AFI89" s="48"/>
      <c r="AFJ89" s="48"/>
      <c r="AFK89" s="48"/>
      <c r="AFL89" s="48"/>
      <c r="AFM89" s="48"/>
      <c r="AFN89" s="48"/>
      <c r="AFO89" s="48"/>
      <c r="AFP89" s="48"/>
      <c r="AFQ89" s="48"/>
      <c r="AFR89" s="48"/>
      <c r="AFS89" s="48"/>
      <c r="AFT89" s="48"/>
      <c r="AFU89" s="48"/>
      <c r="AFV89" s="48"/>
      <c r="AFW89" s="48"/>
      <c r="AFX89" s="48"/>
      <c r="AFY89" s="48"/>
      <c r="AFZ89" s="48"/>
      <c r="AGA89" s="48"/>
      <c r="AGB89" s="48"/>
      <c r="AGC89" s="48"/>
      <c r="AGD89" s="48"/>
      <c r="AGE89" s="48"/>
      <c r="AGF89" s="48"/>
      <c r="AGG89" s="48"/>
      <c r="AGH89" s="48"/>
      <c r="AGI89" s="48"/>
      <c r="AGJ89" s="48"/>
      <c r="AGK89" s="48"/>
      <c r="AGL89" s="48"/>
      <c r="AGM89" s="48"/>
      <c r="AGN89" s="48"/>
      <c r="AGO89" s="48"/>
      <c r="AGP89" s="48"/>
      <c r="AGQ89" s="48"/>
      <c r="AGR89" s="48"/>
      <c r="AGS89" s="48"/>
      <c r="AGT89" s="48"/>
      <c r="AGU89" s="48"/>
      <c r="AGV89" s="48"/>
      <c r="AGW89" s="48"/>
      <c r="AGX89" s="48"/>
      <c r="AGY89" s="48"/>
      <c r="AGZ89" s="48"/>
      <c r="AHA89" s="48"/>
      <c r="AHB89" s="48"/>
      <c r="AHC89" s="48"/>
      <c r="AHD89" s="48"/>
      <c r="AHE89" s="48"/>
      <c r="AHF89" s="48"/>
      <c r="AHG89" s="48"/>
      <c r="AHH89" s="48"/>
      <c r="AHI89" s="48"/>
      <c r="AHJ89" s="48"/>
      <c r="AHK89" s="48"/>
      <c r="AHL89" s="48"/>
      <c r="AHM89" s="48"/>
      <c r="AHN89" s="48"/>
      <c r="AHO89" s="48"/>
      <c r="AHP89" s="48"/>
      <c r="AHQ89" s="48"/>
      <c r="AHR89" s="48"/>
      <c r="AHS89" s="48"/>
      <c r="AHT89" s="48"/>
      <c r="AHU89" s="48"/>
      <c r="AHV89" s="48"/>
      <c r="AHW89" s="48"/>
      <c r="AHX89" s="48"/>
      <c r="AHY89" s="48"/>
      <c r="AHZ89" s="48"/>
      <c r="AIA89" s="48"/>
      <c r="AIB89" s="48"/>
      <c r="AIC89" s="48"/>
      <c r="AID89" s="48"/>
      <c r="AIE89" s="48"/>
      <c r="AIF89" s="48"/>
      <c r="AIG89" s="48"/>
      <c r="AIH89" s="48"/>
      <c r="AII89" s="48"/>
      <c r="AIJ89" s="48"/>
      <c r="AIK89" s="48"/>
      <c r="AIL89" s="48"/>
      <c r="AIM89" s="48"/>
      <c r="AIN89" s="48"/>
      <c r="AIO89" s="48"/>
      <c r="AIP89" s="48"/>
      <c r="AIQ89" s="48"/>
      <c r="AIR89" s="48"/>
      <c r="AIS89" s="48"/>
      <c r="AIT89" s="48"/>
      <c r="AIU89" s="48"/>
      <c r="AIV89" s="48"/>
      <c r="AIW89" s="48"/>
      <c r="AIX89" s="48"/>
      <c r="AIY89" s="48"/>
      <c r="AIZ89" s="48"/>
      <c r="AJA89" s="48"/>
      <c r="AJB89" s="48"/>
      <c r="AJC89" s="48"/>
      <c r="AJD89" s="48"/>
      <c r="AJE89" s="48"/>
      <c r="AJF89" s="48"/>
      <c r="AJG89" s="48"/>
      <c r="AJH89" s="48"/>
      <c r="AJI89" s="48"/>
      <c r="AJJ89" s="48"/>
      <c r="AJK89" s="48"/>
      <c r="AJL89" s="48"/>
      <c r="AJM89" s="48"/>
      <c r="AJN89" s="48"/>
      <c r="AJO89" s="48"/>
      <c r="AJP89" s="48"/>
      <c r="AJQ89" s="48"/>
      <c r="AJR89" s="48"/>
      <c r="AJS89" s="48"/>
      <c r="AJT89" s="48"/>
      <c r="AJU89" s="48"/>
      <c r="AJV89" s="48"/>
      <c r="AJW89" s="48"/>
      <c r="AJX89" s="48"/>
      <c r="AJY89" s="48"/>
      <c r="AJZ89" s="48"/>
      <c r="AKA89" s="48"/>
      <c r="AKB89" s="48"/>
      <c r="AKC89" s="48"/>
      <c r="AKD89" s="48"/>
      <c r="AKE89" s="48"/>
      <c r="AKF89" s="48"/>
      <c r="AKG89" s="48"/>
      <c r="AKH89" s="48"/>
      <c r="AKI89" s="48"/>
      <c r="AKJ89" s="48"/>
      <c r="AKK89" s="48"/>
      <c r="AKL89" s="48"/>
      <c r="AKM89" s="48"/>
      <c r="AKN89" s="48"/>
      <c r="AKO89" s="48"/>
      <c r="AKP89" s="48"/>
      <c r="AKQ89" s="48"/>
      <c r="AKR89" s="48"/>
      <c r="AKS89" s="48"/>
      <c r="AKT89" s="48"/>
      <c r="AKU89" s="48"/>
      <c r="AKV89" s="48"/>
      <c r="AKW89" s="48"/>
      <c r="AKX89" s="48"/>
      <c r="AKY89" s="48"/>
      <c r="AKZ89" s="48"/>
      <c r="ALA89" s="48"/>
      <c r="ALB89" s="48"/>
      <c r="ALC89" s="48"/>
      <c r="ALD89" s="48"/>
      <c r="ALE89" s="48"/>
      <c r="ALF89" s="48"/>
      <c r="ALG89" s="48"/>
      <c r="ALH89" s="48"/>
      <c r="ALI89" s="48"/>
      <c r="ALJ89" s="48"/>
      <c r="ALK89" s="48"/>
      <c r="ALL89" s="48"/>
      <c r="ALM89" s="48"/>
      <c r="ALN89" s="48"/>
      <c r="ALO89" s="48"/>
      <c r="ALP89" s="48"/>
      <c r="ALQ89" s="48"/>
      <c r="ALR89" s="48"/>
      <c r="ALS89" s="48"/>
      <c r="ALT89" s="48"/>
      <c r="ALU89" s="48"/>
      <c r="ALV89" s="48"/>
      <c r="ALW89" s="48"/>
      <c r="ALX89" s="48"/>
      <c r="ALY89" s="48"/>
      <c r="ALZ89" s="48"/>
      <c r="AMA89" s="48"/>
      <c r="AMB89" s="48"/>
      <c r="AMC89" s="48"/>
      <c r="AMD89" s="48"/>
      <c r="AME89" s="48"/>
      <c r="AMF89" s="48"/>
      <c r="AMG89" s="48"/>
      <c r="AMH89" s="48"/>
      <c r="AMI89" s="48"/>
      <c r="AMJ89" s="48"/>
      <c r="AMK89" s="48"/>
      <c r="AML89" s="48"/>
      <c r="AMM89" s="48"/>
      <c r="AMN89" s="48"/>
      <c r="AMO89" s="48"/>
      <c r="AMP89" s="48"/>
      <c r="AMQ89" s="48"/>
      <c r="AMR89" s="48"/>
      <c r="AMS89" s="48"/>
      <c r="AMT89" s="48"/>
      <c r="AMU89" s="48"/>
      <c r="AMV89" s="48"/>
      <c r="AMW89" s="48"/>
      <c r="AMX89" s="48"/>
      <c r="AMY89" s="48"/>
      <c r="AMZ89" s="48"/>
      <c r="ANA89" s="48"/>
      <c r="ANB89" s="48"/>
      <c r="ANC89" s="48"/>
      <c r="AND89" s="48"/>
      <c r="ANE89" s="48"/>
      <c r="ANF89" s="48"/>
      <c r="ANG89" s="48"/>
      <c r="ANH89" s="48"/>
      <c r="ANI89" s="48"/>
      <c r="ANJ89" s="48"/>
      <c r="ANK89" s="48"/>
      <c r="ANL89" s="48"/>
      <c r="ANM89" s="48"/>
      <c r="ANN89" s="48"/>
      <c r="ANO89" s="48"/>
      <c r="ANP89" s="48"/>
      <c r="ANQ89" s="48"/>
      <c r="ANR89" s="48"/>
      <c r="ANS89" s="48"/>
      <c r="ANT89" s="48"/>
      <c r="ANU89" s="48"/>
      <c r="ANV89" s="48"/>
      <c r="ANW89" s="48"/>
      <c r="ANX89" s="48"/>
      <c r="ANY89" s="48"/>
      <c r="ANZ89" s="48"/>
      <c r="AOA89" s="48"/>
      <c r="AOB89" s="48"/>
      <c r="AOC89" s="48"/>
      <c r="AOD89" s="48"/>
      <c r="AOE89" s="48"/>
      <c r="AOF89" s="48"/>
      <c r="AOG89" s="48"/>
      <c r="AOH89" s="48"/>
      <c r="AOI89" s="48"/>
      <c r="AOJ89" s="48"/>
      <c r="AOK89" s="48"/>
      <c r="AOL89" s="48"/>
      <c r="AOM89" s="48"/>
      <c r="AON89" s="48"/>
      <c r="AOO89" s="48"/>
      <c r="AOP89" s="48"/>
      <c r="AOQ89" s="48"/>
      <c r="AOR89" s="48"/>
      <c r="AOS89" s="48"/>
      <c r="AOT89" s="48"/>
      <c r="AOU89" s="48"/>
      <c r="AOV89" s="48"/>
      <c r="AOW89" s="48"/>
      <c r="AOX89" s="48"/>
      <c r="AOY89" s="48"/>
      <c r="AOZ89" s="48"/>
      <c r="APA89" s="48"/>
      <c r="APB89" s="48"/>
      <c r="APC89" s="48"/>
      <c r="APD89" s="48"/>
      <c r="APE89" s="48"/>
      <c r="APF89" s="48"/>
      <c r="APG89" s="48"/>
      <c r="APH89" s="48"/>
      <c r="API89" s="48"/>
      <c r="APJ89" s="48"/>
      <c r="APK89" s="48"/>
      <c r="APL89" s="48"/>
      <c r="APM89" s="48"/>
      <c r="APN89" s="48"/>
      <c r="APO89" s="48"/>
      <c r="APP89" s="48"/>
      <c r="APQ89" s="48"/>
      <c r="APR89" s="48"/>
      <c r="APS89" s="48"/>
      <c r="APT89" s="48"/>
      <c r="APU89" s="48"/>
      <c r="APV89" s="48"/>
      <c r="APW89" s="48"/>
      <c r="APX89" s="48"/>
      <c r="APY89" s="48"/>
      <c r="APZ89" s="48"/>
      <c r="AQA89" s="48"/>
      <c r="AQB89" s="48"/>
      <c r="AQC89" s="48"/>
      <c r="AQD89" s="48"/>
      <c r="AQE89" s="48"/>
      <c r="AQF89" s="48"/>
      <c r="AQG89" s="48"/>
      <c r="AQH89" s="48"/>
      <c r="AQI89" s="48"/>
      <c r="AQJ89" s="48"/>
      <c r="AQK89" s="48"/>
      <c r="AQL89" s="48"/>
      <c r="AQM89" s="48"/>
      <c r="AQN89" s="48"/>
      <c r="AQO89" s="48"/>
      <c r="AQP89" s="48"/>
      <c r="AQQ89" s="48"/>
      <c r="AQR89" s="48"/>
      <c r="AQS89" s="48"/>
      <c r="AQT89" s="48"/>
      <c r="AQU89" s="48"/>
      <c r="AQV89" s="48"/>
      <c r="AQW89" s="48"/>
      <c r="AQX89" s="48"/>
      <c r="AQY89" s="48"/>
      <c r="AQZ89" s="48"/>
      <c r="ARA89" s="48"/>
      <c r="ARB89" s="48"/>
      <c r="ARC89" s="48"/>
      <c r="ARD89" s="48"/>
      <c r="ARE89" s="48"/>
      <c r="ARF89" s="48"/>
      <c r="ARG89" s="48"/>
      <c r="ARH89" s="48"/>
      <c r="ARI89" s="48"/>
      <c r="ARJ89" s="48"/>
      <c r="ARK89" s="48"/>
      <c r="ARL89" s="48"/>
      <c r="ARM89" s="48"/>
      <c r="ARN89" s="48"/>
      <c r="ARO89" s="48"/>
      <c r="ARP89" s="48"/>
      <c r="ARQ89" s="48"/>
      <c r="ARR89" s="48"/>
      <c r="ARS89" s="48"/>
      <c r="ART89" s="48"/>
      <c r="ARU89" s="48"/>
      <c r="ARV89" s="48"/>
      <c r="ARW89" s="48"/>
      <c r="ARX89" s="48"/>
      <c r="ARY89" s="48"/>
      <c r="ARZ89" s="48"/>
      <c r="ASA89" s="48"/>
      <c r="ASB89" s="48"/>
      <c r="ASC89" s="48"/>
      <c r="ASD89" s="48"/>
      <c r="ASE89" s="48"/>
      <c r="ASF89" s="48"/>
      <c r="ASG89" s="48"/>
      <c r="ASH89" s="48"/>
      <c r="ASI89" s="48"/>
      <c r="ASJ89" s="48"/>
      <c r="ASK89" s="48"/>
      <c r="ASL89" s="48"/>
      <c r="ASM89" s="48"/>
      <c r="ASN89" s="48"/>
      <c r="ASO89" s="48"/>
      <c r="ASP89" s="48"/>
      <c r="ASQ89" s="48"/>
      <c r="ASR89" s="48"/>
      <c r="ASS89" s="48"/>
      <c r="AST89" s="48"/>
      <c r="ASU89" s="48"/>
      <c r="ASV89" s="48"/>
      <c r="ASW89" s="48"/>
      <c r="ASX89" s="48"/>
      <c r="ASY89" s="48"/>
      <c r="ASZ89" s="48"/>
      <c r="ATA89" s="48"/>
      <c r="ATB89" s="48"/>
      <c r="ATC89" s="48"/>
      <c r="ATD89" s="48"/>
      <c r="ATE89" s="48"/>
      <c r="ATF89" s="48"/>
      <c r="ATG89" s="48"/>
      <c r="ATH89" s="48"/>
      <c r="ATI89" s="48"/>
      <c r="ATJ89" s="48"/>
      <c r="ATK89" s="48"/>
      <c r="ATL89" s="48"/>
      <c r="ATM89" s="48"/>
      <c r="ATN89" s="48"/>
      <c r="ATO89" s="48"/>
      <c r="ATP89" s="48"/>
      <c r="ATQ89" s="48"/>
      <c r="ATR89" s="48"/>
      <c r="ATS89" s="48"/>
      <c r="ATT89" s="48"/>
      <c r="ATU89" s="48"/>
      <c r="ATV89" s="48"/>
      <c r="ATW89" s="48"/>
      <c r="ATX89" s="48"/>
      <c r="ATY89" s="48"/>
      <c r="ATZ89" s="48"/>
      <c r="AUA89" s="48"/>
      <c r="AUB89" s="48"/>
      <c r="AUC89" s="48"/>
      <c r="AUD89" s="48"/>
      <c r="AUE89" s="48"/>
      <c r="AUF89" s="48"/>
      <c r="AUG89" s="48"/>
      <c r="AUH89" s="48"/>
      <c r="AUI89" s="48"/>
      <c r="AUJ89" s="48"/>
      <c r="AUK89" s="48"/>
      <c r="AUL89" s="48"/>
      <c r="AUM89" s="48"/>
      <c r="AUN89" s="48"/>
      <c r="AUO89" s="48"/>
      <c r="AUP89" s="48"/>
      <c r="AUQ89" s="48"/>
      <c r="AUR89" s="48"/>
      <c r="AUS89" s="48"/>
      <c r="AUT89" s="48"/>
      <c r="AUU89" s="48"/>
      <c r="AUV89" s="48"/>
      <c r="AUW89" s="48"/>
      <c r="AUX89" s="48"/>
      <c r="AUY89" s="48"/>
      <c r="AUZ89" s="48"/>
      <c r="AVA89" s="48"/>
      <c r="AVB89" s="48"/>
      <c r="AVC89" s="48"/>
      <c r="AVD89" s="48"/>
      <c r="AVE89" s="48"/>
      <c r="AVF89" s="48"/>
      <c r="AVG89" s="48"/>
      <c r="AVH89" s="48"/>
      <c r="AVI89" s="48"/>
      <c r="AVJ89" s="48"/>
      <c r="AVK89" s="48"/>
      <c r="AVL89" s="48"/>
      <c r="AVM89" s="48"/>
      <c r="AVN89" s="48"/>
      <c r="AVO89" s="48"/>
      <c r="AVP89" s="48"/>
      <c r="AVQ89" s="48"/>
      <c r="AVR89" s="48"/>
      <c r="AVS89" s="48"/>
      <c r="AVT89" s="48"/>
      <c r="AVU89" s="48"/>
      <c r="AVV89" s="48"/>
      <c r="AVW89" s="48"/>
      <c r="AVX89" s="48"/>
      <c r="AVY89" s="48"/>
      <c r="AVZ89" s="48"/>
      <c r="AWA89" s="48"/>
      <c r="AWB89" s="48"/>
      <c r="AWC89" s="48"/>
      <c r="AWD89" s="48"/>
      <c r="AWE89" s="48"/>
      <c r="AWF89" s="48"/>
      <c r="AWG89" s="48"/>
      <c r="AWH89" s="48"/>
      <c r="AWI89" s="48"/>
      <c r="AWJ89" s="48"/>
      <c r="AWK89" s="48"/>
      <c r="AWL89" s="48"/>
      <c r="AWM89" s="48"/>
      <c r="AWN89" s="48"/>
      <c r="AWO89" s="48"/>
      <c r="AWP89" s="48"/>
      <c r="AWQ89" s="48"/>
      <c r="AWR89" s="48"/>
      <c r="AWS89" s="48"/>
      <c r="AWT89" s="48"/>
      <c r="AWU89" s="48"/>
      <c r="AWV89" s="48"/>
      <c r="AWW89" s="48"/>
      <c r="AWX89" s="48"/>
      <c r="AWY89" s="48"/>
      <c r="AWZ89" s="48"/>
      <c r="AXA89" s="48"/>
      <c r="AXB89" s="48"/>
      <c r="AXC89" s="48"/>
      <c r="AXD89" s="48"/>
      <c r="AXE89" s="48"/>
      <c r="AXF89" s="48"/>
      <c r="AXG89" s="48"/>
      <c r="AXH89" s="48"/>
      <c r="AXI89" s="48"/>
      <c r="AXJ89" s="48"/>
      <c r="AXK89" s="48"/>
      <c r="AXL89" s="48"/>
      <c r="AXM89" s="48"/>
      <c r="AXN89" s="48"/>
      <c r="AXO89" s="48"/>
      <c r="AXP89" s="48"/>
      <c r="AXQ89" s="48"/>
      <c r="AXR89" s="48"/>
      <c r="AXS89" s="48"/>
      <c r="AXT89" s="48"/>
      <c r="AXU89" s="48"/>
      <c r="AXV89" s="48"/>
      <c r="AXW89" s="48"/>
      <c r="AXX89" s="48"/>
      <c r="AXY89" s="48"/>
      <c r="AXZ89" s="48"/>
      <c r="AYA89" s="48"/>
      <c r="AYB89" s="48"/>
      <c r="AYC89" s="48"/>
      <c r="AYD89" s="48"/>
      <c r="AYE89" s="48"/>
      <c r="AYF89" s="48"/>
      <c r="AYG89" s="48"/>
      <c r="AYH89" s="48"/>
      <c r="AYI89" s="48"/>
      <c r="AYJ89" s="48"/>
      <c r="AYK89" s="48"/>
      <c r="AYL89" s="48"/>
      <c r="AYM89" s="48"/>
      <c r="AYN89" s="48"/>
      <c r="AYO89" s="48"/>
      <c r="AYP89" s="48"/>
      <c r="AYQ89" s="48"/>
      <c r="AYR89" s="48"/>
      <c r="AYS89" s="48"/>
      <c r="AYT89" s="48"/>
      <c r="AYU89" s="48"/>
      <c r="AYV89" s="48"/>
      <c r="AYW89" s="48"/>
      <c r="AYX89" s="48"/>
      <c r="AYY89" s="48"/>
      <c r="AYZ89" s="48"/>
      <c r="AZA89" s="48"/>
      <c r="AZB89" s="48"/>
      <c r="AZC89" s="48"/>
      <c r="AZD89" s="48"/>
      <c r="AZE89" s="48"/>
      <c r="AZF89" s="48"/>
      <c r="AZG89" s="48"/>
      <c r="AZH89" s="48"/>
      <c r="AZI89" s="48"/>
      <c r="AZJ89" s="48"/>
      <c r="AZK89" s="48"/>
      <c r="AZL89" s="48"/>
      <c r="AZM89" s="48"/>
      <c r="AZN89" s="48"/>
      <c r="AZO89" s="48"/>
      <c r="AZP89" s="48"/>
      <c r="AZQ89" s="48"/>
      <c r="AZR89" s="48"/>
      <c r="AZS89" s="48"/>
      <c r="AZT89" s="48"/>
      <c r="AZU89" s="48"/>
      <c r="AZV89" s="48"/>
      <c r="AZW89" s="48"/>
      <c r="AZX89" s="48"/>
      <c r="AZY89" s="48"/>
      <c r="AZZ89" s="48"/>
      <c r="BAA89" s="48"/>
      <c r="BAB89" s="48"/>
      <c r="BAC89" s="48"/>
      <c r="BAD89" s="48"/>
      <c r="BAE89" s="48"/>
      <c r="BAF89" s="48"/>
      <c r="BAG89" s="48"/>
      <c r="BAH89" s="48"/>
      <c r="BAI89" s="48"/>
      <c r="BAJ89" s="48"/>
      <c r="BAK89" s="48"/>
      <c r="BAL89" s="48"/>
      <c r="BAM89" s="48"/>
      <c r="BAN89" s="48"/>
      <c r="BAO89" s="48"/>
      <c r="BAP89" s="48"/>
      <c r="BAQ89" s="48"/>
      <c r="BAR89" s="48"/>
      <c r="BAS89" s="48"/>
      <c r="BAT89" s="48"/>
      <c r="BAU89" s="48"/>
      <c r="BAV89" s="48"/>
      <c r="BAW89" s="48"/>
      <c r="BAX89" s="48"/>
      <c r="BAY89" s="48"/>
      <c r="BAZ89" s="48"/>
      <c r="BBA89" s="48"/>
      <c r="BBB89" s="48"/>
      <c r="BBC89" s="48"/>
      <c r="BBD89" s="48"/>
      <c r="BBE89" s="48"/>
      <c r="BBF89" s="48"/>
      <c r="BBG89" s="48"/>
      <c r="BBH89" s="48"/>
      <c r="BBI89" s="48"/>
      <c r="BBJ89" s="48"/>
      <c r="BBK89" s="48"/>
      <c r="BBL89" s="48"/>
      <c r="BBM89" s="48"/>
      <c r="BBN89" s="48"/>
      <c r="BBO89" s="48"/>
      <c r="BBP89" s="48"/>
      <c r="BBQ89" s="48"/>
      <c r="BBR89" s="48"/>
      <c r="BBS89" s="48"/>
      <c r="BBT89" s="48"/>
      <c r="BBU89" s="48"/>
      <c r="BBV89" s="48"/>
      <c r="BBW89" s="48"/>
      <c r="BBX89" s="48"/>
      <c r="BBY89" s="48"/>
      <c r="BBZ89" s="48"/>
      <c r="BCA89" s="48"/>
      <c r="BCB89" s="48"/>
      <c r="BCC89" s="48"/>
      <c r="BCD89" s="48"/>
      <c r="BCE89" s="48"/>
      <c r="BCF89" s="48"/>
      <c r="BCG89" s="48"/>
      <c r="BCH89" s="48"/>
      <c r="BCI89" s="48"/>
      <c r="BCJ89" s="48"/>
      <c r="BCK89" s="48"/>
      <c r="BCL89" s="48"/>
      <c r="BCM89" s="48"/>
      <c r="BCN89" s="48"/>
      <c r="BCO89" s="48"/>
      <c r="BCP89" s="48"/>
      <c r="BCQ89" s="48"/>
      <c r="BCR89" s="48"/>
      <c r="BCS89" s="48"/>
      <c r="BCT89" s="48"/>
      <c r="BCU89" s="48"/>
      <c r="BCV89" s="48"/>
      <c r="BCW89" s="48"/>
      <c r="BCX89" s="48"/>
      <c r="BCY89" s="48"/>
      <c r="BCZ89" s="48"/>
      <c r="BDA89" s="48"/>
      <c r="BDB89" s="48"/>
      <c r="BDC89" s="48"/>
      <c r="BDD89" s="48"/>
      <c r="BDE89" s="48"/>
      <c r="BDF89" s="48"/>
      <c r="BDG89" s="48"/>
      <c r="BDH89" s="48"/>
      <c r="BDI89" s="48"/>
      <c r="BDJ89" s="48"/>
      <c r="BDK89" s="48"/>
      <c r="BDL89" s="48"/>
      <c r="BDM89" s="48"/>
      <c r="BDN89" s="48"/>
      <c r="BDO89" s="48"/>
      <c r="BDP89" s="48"/>
      <c r="BDQ89" s="48"/>
      <c r="BDR89" s="48"/>
      <c r="BDS89" s="48"/>
      <c r="BDT89" s="48"/>
      <c r="BDU89" s="48"/>
      <c r="BDV89" s="48"/>
      <c r="BDW89" s="48"/>
      <c r="BDX89" s="48"/>
      <c r="BDY89" s="48"/>
      <c r="BDZ89" s="48"/>
      <c r="BEA89" s="48"/>
      <c r="BEB89" s="48"/>
      <c r="BEC89" s="48"/>
      <c r="BED89" s="48"/>
      <c r="BEE89" s="48"/>
      <c r="BEF89" s="48"/>
      <c r="BEG89" s="48"/>
      <c r="BEH89" s="48"/>
      <c r="BEI89" s="48"/>
      <c r="BEJ89" s="48"/>
      <c r="BEK89" s="48"/>
      <c r="BEL89" s="48"/>
      <c r="BEM89" s="48"/>
      <c r="BEN89" s="48"/>
      <c r="BEO89" s="48"/>
      <c r="BEP89" s="48"/>
      <c r="BEQ89" s="48"/>
      <c r="BER89" s="48"/>
      <c r="BES89" s="48"/>
      <c r="BET89" s="48"/>
      <c r="BEU89" s="48"/>
      <c r="BEV89" s="48"/>
      <c r="BEW89" s="48"/>
      <c r="BEX89" s="48"/>
      <c r="BEY89" s="48"/>
      <c r="BEZ89" s="48"/>
      <c r="BFA89" s="48"/>
      <c r="BFB89" s="48"/>
      <c r="BFC89" s="48"/>
      <c r="BFD89" s="48"/>
      <c r="BFE89" s="48"/>
      <c r="BFF89" s="48"/>
      <c r="BFG89" s="48"/>
      <c r="BFH89" s="48"/>
      <c r="BFI89" s="48"/>
      <c r="BFJ89" s="48"/>
      <c r="BFK89" s="48"/>
      <c r="BFL89" s="48"/>
      <c r="BFM89" s="48"/>
      <c r="BFN89" s="48"/>
      <c r="BFO89" s="48"/>
      <c r="BFP89" s="48"/>
      <c r="BFQ89" s="48"/>
      <c r="BFR89" s="48"/>
      <c r="BFS89" s="48"/>
      <c r="BFT89" s="48"/>
      <c r="BFU89" s="48"/>
      <c r="BFV89" s="48"/>
      <c r="BFW89" s="48"/>
      <c r="BFX89" s="48"/>
      <c r="BFY89" s="48"/>
      <c r="BFZ89" s="48"/>
      <c r="BGA89" s="48"/>
      <c r="BGB89" s="48"/>
      <c r="BGC89" s="48"/>
      <c r="BGD89" s="48"/>
      <c r="BGE89" s="48"/>
      <c r="BGF89" s="48"/>
      <c r="BGG89" s="48"/>
      <c r="BGH89" s="48"/>
      <c r="BGI89" s="48"/>
      <c r="BGJ89" s="48"/>
      <c r="BGK89" s="48"/>
      <c r="BGL89" s="48"/>
      <c r="BGM89" s="48"/>
      <c r="BGN89" s="48"/>
      <c r="BGO89" s="48"/>
      <c r="BGP89" s="48"/>
      <c r="BGQ89" s="48"/>
      <c r="BGR89" s="48"/>
      <c r="BGS89" s="48"/>
      <c r="BGT89" s="48"/>
      <c r="BGU89" s="48"/>
      <c r="BGV89" s="48"/>
      <c r="BGW89" s="48"/>
      <c r="BGX89" s="48"/>
      <c r="BGY89" s="48"/>
      <c r="BGZ89" s="48"/>
      <c r="BHA89" s="48"/>
      <c r="BHB89" s="48"/>
      <c r="BHC89" s="48"/>
      <c r="BHD89" s="48"/>
      <c r="BHE89" s="48"/>
      <c r="BHF89" s="48"/>
      <c r="BHG89" s="48"/>
      <c r="BHH89" s="48"/>
      <c r="BHI89" s="48"/>
      <c r="BHJ89" s="48"/>
      <c r="BHK89" s="48"/>
      <c r="BHL89" s="48"/>
      <c r="BHM89" s="48"/>
      <c r="BHN89" s="48"/>
      <c r="BHO89" s="48"/>
      <c r="BHP89" s="48"/>
      <c r="BHQ89" s="48"/>
      <c r="BHR89" s="48"/>
      <c r="BHS89" s="48"/>
      <c r="BHT89" s="48"/>
      <c r="BHU89" s="48"/>
      <c r="BHV89" s="48"/>
      <c r="BHW89" s="48"/>
      <c r="BHX89" s="48"/>
      <c r="BHY89" s="48"/>
      <c r="BHZ89" s="48"/>
      <c r="BIA89" s="48"/>
      <c r="BIB89" s="48"/>
      <c r="BIC89" s="48"/>
      <c r="BID89" s="48"/>
      <c r="BIE89" s="48"/>
      <c r="BIF89" s="48"/>
      <c r="BIG89" s="48"/>
      <c r="BIH89" s="48"/>
      <c r="BII89" s="48"/>
      <c r="BIJ89" s="48"/>
      <c r="BIK89" s="48"/>
      <c r="BIL89" s="48"/>
      <c r="BIM89" s="48"/>
      <c r="BIN89" s="48"/>
      <c r="BIO89" s="48"/>
      <c r="BIP89" s="48"/>
      <c r="BIQ89" s="48"/>
      <c r="BIR89" s="48"/>
      <c r="BIS89" s="48"/>
      <c r="BIT89" s="48"/>
      <c r="BIU89" s="48"/>
      <c r="BIV89" s="48"/>
      <c r="BIW89" s="48"/>
      <c r="BIX89" s="48"/>
      <c r="BIY89" s="48"/>
      <c r="BIZ89" s="48"/>
      <c r="BJA89" s="48"/>
      <c r="BJB89" s="48"/>
      <c r="BJC89" s="48"/>
      <c r="BJD89" s="48"/>
      <c r="BJE89" s="48"/>
      <c r="BJF89" s="48"/>
      <c r="BJG89" s="48"/>
      <c r="BJH89" s="48"/>
      <c r="BJI89" s="48"/>
      <c r="BJJ89" s="48"/>
      <c r="BJK89" s="48"/>
      <c r="BJL89" s="48"/>
      <c r="BJM89" s="48"/>
      <c r="BJN89" s="48"/>
      <c r="BJO89" s="48"/>
      <c r="BJP89" s="48"/>
      <c r="BJQ89" s="48"/>
      <c r="BJR89" s="48"/>
      <c r="BJS89" s="48"/>
      <c r="BJT89" s="48"/>
      <c r="BJU89" s="48"/>
      <c r="BJV89" s="48"/>
      <c r="BJW89" s="48"/>
      <c r="BJX89" s="48"/>
      <c r="BJY89" s="48"/>
      <c r="BJZ89" s="48"/>
      <c r="BKA89" s="48"/>
      <c r="BKB89" s="48"/>
      <c r="BKC89" s="48"/>
      <c r="BKD89" s="48"/>
      <c r="BKE89" s="48"/>
      <c r="BKF89" s="48"/>
      <c r="BKG89" s="48"/>
      <c r="BKH89" s="48"/>
      <c r="BKI89" s="48"/>
      <c r="BKJ89" s="48"/>
      <c r="BKK89" s="48"/>
      <c r="BKL89" s="48"/>
      <c r="BKM89" s="48"/>
      <c r="BKN89" s="48"/>
      <c r="BKO89" s="48"/>
      <c r="BKP89" s="48"/>
      <c r="BKQ89" s="48"/>
      <c r="BKR89" s="48"/>
      <c r="BKS89" s="48"/>
      <c r="BKT89" s="48"/>
      <c r="BKU89" s="48"/>
      <c r="BKV89" s="48"/>
      <c r="BKW89" s="48"/>
      <c r="BKX89" s="48"/>
      <c r="BKY89" s="48"/>
      <c r="BKZ89" s="48"/>
      <c r="BLA89" s="48"/>
      <c r="BLB89" s="48"/>
      <c r="BLC89" s="48"/>
      <c r="BLD89" s="48"/>
      <c r="BLE89" s="48"/>
      <c r="BLF89" s="48"/>
      <c r="BLG89" s="48"/>
      <c r="BLH89" s="48"/>
      <c r="BLI89" s="48"/>
      <c r="BLJ89" s="48"/>
      <c r="BLK89" s="48"/>
      <c r="BLL89" s="48"/>
      <c r="BLM89" s="48"/>
      <c r="BLN89" s="48"/>
      <c r="BLO89" s="48"/>
      <c r="BLP89" s="48"/>
      <c r="BLQ89" s="48"/>
      <c r="BLR89" s="48"/>
      <c r="BLS89" s="48"/>
      <c r="BLT89" s="48"/>
      <c r="BLU89" s="48"/>
      <c r="BLV89" s="48"/>
      <c r="BLW89" s="48"/>
      <c r="BLX89" s="48"/>
      <c r="BLY89" s="48"/>
      <c r="BLZ89" s="48"/>
      <c r="BMA89" s="48"/>
      <c r="BMB89" s="48"/>
      <c r="BMC89" s="48"/>
      <c r="BMD89" s="48"/>
      <c r="BME89" s="48"/>
      <c r="BMF89" s="48"/>
      <c r="BMG89" s="48"/>
      <c r="BMH89" s="48"/>
      <c r="BMI89" s="48"/>
      <c r="BMJ89" s="48"/>
      <c r="BMK89" s="48"/>
      <c r="BML89" s="48"/>
      <c r="BMM89" s="48"/>
      <c r="BMN89" s="48"/>
      <c r="BMO89" s="48"/>
      <c r="BMP89" s="48"/>
      <c r="BMQ89" s="48"/>
      <c r="BMR89" s="48"/>
      <c r="BMS89" s="48"/>
      <c r="BMT89" s="48"/>
      <c r="BMU89" s="48"/>
      <c r="BMV89" s="48"/>
      <c r="BMW89" s="48"/>
      <c r="BMX89" s="48"/>
      <c r="BMY89" s="48"/>
      <c r="BMZ89" s="48"/>
      <c r="BNA89" s="48"/>
      <c r="BNB89" s="48"/>
      <c r="BNC89" s="48"/>
      <c r="BND89" s="48"/>
      <c r="BNE89" s="48"/>
      <c r="BNF89" s="48"/>
      <c r="BNG89" s="48"/>
      <c r="BNH89" s="48"/>
      <c r="BNI89" s="48"/>
      <c r="BNJ89" s="48"/>
      <c r="BNK89" s="48"/>
      <c r="BNL89" s="48"/>
      <c r="BNM89" s="48"/>
      <c r="BNN89" s="48"/>
      <c r="BNO89" s="48"/>
      <c r="BNP89" s="48"/>
      <c r="BNQ89" s="48"/>
      <c r="BNR89" s="48"/>
      <c r="BNS89" s="48"/>
      <c r="BNT89" s="48"/>
      <c r="BNU89" s="48"/>
      <c r="BNV89" s="48"/>
      <c r="BNW89" s="48"/>
      <c r="BNX89" s="48"/>
      <c r="BNY89" s="48"/>
      <c r="BNZ89" s="48"/>
      <c r="BOA89" s="48"/>
      <c r="BOB89" s="48"/>
      <c r="BOC89" s="48"/>
      <c r="BOD89" s="48"/>
      <c r="BOE89" s="48"/>
      <c r="BOF89" s="48"/>
      <c r="BOG89" s="48"/>
      <c r="BOH89" s="48"/>
      <c r="BOI89" s="48"/>
      <c r="BOJ89" s="48"/>
      <c r="BOK89" s="48"/>
      <c r="BOL89" s="48"/>
      <c r="BOM89" s="48"/>
      <c r="BON89" s="48"/>
      <c r="BOO89" s="48"/>
      <c r="BOP89" s="48"/>
      <c r="BOQ89" s="48"/>
      <c r="BOR89" s="48"/>
      <c r="BOS89" s="48"/>
      <c r="BOT89" s="48"/>
      <c r="BOU89" s="48"/>
      <c r="BOV89" s="48"/>
      <c r="BOW89" s="48"/>
      <c r="BOX89" s="48"/>
      <c r="BOY89" s="48"/>
      <c r="BOZ89" s="48"/>
      <c r="BPA89" s="48"/>
      <c r="BPB89" s="48"/>
      <c r="BPC89" s="48"/>
      <c r="BPD89" s="48"/>
      <c r="BPE89" s="48"/>
      <c r="BPF89" s="48"/>
      <c r="BPG89" s="48"/>
      <c r="BPH89" s="48"/>
      <c r="BPI89" s="48"/>
      <c r="BPJ89" s="48"/>
      <c r="BPK89" s="48"/>
      <c r="BPL89" s="48"/>
      <c r="BPM89" s="48"/>
      <c r="BPN89" s="48"/>
      <c r="BPO89" s="48"/>
      <c r="BPP89" s="48"/>
      <c r="BPQ89" s="48"/>
      <c r="BPR89" s="48"/>
      <c r="BPS89" s="48"/>
      <c r="BPT89" s="48"/>
      <c r="BPU89" s="48"/>
      <c r="BPV89" s="48"/>
      <c r="BPW89" s="48"/>
      <c r="BPX89" s="48"/>
      <c r="BPY89" s="48"/>
      <c r="BPZ89" s="48"/>
      <c r="BQA89" s="48"/>
      <c r="BQB89" s="48"/>
      <c r="BQC89" s="48"/>
      <c r="BQD89" s="48"/>
      <c r="BQE89" s="48"/>
      <c r="BQF89" s="48"/>
      <c r="BQG89" s="48"/>
      <c r="BQH89" s="48"/>
      <c r="BQI89" s="48"/>
      <c r="BQJ89" s="48"/>
      <c r="BQK89" s="48"/>
      <c r="BQL89" s="48"/>
      <c r="BQM89" s="48"/>
      <c r="BQN89" s="48"/>
      <c r="BQO89" s="48"/>
      <c r="BQP89" s="48"/>
      <c r="BQQ89" s="48"/>
      <c r="BQR89" s="48"/>
      <c r="BQS89" s="48"/>
      <c r="BQT89" s="48"/>
      <c r="BQU89" s="48"/>
      <c r="BQV89" s="48"/>
      <c r="BQW89" s="48"/>
      <c r="BQX89" s="48"/>
      <c r="BQY89" s="48"/>
      <c r="BQZ89" s="48"/>
      <c r="BRA89" s="48"/>
      <c r="BRB89" s="48"/>
      <c r="BRC89" s="48"/>
      <c r="BRD89" s="48"/>
      <c r="BRE89" s="48"/>
      <c r="BRF89" s="48"/>
      <c r="BRG89" s="48"/>
      <c r="BRH89" s="48"/>
      <c r="BRI89" s="48"/>
      <c r="BRJ89" s="48"/>
      <c r="BRK89" s="48"/>
      <c r="BRL89" s="48"/>
      <c r="BRM89" s="48"/>
      <c r="BRN89" s="48"/>
      <c r="BRO89" s="48"/>
      <c r="BRP89" s="48"/>
      <c r="BRQ89" s="48"/>
      <c r="BRR89" s="48"/>
      <c r="BRS89" s="48"/>
      <c r="BRT89" s="48"/>
      <c r="BRU89" s="48"/>
      <c r="BRV89" s="48"/>
      <c r="BRW89" s="48"/>
      <c r="BRX89" s="48"/>
      <c r="BRY89" s="48"/>
      <c r="BRZ89" s="48"/>
      <c r="BSA89" s="48"/>
      <c r="BSB89" s="48"/>
      <c r="BSC89" s="48"/>
      <c r="BSD89" s="48"/>
      <c r="BSE89" s="48"/>
      <c r="BSF89" s="48"/>
      <c r="BSG89" s="48"/>
      <c r="BSH89" s="48"/>
      <c r="BSI89" s="48"/>
      <c r="BSJ89" s="48"/>
      <c r="BSK89" s="48"/>
      <c r="BSL89" s="48"/>
      <c r="BSM89" s="48"/>
      <c r="BSN89" s="48"/>
      <c r="BSO89" s="48"/>
      <c r="BSP89" s="48"/>
      <c r="BSQ89" s="48"/>
      <c r="BSR89" s="48"/>
      <c r="BSS89" s="48"/>
      <c r="BST89" s="48"/>
      <c r="BSU89" s="48"/>
      <c r="BSV89" s="48"/>
      <c r="BSW89" s="48"/>
      <c r="BSX89" s="48"/>
      <c r="BSY89" s="48"/>
      <c r="BSZ89" s="48"/>
      <c r="BTA89" s="48"/>
      <c r="BTB89" s="48"/>
      <c r="BTC89" s="48"/>
      <c r="BTD89" s="48"/>
      <c r="BTE89" s="48"/>
      <c r="BTF89" s="48"/>
      <c r="BTG89" s="48"/>
      <c r="BTH89" s="48"/>
      <c r="BTI89" s="48"/>
      <c r="BTJ89" s="48"/>
      <c r="BTK89" s="48"/>
      <c r="BTL89" s="48"/>
      <c r="BTM89" s="48"/>
      <c r="BTN89" s="48"/>
      <c r="BTO89" s="48"/>
      <c r="BTP89" s="48"/>
      <c r="BTQ89" s="48"/>
      <c r="BTR89" s="48"/>
      <c r="BTS89" s="48"/>
      <c r="BTT89" s="48"/>
      <c r="BTU89" s="48"/>
      <c r="BTV89" s="48"/>
      <c r="BTW89" s="48"/>
      <c r="BTX89" s="48"/>
      <c r="BTY89" s="48"/>
      <c r="BTZ89" s="48"/>
      <c r="BUA89" s="48"/>
      <c r="BUB89" s="48"/>
      <c r="BUC89" s="48"/>
      <c r="BUD89" s="48"/>
      <c r="BUE89" s="48"/>
      <c r="BUF89" s="48"/>
      <c r="BUG89" s="48"/>
      <c r="BUH89" s="48"/>
      <c r="BUI89" s="48"/>
      <c r="BUJ89" s="48"/>
      <c r="BUK89" s="48"/>
      <c r="BUL89" s="48"/>
      <c r="BUM89" s="48"/>
      <c r="BUN89" s="48"/>
      <c r="BUO89" s="48"/>
      <c r="BUP89" s="48"/>
      <c r="BUQ89" s="48"/>
      <c r="BUR89" s="48"/>
      <c r="BUS89" s="48"/>
      <c r="BUT89" s="48"/>
      <c r="BUU89" s="48"/>
      <c r="BUV89" s="48"/>
      <c r="BUW89" s="48"/>
      <c r="BUX89" s="48"/>
      <c r="BUY89" s="48"/>
      <c r="BUZ89" s="48"/>
      <c r="BVA89" s="48"/>
      <c r="BVB89" s="48"/>
      <c r="BVC89" s="48"/>
      <c r="BVD89" s="48"/>
      <c r="BVE89" s="48"/>
      <c r="BVF89" s="48"/>
      <c r="BVG89" s="48"/>
      <c r="BVH89" s="48"/>
      <c r="BVI89" s="48"/>
      <c r="BVJ89" s="48"/>
      <c r="BVK89" s="48"/>
      <c r="BVL89" s="48"/>
      <c r="BVM89" s="48"/>
      <c r="BVN89" s="48"/>
      <c r="BVO89" s="48"/>
      <c r="BVP89" s="48"/>
      <c r="BVQ89" s="48"/>
      <c r="BVR89" s="48"/>
      <c r="BVS89" s="48"/>
      <c r="BVT89" s="48"/>
      <c r="BVU89" s="48"/>
      <c r="BVV89" s="48"/>
      <c r="BVW89" s="48"/>
      <c r="BVX89" s="48"/>
      <c r="BVY89" s="48"/>
      <c r="BVZ89" s="48"/>
      <c r="BWA89" s="48"/>
      <c r="BWB89" s="48"/>
      <c r="BWC89" s="48"/>
      <c r="BWD89" s="48"/>
      <c r="BWE89" s="48"/>
      <c r="BWF89" s="48"/>
      <c r="BWG89" s="48"/>
      <c r="BWH89" s="48"/>
      <c r="BWI89" s="48"/>
      <c r="BWJ89" s="48"/>
      <c r="BWK89" s="48"/>
      <c r="BWL89" s="48"/>
      <c r="BWM89" s="48"/>
      <c r="BWN89" s="48"/>
      <c r="BWO89" s="48"/>
      <c r="BWP89" s="48"/>
      <c r="BWQ89" s="48"/>
      <c r="BWR89" s="48"/>
      <c r="BWS89" s="48"/>
      <c r="BWT89" s="48"/>
      <c r="BWU89" s="48"/>
      <c r="BWV89" s="48"/>
      <c r="BWW89" s="48"/>
      <c r="BWX89" s="48"/>
      <c r="BWY89" s="48"/>
      <c r="BWZ89" s="48"/>
      <c r="BXA89" s="48"/>
      <c r="BXB89" s="48"/>
      <c r="BXC89" s="48"/>
      <c r="BXD89" s="48"/>
      <c r="BXE89" s="48"/>
      <c r="BXF89" s="48"/>
      <c r="BXG89" s="48"/>
      <c r="BXH89" s="48"/>
      <c r="BXI89" s="48"/>
      <c r="BXJ89" s="48"/>
      <c r="BXK89" s="48"/>
      <c r="BXL89" s="48"/>
      <c r="BXM89" s="48"/>
      <c r="BXN89" s="48"/>
      <c r="BXO89" s="48"/>
      <c r="BXP89" s="48"/>
      <c r="BXQ89" s="48"/>
      <c r="BXR89" s="48"/>
      <c r="BXS89" s="48"/>
      <c r="BXT89" s="48"/>
      <c r="BXU89" s="48"/>
      <c r="BXV89" s="48"/>
      <c r="BXW89" s="48"/>
      <c r="BXX89" s="48"/>
      <c r="BXY89" s="48"/>
      <c r="BXZ89" s="48"/>
      <c r="BYA89" s="48"/>
      <c r="BYB89" s="48"/>
      <c r="BYC89" s="48"/>
      <c r="BYD89" s="48"/>
      <c r="BYE89" s="48"/>
      <c r="BYF89" s="48"/>
      <c r="BYG89" s="48"/>
      <c r="BYH89" s="48"/>
      <c r="BYI89" s="48"/>
      <c r="BYJ89" s="48"/>
      <c r="BYK89" s="48"/>
      <c r="BYL89" s="48"/>
      <c r="BYM89" s="48"/>
      <c r="BYN89" s="48"/>
      <c r="BYO89" s="48"/>
      <c r="BYP89" s="48"/>
      <c r="BYQ89" s="48"/>
      <c r="BYR89" s="48"/>
      <c r="BYS89" s="48"/>
      <c r="BYT89" s="48"/>
      <c r="BYU89" s="48"/>
      <c r="BYV89" s="48"/>
      <c r="BYW89" s="48"/>
      <c r="BYX89" s="48"/>
      <c r="BYY89" s="48"/>
      <c r="BYZ89" s="48"/>
      <c r="BZA89" s="48"/>
      <c r="BZB89" s="48"/>
      <c r="BZC89" s="48"/>
      <c r="BZD89" s="48"/>
      <c r="BZE89" s="48"/>
      <c r="BZF89" s="48"/>
      <c r="BZG89" s="48"/>
      <c r="BZH89" s="48"/>
      <c r="BZI89" s="48"/>
      <c r="BZJ89" s="48"/>
      <c r="BZK89" s="48"/>
      <c r="BZL89" s="48"/>
      <c r="BZM89" s="48"/>
      <c r="BZN89" s="48"/>
      <c r="BZO89" s="48"/>
      <c r="BZP89" s="48"/>
      <c r="BZQ89" s="48"/>
      <c r="BZR89" s="48"/>
      <c r="BZS89" s="48"/>
      <c r="BZT89" s="48"/>
      <c r="BZU89" s="48"/>
      <c r="BZV89" s="48"/>
      <c r="BZW89" s="48"/>
      <c r="BZX89" s="48"/>
      <c r="BZY89" s="48"/>
      <c r="BZZ89" s="48"/>
      <c r="CAA89" s="48"/>
      <c r="CAB89" s="48"/>
      <c r="CAC89" s="48"/>
      <c r="CAD89" s="48"/>
      <c r="CAE89" s="48"/>
      <c r="CAF89" s="48"/>
      <c r="CAG89" s="48"/>
      <c r="CAH89" s="48"/>
      <c r="CAI89" s="48"/>
      <c r="CAJ89" s="48"/>
      <c r="CAK89" s="48"/>
      <c r="CAL89" s="48"/>
      <c r="CAM89" s="48"/>
      <c r="CAN89" s="48"/>
      <c r="CAO89" s="48"/>
      <c r="CAP89" s="48"/>
      <c r="CAQ89" s="48"/>
      <c r="CAR89" s="48"/>
      <c r="CAS89" s="48"/>
      <c r="CAT89" s="48"/>
      <c r="CAU89" s="48"/>
      <c r="CAV89" s="48"/>
      <c r="CAW89" s="48"/>
      <c r="CAX89" s="48"/>
      <c r="CAY89" s="48"/>
      <c r="CAZ89" s="48"/>
      <c r="CBA89" s="48"/>
      <c r="CBB89" s="48"/>
      <c r="CBC89" s="48"/>
      <c r="CBD89" s="48"/>
      <c r="CBE89" s="48"/>
      <c r="CBF89" s="48"/>
      <c r="CBG89" s="48"/>
      <c r="CBH89" s="48"/>
      <c r="CBI89" s="48"/>
      <c r="CBJ89" s="48"/>
      <c r="CBK89" s="48"/>
      <c r="CBL89" s="48"/>
      <c r="CBM89" s="48"/>
      <c r="CBN89" s="48"/>
      <c r="CBO89" s="48"/>
      <c r="CBP89" s="48"/>
      <c r="CBQ89" s="48"/>
      <c r="CBR89" s="48"/>
      <c r="CBS89" s="48"/>
      <c r="CBT89" s="48"/>
      <c r="CBU89" s="48"/>
      <c r="CBV89" s="48"/>
      <c r="CBW89" s="48"/>
      <c r="CBX89" s="48"/>
      <c r="CBY89" s="48"/>
      <c r="CBZ89" s="48"/>
      <c r="CCA89" s="48"/>
      <c r="CCB89" s="48"/>
      <c r="CCC89" s="48"/>
      <c r="CCD89" s="48"/>
      <c r="CCE89" s="48"/>
      <c r="CCF89" s="48"/>
      <c r="CCG89" s="48"/>
      <c r="CCH89" s="48"/>
      <c r="CCI89" s="48"/>
      <c r="CCJ89" s="48"/>
      <c r="CCK89" s="48"/>
      <c r="CCL89" s="48"/>
      <c r="CCM89" s="48"/>
      <c r="CCN89" s="48"/>
      <c r="CCO89" s="48"/>
      <c r="CCP89" s="48"/>
      <c r="CCQ89" s="48"/>
      <c r="CCR89" s="48"/>
      <c r="CCS89" s="48"/>
      <c r="CCT89" s="48"/>
      <c r="CCU89" s="48"/>
      <c r="CCV89" s="48"/>
      <c r="CCW89" s="48"/>
      <c r="CCX89" s="48"/>
      <c r="CCY89" s="48"/>
      <c r="CCZ89" s="48"/>
      <c r="CDA89" s="48"/>
      <c r="CDB89" s="48"/>
      <c r="CDC89" s="48"/>
      <c r="CDD89" s="48"/>
      <c r="CDE89" s="48"/>
      <c r="CDF89" s="48"/>
      <c r="CDG89" s="48"/>
      <c r="CDH89" s="48"/>
      <c r="CDI89" s="48"/>
      <c r="CDJ89" s="48"/>
      <c r="CDK89" s="48"/>
      <c r="CDL89" s="48"/>
      <c r="CDM89" s="48"/>
      <c r="CDN89" s="48"/>
      <c r="CDO89" s="48"/>
      <c r="CDP89" s="48"/>
      <c r="CDQ89" s="48"/>
      <c r="CDR89" s="48"/>
      <c r="CDS89" s="48"/>
      <c r="CDT89" s="48"/>
      <c r="CDU89" s="48"/>
      <c r="CDV89" s="48"/>
      <c r="CDW89" s="48"/>
      <c r="CDX89" s="48"/>
      <c r="CDY89" s="48"/>
      <c r="CDZ89" s="48"/>
      <c r="CEA89" s="48"/>
      <c r="CEB89" s="48"/>
      <c r="CEC89" s="48"/>
      <c r="CED89" s="48"/>
      <c r="CEE89" s="48"/>
      <c r="CEF89" s="48"/>
      <c r="CEG89" s="48"/>
      <c r="CEH89" s="48"/>
      <c r="CEI89" s="48"/>
      <c r="CEJ89" s="48"/>
      <c r="CEK89" s="48"/>
      <c r="CEL89" s="48"/>
      <c r="CEM89" s="48"/>
      <c r="CEN89" s="48"/>
      <c r="CEO89" s="48"/>
      <c r="CEP89" s="48"/>
      <c r="CEQ89" s="48"/>
      <c r="CER89" s="48"/>
      <c r="CES89" s="48"/>
      <c r="CET89" s="48"/>
      <c r="CEU89" s="48"/>
      <c r="CEV89" s="48"/>
      <c r="CEW89" s="48"/>
      <c r="CEX89" s="48"/>
      <c r="CEY89" s="48"/>
      <c r="CEZ89" s="48"/>
      <c r="CFA89" s="48"/>
      <c r="CFB89" s="48"/>
      <c r="CFC89" s="48"/>
      <c r="CFD89" s="48"/>
      <c r="CFE89" s="48"/>
      <c r="CFF89" s="48"/>
      <c r="CFG89" s="48"/>
      <c r="CFH89" s="48"/>
      <c r="CFI89" s="48"/>
      <c r="CFJ89" s="48"/>
      <c r="CFK89" s="48"/>
      <c r="CFL89" s="48"/>
      <c r="CFM89" s="48"/>
      <c r="CFN89" s="48"/>
      <c r="CFO89" s="48"/>
      <c r="CFP89" s="48"/>
      <c r="CFQ89" s="48"/>
      <c r="CFR89" s="48"/>
      <c r="CFS89" s="48"/>
      <c r="CFT89" s="48"/>
      <c r="CFU89" s="48"/>
      <c r="CFV89" s="48"/>
      <c r="CFW89" s="48"/>
      <c r="CFX89" s="48"/>
      <c r="CFY89" s="48"/>
      <c r="CFZ89" s="48"/>
      <c r="CGA89" s="48"/>
      <c r="CGB89" s="48"/>
      <c r="CGC89" s="48"/>
      <c r="CGD89" s="48"/>
      <c r="CGE89" s="48"/>
      <c r="CGF89" s="48"/>
      <c r="CGG89" s="48"/>
      <c r="CGH89" s="48"/>
      <c r="CGI89" s="48"/>
      <c r="CGJ89" s="48"/>
      <c r="CGK89" s="48"/>
      <c r="CGL89" s="48"/>
      <c r="CGM89" s="48"/>
      <c r="CGN89" s="48"/>
      <c r="CGO89" s="48"/>
      <c r="CGP89" s="48"/>
      <c r="CGQ89" s="48"/>
      <c r="CGR89" s="48"/>
      <c r="CGS89" s="48"/>
      <c r="CGT89" s="48"/>
      <c r="CGU89" s="48"/>
      <c r="CGV89" s="48"/>
      <c r="CGW89" s="48"/>
      <c r="CGX89" s="48"/>
      <c r="CGY89" s="48"/>
      <c r="CGZ89" s="48"/>
      <c r="CHA89" s="48"/>
      <c r="CHB89" s="48"/>
      <c r="CHC89" s="48"/>
      <c r="CHD89" s="48"/>
      <c r="CHE89" s="48"/>
      <c r="CHF89" s="48"/>
      <c r="CHG89" s="48"/>
      <c r="CHH89" s="48"/>
      <c r="CHI89" s="48"/>
      <c r="CHJ89" s="48"/>
      <c r="CHK89" s="48"/>
      <c r="CHL89" s="48"/>
      <c r="CHM89" s="48"/>
      <c r="CHN89" s="48"/>
      <c r="CHO89" s="48"/>
      <c r="CHP89" s="48"/>
      <c r="CHQ89" s="48"/>
      <c r="CHR89" s="48"/>
      <c r="CHS89" s="48"/>
      <c r="CHT89" s="48"/>
      <c r="CHU89" s="48"/>
      <c r="CHV89" s="48"/>
      <c r="CHW89" s="48"/>
      <c r="CHX89" s="48"/>
      <c r="CHY89" s="48"/>
      <c r="CHZ89" s="48"/>
      <c r="CIA89" s="48"/>
      <c r="CIB89" s="48"/>
      <c r="CIC89" s="48"/>
      <c r="CID89" s="48"/>
      <c r="CIE89" s="48"/>
      <c r="CIF89" s="48"/>
      <c r="CIG89" s="48"/>
      <c r="CIH89" s="48"/>
      <c r="CII89" s="48"/>
      <c r="CIJ89" s="48"/>
      <c r="CIK89" s="48"/>
      <c r="CIL89" s="48"/>
      <c r="CIM89" s="48"/>
      <c r="CIN89" s="48"/>
      <c r="CIO89" s="48"/>
      <c r="CIP89" s="48"/>
      <c r="CIQ89" s="48"/>
      <c r="CIR89" s="48"/>
      <c r="CIS89" s="48"/>
      <c r="CIT89" s="48"/>
      <c r="CIU89" s="48"/>
      <c r="CIV89" s="48"/>
      <c r="CIW89" s="48"/>
      <c r="CIX89" s="48"/>
      <c r="CIY89" s="48"/>
      <c r="CIZ89" s="48"/>
      <c r="CJA89" s="48"/>
      <c r="CJB89" s="48"/>
      <c r="CJC89" s="48"/>
      <c r="CJD89" s="48"/>
      <c r="CJE89" s="48"/>
      <c r="CJF89" s="48"/>
      <c r="CJG89" s="48"/>
      <c r="CJH89" s="48"/>
      <c r="CJI89" s="48"/>
      <c r="CJJ89" s="48"/>
      <c r="CJK89" s="48"/>
      <c r="CJL89" s="48"/>
      <c r="CJM89" s="48"/>
      <c r="CJN89" s="48"/>
      <c r="CJO89" s="48"/>
      <c r="CJP89" s="48"/>
      <c r="CJQ89" s="48"/>
      <c r="CJR89" s="48"/>
      <c r="CJS89" s="48"/>
      <c r="CJT89" s="48"/>
      <c r="CJU89" s="48"/>
      <c r="CJV89" s="48"/>
      <c r="CJW89" s="48"/>
      <c r="CJX89" s="48"/>
      <c r="CJY89" s="48"/>
      <c r="CJZ89" s="48"/>
      <c r="CKA89" s="48"/>
      <c r="CKB89" s="48"/>
      <c r="CKC89" s="48"/>
      <c r="CKD89" s="48"/>
      <c r="CKE89" s="48"/>
      <c r="CKF89" s="48"/>
      <c r="CKG89" s="48"/>
      <c r="CKH89" s="48"/>
      <c r="CKI89" s="48"/>
      <c r="CKJ89" s="48"/>
      <c r="CKK89" s="48"/>
      <c r="CKL89" s="48"/>
      <c r="CKM89" s="48"/>
      <c r="CKN89" s="48"/>
      <c r="CKO89" s="48"/>
      <c r="CKP89" s="48"/>
      <c r="CKQ89" s="48"/>
      <c r="CKR89" s="48"/>
      <c r="CKS89" s="48"/>
      <c r="CKT89" s="48"/>
      <c r="CKU89" s="48"/>
      <c r="CKV89" s="48"/>
      <c r="CKW89" s="48"/>
      <c r="CKX89" s="48"/>
      <c r="CKY89" s="48"/>
      <c r="CKZ89" s="48"/>
      <c r="CLA89" s="48"/>
      <c r="CLB89" s="48"/>
      <c r="CLC89" s="48"/>
      <c r="CLD89" s="48"/>
      <c r="CLE89" s="48"/>
      <c r="CLF89" s="48"/>
      <c r="CLG89" s="48"/>
      <c r="CLH89" s="48"/>
      <c r="CLI89" s="48"/>
      <c r="CLJ89" s="48"/>
      <c r="CLK89" s="48"/>
      <c r="CLL89" s="48"/>
      <c r="CLM89" s="48"/>
      <c r="CLN89" s="48"/>
      <c r="CLO89" s="48"/>
      <c r="CLP89" s="48"/>
      <c r="CLQ89" s="48"/>
      <c r="CLR89" s="48"/>
    </row>
    <row r="90" spans="1:2358" s="70" customFormat="1" ht="15.75" thickBot="1" x14ac:dyDescent="0.3">
      <c r="A90" s="48"/>
      <c r="B90" s="324">
        <v>321600081</v>
      </c>
      <c r="C90" s="92" t="s">
        <v>123</v>
      </c>
      <c r="D90" s="325" t="s">
        <v>47</v>
      </c>
      <c r="E90" s="11"/>
      <c r="F90" s="356">
        <f>(G90+J90)/2</f>
        <v>1375</v>
      </c>
      <c r="G90" s="41">
        <v>1050</v>
      </c>
      <c r="H90" s="222"/>
      <c r="I90" s="211" t="s">
        <v>260</v>
      </c>
      <c r="J90" s="223">
        <v>1700</v>
      </c>
      <c r="K90" s="491" t="s">
        <v>393</v>
      </c>
      <c r="L90" s="700" t="s">
        <v>392</v>
      </c>
      <c r="M90" s="701"/>
      <c r="N90" s="701"/>
      <c r="O90" s="701"/>
      <c r="P90" s="702"/>
      <c r="Q90" s="48"/>
      <c r="R90" s="409">
        <v>3</v>
      </c>
      <c r="S90" s="253">
        <f>(F90)</f>
        <v>1375</v>
      </c>
      <c r="T90" s="89"/>
      <c r="U90" s="98"/>
      <c r="V90" s="413"/>
      <c r="W90" s="48"/>
      <c r="X90" s="777"/>
      <c r="Y90" s="778"/>
      <c r="Z90" s="778"/>
      <c r="AA90" s="778"/>
      <c r="AB90" s="778"/>
      <c r="AC90" s="778"/>
      <c r="AD90" s="778"/>
      <c r="AE90" s="778"/>
      <c r="AF90" s="778"/>
      <c r="AG90" s="778"/>
      <c r="AH90" s="778"/>
      <c r="AI90" s="778"/>
      <c r="AJ90" s="778"/>
      <c r="AK90" s="778"/>
      <c r="AL90" s="778"/>
      <c r="AM90" s="778"/>
      <c r="AN90" s="778"/>
      <c r="AO90" s="778"/>
      <c r="AP90" s="778"/>
      <c r="AQ90" s="778"/>
      <c r="AR90" s="778"/>
      <c r="AS90" s="778"/>
      <c r="AT90" s="778"/>
      <c r="AU90" s="779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  <c r="IW90" s="48"/>
      <c r="IX90" s="48"/>
      <c r="IY90" s="48"/>
      <c r="IZ90" s="48"/>
      <c r="JA90" s="48"/>
      <c r="JB90" s="48"/>
      <c r="JC90" s="48"/>
      <c r="JD90" s="48"/>
      <c r="JE90" s="48"/>
      <c r="JF90" s="48"/>
      <c r="JG90" s="48"/>
      <c r="JH90" s="48"/>
      <c r="JI90" s="48"/>
      <c r="JJ90" s="48"/>
      <c r="JK90" s="48"/>
      <c r="JL90" s="48"/>
      <c r="JM90" s="48"/>
      <c r="JN90" s="48"/>
      <c r="JO90" s="48"/>
      <c r="JP90" s="48"/>
      <c r="JQ90" s="48"/>
      <c r="JR90" s="48"/>
      <c r="JS90" s="48"/>
      <c r="JT90" s="48"/>
      <c r="JU90" s="48"/>
      <c r="JV90" s="48"/>
      <c r="JW90" s="48"/>
      <c r="JX90" s="48"/>
      <c r="JY90" s="48"/>
      <c r="JZ90" s="48"/>
      <c r="KA90" s="48"/>
      <c r="KB90" s="48"/>
      <c r="KC90" s="48"/>
      <c r="KD90" s="48"/>
      <c r="KE90" s="48"/>
      <c r="KF90" s="48"/>
      <c r="KG90" s="48"/>
      <c r="KH90" s="48"/>
      <c r="KI90" s="48"/>
      <c r="KJ90" s="48"/>
      <c r="KK90" s="48"/>
      <c r="KL90" s="48"/>
      <c r="KM90" s="48"/>
      <c r="KN90" s="48"/>
      <c r="KO90" s="48"/>
      <c r="KP90" s="48"/>
      <c r="KQ90" s="48"/>
      <c r="KR90" s="48"/>
      <c r="KS90" s="48"/>
      <c r="KT90" s="48"/>
      <c r="KU90" s="48"/>
      <c r="KV90" s="48"/>
      <c r="KW90" s="48"/>
      <c r="KX90" s="48"/>
      <c r="KY90" s="48"/>
      <c r="KZ90" s="48"/>
      <c r="LA90" s="48"/>
      <c r="LB90" s="48"/>
      <c r="LC90" s="48"/>
      <c r="LD90" s="48"/>
      <c r="LE90" s="48"/>
      <c r="LF90" s="48"/>
      <c r="LG90" s="48"/>
      <c r="LH90" s="48"/>
      <c r="LI90" s="48"/>
      <c r="LJ90" s="48"/>
      <c r="LK90" s="48"/>
      <c r="LL90" s="48"/>
      <c r="LM90" s="48"/>
      <c r="LN90" s="48"/>
      <c r="LO90" s="48"/>
      <c r="LP90" s="48"/>
      <c r="LQ90" s="48"/>
      <c r="LR90" s="48"/>
      <c r="LS90" s="48"/>
      <c r="LT90" s="48"/>
      <c r="LU90" s="48"/>
      <c r="LV90" s="48"/>
      <c r="LW90" s="48"/>
      <c r="LX90" s="48"/>
      <c r="LY90" s="48"/>
      <c r="LZ90" s="48"/>
      <c r="MA90" s="48"/>
      <c r="MB90" s="48"/>
      <c r="MC90" s="48"/>
      <c r="MD90" s="48"/>
      <c r="ME90" s="48"/>
      <c r="MF90" s="48"/>
      <c r="MG90" s="48"/>
      <c r="MH90" s="48"/>
      <c r="MI90" s="48"/>
      <c r="MJ90" s="48"/>
      <c r="MK90" s="48"/>
      <c r="ML90" s="48"/>
      <c r="MM90" s="48"/>
      <c r="MN90" s="48"/>
      <c r="MO90" s="48"/>
      <c r="MP90" s="48"/>
      <c r="MQ90" s="48"/>
      <c r="MR90" s="48"/>
      <c r="MS90" s="48"/>
      <c r="MT90" s="48"/>
      <c r="MU90" s="48"/>
      <c r="MV90" s="48"/>
      <c r="MW90" s="48"/>
      <c r="MX90" s="48"/>
      <c r="MY90" s="48"/>
      <c r="MZ90" s="48"/>
      <c r="NA90" s="48"/>
      <c r="NB90" s="48"/>
      <c r="NC90" s="48"/>
      <c r="ND90" s="48"/>
      <c r="NE90" s="48"/>
      <c r="NF90" s="48"/>
      <c r="NG90" s="48"/>
      <c r="NH90" s="48"/>
      <c r="NI90" s="48"/>
      <c r="NJ90" s="48"/>
      <c r="NK90" s="48"/>
      <c r="NL90" s="48"/>
      <c r="NM90" s="48"/>
      <c r="NN90" s="48"/>
      <c r="NO90" s="48"/>
      <c r="NP90" s="48"/>
      <c r="NQ90" s="48"/>
      <c r="NR90" s="48"/>
      <c r="NS90" s="48"/>
      <c r="NT90" s="48"/>
      <c r="NU90" s="48"/>
      <c r="NV90" s="48"/>
      <c r="NW90" s="48"/>
      <c r="NX90" s="48"/>
      <c r="NY90" s="48"/>
      <c r="NZ90" s="48"/>
      <c r="OA90" s="48"/>
      <c r="OB90" s="48"/>
      <c r="OC90" s="48"/>
      <c r="OD90" s="48"/>
      <c r="OE90" s="48"/>
      <c r="OF90" s="48"/>
      <c r="OG90" s="48"/>
      <c r="OH90" s="48"/>
      <c r="OI90" s="48"/>
      <c r="OJ90" s="48"/>
      <c r="OK90" s="48"/>
      <c r="OL90" s="48"/>
      <c r="OM90" s="48"/>
      <c r="ON90" s="48"/>
      <c r="OO90" s="48"/>
      <c r="OP90" s="48"/>
      <c r="OQ90" s="48"/>
      <c r="OR90" s="48"/>
      <c r="OS90" s="48"/>
      <c r="OT90" s="48"/>
      <c r="OU90" s="48"/>
      <c r="OV90" s="48"/>
      <c r="OW90" s="48"/>
      <c r="OX90" s="48"/>
      <c r="OY90" s="48"/>
      <c r="OZ90" s="48"/>
      <c r="PA90" s="48"/>
      <c r="PB90" s="48"/>
      <c r="PC90" s="48"/>
      <c r="PD90" s="48"/>
      <c r="PE90" s="48"/>
      <c r="PF90" s="48"/>
      <c r="PG90" s="48"/>
      <c r="PH90" s="48"/>
      <c r="PI90" s="48"/>
      <c r="PJ90" s="48"/>
      <c r="PK90" s="48"/>
      <c r="PL90" s="48"/>
      <c r="PM90" s="48"/>
      <c r="PN90" s="48"/>
      <c r="PO90" s="48"/>
      <c r="PP90" s="48"/>
      <c r="PQ90" s="48"/>
      <c r="PR90" s="48"/>
      <c r="PS90" s="48"/>
      <c r="PT90" s="48"/>
      <c r="PU90" s="48"/>
      <c r="PV90" s="48"/>
      <c r="PW90" s="48"/>
      <c r="PX90" s="48"/>
      <c r="PY90" s="48"/>
      <c r="PZ90" s="48"/>
      <c r="QA90" s="48"/>
      <c r="QB90" s="48"/>
      <c r="QC90" s="48"/>
      <c r="QD90" s="48"/>
      <c r="QE90" s="48"/>
      <c r="QF90" s="48"/>
      <c r="QG90" s="48"/>
      <c r="QH90" s="48"/>
      <c r="QI90" s="48"/>
      <c r="QJ90" s="48"/>
      <c r="QK90" s="48"/>
      <c r="QL90" s="48"/>
      <c r="QM90" s="48"/>
      <c r="QN90" s="48"/>
      <c r="QO90" s="48"/>
      <c r="QP90" s="48"/>
      <c r="QQ90" s="48"/>
      <c r="QR90" s="48"/>
      <c r="QS90" s="48"/>
      <c r="QT90" s="48"/>
      <c r="QU90" s="48"/>
      <c r="QV90" s="48"/>
      <c r="QW90" s="48"/>
      <c r="QX90" s="48"/>
      <c r="QY90" s="48"/>
      <c r="QZ90" s="48"/>
      <c r="RA90" s="48"/>
      <c r="RB90" s="48"/>
      <c r="RC90" s="48"/>
      <c r="RD90" s="48"/>
      <c r="RE90" s="48"/>
      <c r="RF90" s="48"/>
      <c r="RG90" s="48"/>
      <c r="RH90" s="48"/>
      <c r="RI90" s="48"/>
      <c r="RJ90" s="48"/>
      <c r="RK90" s="48"/>
      <c r="RL90" s="48"/>
      <c r="RM90" s="48"/>
      <c r="RN90" s="48"/>
      <c r="RO90" s="48"/>
      <c r="RP90" s="48"/>
      <c r="RQ90" s="48"/>
      <c r="RR90" s="48"/>
      <c r="RS90" s="48"/>
      <c r="RT90" s="48"/>
      <c r="RU90" s="48"/>
      <c r="RV90" s="48"/>
      <c r="RW90" s="48"/>
      <c r="RX90" s="48"/>
      <c r="RY90" s="48"/>
      <c r="RZ90" s="48"/>
      <c r="SA90" s="48"/>
      <c r="SB90" s="48"/>
      <c r="SC90" s="48"/>
      <c r="SD90" s="48"/>
      <c r="SE90" s="48"/>
      <c r="SF90" s="48"/>
      <c r="SG90" s="48"/>
      <c r="SH90" s="48"/>
      <c r="SI90" s="48"/>
      <c r="SJ90" s="48"/>
      <c r="SK90" s="48"/>
      <c r="SL90" s="48"/>
      <c r="SM90" s="48"/>
      <c r="SN90" s="48"/>
      <c r="SO90" s="48"/>
      <c r="SP90" s="48"/>
      <c r="SQ90" s="48"/>
      <c r="SR90" s="48"/>
      <c r="SS90" s="48"/>
      <c r="ST90" s="48"/>
      <c r="SU90" s="48"/>
      <c r="SV90" s="48"/>
      <c r="SW90" s="48"/>
      <c r="SX90" s="48"/>
      <c r="SY90" s="48"/>
      <c r="SZ90" s="48"/>
      <c r="TA90" s="48"/>
      <c r="TB90" s="48"/>
      <c r="TC90" s="48"/>
      <c r="TD90" s="48"/>
      <c r="TE90" s="48"/>
      <c r="TF90" s="48"/>
      <c r="TG90" s="48"/>
      <c r="TH90" s="48"/>
      <c r="TI90" s="48"/>
      <c r="TJ90" s="48"/>
      <c r="TK90" s="48"/>
      <c r="TL90" s="48"/>
      <c r="TM90" s="48"/>
      <c r="TN90" s="48"/>
      <c r="TO90" s="48"/>
      <c r="TP90" s="48"/>
      <c r="TQ90" s="48"/>
      <c r="TR90" s="48"/>
      <c r="TS90" s="48"/>
      <c r="TT90" s="48"/>
      <c r="TU90" s="48"/>
      <c r="TV90" s="48"/>
      <c r="TW90" s="48"/>
      <c r="TX90" s="48"/>
      <c r="TY90" s="48"/>
      <c r="TZ90" s="48"/>
      <c r="UA90" s="48"/>
      <c r="UB90" s="48"/>
      <c r="UC90" s="48"/>
      <c r="UD90" s="48"/>
      <c r="UE90" s="48"/>
      <c r="UF90" s="48"/>
      <c r="UG90" s="48"/>
      <c r="UH90" s="48"/>
      <c r="UI90" s="48"/>
      <c r="UJ90" s="48"/>
      <c r="UK90" s="48"/>
      <c r="UL90" s="48"/>
      <c r="UM90" s="48"/>
      <c r="UN90" s="48"/>
      <c r="UO90" s="48"/>
      <c r="UP90" s="48"/>
      <c r="UQ90" s="48"/>
      <c r="UR90" s="48"/>
      <c r="US90" s="48"/>
      <c r="UT90" s="48"/>
      <c r="UU90" s="48"/>
      <c r="UV90" s="48"/>
      <c r="UW90" s="48"/>
      <c r="UX90" s="48"/>
      <c r="UY90" s="48"/>
      <c r="UZ90" s="48"/>
      <c r="VA90" s="48"/>
      <c r="VB90" s="48"/>
      <c r="VC90" s="48"/>
      <c r="VD90" s="48"/>
      <c r="VE90" s="48"/>
      <c r="VF90" s="48"/>
      <c r="VG90" s="48"/>
      <c r="VH90" s="48"/>
      <c r="VI90" s="48"/>
      <c r="VJ90" s="48"/>
      <c r="VK90" s="48"/>
      <c r="VL90" s="48"/>
      <c r="VM90" s="48"/>
      <c r="VN90" s="48"/>
      <c r="VO90" s="48"/>
      <c r="VP90" s="48"/>
      <c r="VQ90" s="48"/>
      <c r="VR90" s="48"/>
      <c r="VS90" s="48"/>
      <c r="VT90" s="48"/>
      <c r="VU90" s="48"/>
      <c r="VV90" s="48"/>
      <c r="VW90" s="48"/>
      <c r="VX90" s="48"/>
      <c r="VY90" s="48"/>
      <c r="VZ90" s="48"/>
      <c r="WA90" s="48"/>
      <c r="WB90" s="48"/>
      <c r="WC90" s="48"/>
      <c r="WD90" s="48"/>
      <c r="WE90" s="48"/>
      <c r="WF90" s="48"/>
      <c r="WG90" s="48"/>
      <c r="WH90" s="48"/>
      <c r="WI90" s="48"/>
      <c r="WJ90" s="48"/>
      <c r="WK90" s="48"/>
      <c r="WL90" s="48"/>
      <c r="WM90" s="48"/>
      <c r="WN90" s="48"/>
      <c r="WO90" s="48"/>
      <c r="WP90" s="48"/>
      <c r="WQ90" s="48"/>
      <c r="WR90" s="48"/>
      <c r="WS90" s="48"/>
      <c r="WT90" s="48"/>
      <c r="WU90" s="48"/>
      <c r="WV90" s="48"/>
      <c r="WW90" s="48"/>
      <c r="WX90" s="48"/>
      <c r="WY90" s="48"/>
      <c r="WZ90" s="48"/>
      <c r="XA90" s="48"/>
      <c r="XB90" s="48"/>
      <c r="XC90" s="48"/>
      <c r="XD90" s="48"/>
      <c r="XE90" s="48"/>
      <c r="XF90" s="48"/>
      <c r="XG90" s="48"/>
      <c r="XH90" s="48"/>
      <c r="XI90" s="48"/>
      <c r="XJ90" s="48"/>
      <c r="XK90" s="48"/>
      <c r="XL90" s="48"/>
      <c r="XM90" s="48"/>
      <c r="XN90" s="48"/>
      <c r="XO90" s="48"/>
      <c r="XP90" s="48"/>
      <c r="XQ90" s="48"/>
      <c r="XR90" s="48"/>
      <c r="XS90" s="48"/>
      <c r="XT90" s="48"/>
      <c r="XU90" s="48"/>
      <c r="XV90" s="48"/>
      <c r="XW90" s="48"/>
      <c r="XX90" s="48"/>
      <c r="XY90" s="48"/>
      <c r="XZ90" s="48"/>
      <c r="YA90" s="48"/>
      <c r="YB90" s="48"/>
      <c r="YC90" s="48"/>
      <c r="YD90" s="48"/>
      <c r="YE90" s="48"/>
      <c r="YF90" s="48"/>
      <c r="YG90" s="48"/>
      <c r="YH90" s="48"/>
      <c r="YI90" s="48"/>
      <c r="YJ90" s="48"/>
      <c r="YK90" s="48"/>
      <c r="YL90" s="48"/>
      <c r="YM90" s="48"/>
      <c r="YN90" s="48"/>
      <c r="YO90" s="48"/>
      <c r="YP90" s="48"/>
      <c r="YQ90" s="48"/>
      <c r="YR90" s="48"/>
      <c r="YS90" s="48"/>
      <c r="YT90" s="48"/>
      <c r="YU90" s="48"/>
      <c r="YV90" s="48"/>
      <c r="YW90" s="48"/>
      <c r="YX90" s="48"/>
      <c r="YY90" s="48"/>
      <c r="YZ90" s="48"/>
      <c r="ZA90" s="48"/>
      <c r="ZB90" s="48"/>
      <c r="ZC90" s="48"/>
      <c r="ZD90" s="48"/>
      <c r="ZE90" s="48"/>
      <c r="ZF90" s="48"/>
      <c r="ZG90" s="48"/>
      <c r="ZH90" s="48"/>
      <c r="ZI90" s="48"/>
      <c r="ZJ90" s="48"/>
      <c r="ZK90" s="48"/>
      <c r="ZL90" s="48"/>
      <c r="ZM90" s="48"/>
      <c r="ZN90" s="48"/>
      <c r="ZO90" s="48"/>
      <c r="ZP90" s="48"/>
      <c r="ZQ90" s="48"/>
      <c r="ZR90" s="48"/>
      <c r="ZS90" s="48"/>
      <c r="ZT90" s="48"/>
      <c r="ZU90" s="48"/>
      <c r="ZV90" s="48"/>
      <c r="ZW90" s="48"/>
      <c r="ZX90" s="48"/>
      <c r="ZY90" s="48"/>
      <c r="ZZ90" s="48"/>
      <c r="AAA90" s="48"/>
      <c r="AAB90" s="48"/>
      <c r="AAC90" s="48"/>
      <c r="AAD90" s="48"/>
      <c r="AAE90" s="48"/>
      <c r="AAF90" s="48"/>
      <c r="AAG90" s="48"/>
      <c r="AAH90" s="48"/>
      <c r="AAI90" s="48"/>
      <c r="AAJ90" s="48"/>
      <c r="AAK90" s="48"/>
      <c r="AAL90" s="48"/>
      <c r="AAM90" s="48"/>
      <c r="AAN90" s="48"/>
      <c r="AAO90" s="48"/>
      <c r="AAP90" s="48"/>
      <c r="AAQ90" s="48"/>
      <c r="AAR90" s="48"/>
      <c r="AAS90" s="48"/>
      <c r="AAT90" s="48"/>
      <c r="AAU90" s="48"/>
      <c r="AAV90" s="48"/>
      <c r="AAW90" s="48"/>
      <c r="AAX90" s="48"/>
      <c r="AAY90" s="48"/>
      <c r="AAZ90" s="48"/>
      <c r="ABA90" s="48"/>
      <c r="ABB90" s="48"/>
      <c r="ABC90" s="48"/>
      <c r="ABD90" s="48"/>
      <c r="ABE90" s="48"/>
      <c r="ABF90" s="48"/>
      <c r="ABG90" s="48"/>
      <c r="ABH90" s="48"/>
      <c r="ABI90" s="48"/>
      <c r="ABJ90" s="48"/>
      <c r="ABK90" s="48"/>
      <c r="ABL90" s="48"/>
      <c r="ABM90" s="48"/>
      <c r="ABN90" s="48"/>
      <c r="ABO90" s="48"/>
      <c r="ABP90" s="48"/>
      <c r="ABQ90" s="48"/>
      <c r="ABR90" s="48"/>
      <c r="ABS90" s="48"/>
      <c r="ABT90" s="48"/>
      <c r="ABU90" s="48"/>
      <c r="ABV90" s="48"/>
      <c r="ABW90" s="48"/>
      <c r="ABX90" s="48"/>
      <c r="ABY90" s="48"/>
      <c r="ABZ90" s="48"/>
      <c r="ACA90" s="48"/>
      <c r="ACB90" s="48"/>
      <c r="ACC90" s="48"/>
      <c r="ACD90" s="48"/>
      <c r="ACE90" s="48"/>
      <c r="ACF90" s="48"/>
      <c r="ACG90" s="48"/>
      <c r="ACH90" s="48"/>
      <c r="ACI90" s="48"/>
      <c r="ACJ90" s="48"/>
      <c r="ACK90" s="48"/>
      <c r="ACL90" s="48"/>
      <c r="ACM90" s="48"/>
      <c r="ACN90" s="48"/>
      <c r="ACO90" s="48"/>
      <c r="ACP90" s="48"/>
      <c r="ACQ90" s="48"/>
      <c r="ACR90" s="48"/>
      <c r="ACS90" s="48"/>
      <c r="ACT90" s="48"/>
      <c r="ACU90" s="48"/>
      <c r="ACV90" s="48"/>
      <c r="ACW90" s="48"/>
      <c r="ACX90" s="48"/>
      <c r="ACY90" s="48"/>
      <c r="ACZ90" s="48"/>
      <c r="ADA90" s="48"/>
      <c r="ADB90" s="48"/>
      <c r="ADC90" s="48"/>
      <c r="ADD90" s="48"/>
      <c r="ADE90" s="48"/>
      <c r="ADF90" s="48"/>
      <c r="ADG90" s="48"/>
      <c r="ADH90" s="48"/>
      <c r="ADI90" s="48"/>
      <c r="ADJ90" s="48"/>
      <c r="ADK90" s="48"/>
      <c r="ADL90" s="48"/>
      <c r="ADM90" s="48"/>
      <c r="ADN90" s="48"/>
      <c r="ADO90" s="48"/>
      <c r="ADP90" s="48"/>
      <c r="ADQ90" s="48"/>
      <c r="ADR90" s="48"/>
      <c r="ADS90" s="48"/>
      <c r="ADT90" s="48"/>
      <c r="ADU90" s="48"/>
      <c r="ADV90" s="48"/>
      <c r="ADW90" s="48"/>
      <c r="ADX90" s="48"/>
      <c r="ADY90" s="48"/>
      <c r="ADZ90" s="48"/>
      <c r="AEA90" s="48"/>
      <c r="AEB90" s="48"/>
      <c r="AEC90" s="48"/>
      <c r="AED90" s="48"/>
      <c r="AEE90" s="48"/>
      <c r="AEF90" s="48"/>
      <c r="AEG90" s="48"/>
      <c r="AEH90" s="48"/>
      <c r="AEI90" s="48"/>
      <c r="AEJ90" s="48"/>
      <c r="AEK90" s="48"/>
      <c r="AEL90" s="48"/>
      <c r="AEM90" s="48"/>
      <c r="AEN90" s="48"/>
      <c r="AEO90" s="48"/>
      <c r="AEP90" s="48"/>
      <c r="AEQ90" s="48"/>
      <c r="AER90" s="48"/>
      <c r="AES90" s="48"/>
      <c r="AET90" s="48"/>
      <c r="AEU90" s="48"/>
      <c r="AEV90" s="48"/>
      <c r="AEW90" s="48"/>
      <c r="AEX90" s="48"/>
      <c r="AEY90" s="48"/>
      <c r="AEZ90" s="48"/>
      <c r="AFA90" s="48"/>
      <c r="AFB90" s="48"/>
      <c r="AFC90" s="48"/>
      <c r="AFD90" s="48"/>
      <c r="AFE90" s="48"/>
      <c r="AFF90" s="48"/>
      <c r="AFG90" s="48"/>
      <c r="AFH90" s="48"/>
      <c r="AFI90" s="48"/>
      <c r="AFJ90" s="48"/>
      <c r="AFK90" s="48"/>
      <c r="AFL90" s="48"/>
      <c r="AFM90" s="48"/>
      <c r="AFN90" s="48"/>
      <c r="AFO90" s="48"/>
      <c r="AFP90" s="48"/>
      <c r="AFQ90" s="48"/>
      <c r="AFR90" s="48"/>
      <c r="AFS90" s="48"/>
      <c r="AFT90" s="48"/>
      <c r="AFU90" s="48"/>
      <c r="AFV90" s="48"/>
      <c r="AFW90" s="48"/>
      <c r="AFX90" s="48"/>
      <c r="AFY90" s="48"/>
      <c r="AFZ90" s="48"/>
      <c r="AGA90" s="48"/>
      <c r="AGB90" s="48"/>
      <c r="AGC90" s="48"/>
      <c r="AGD90" s="48"/>
      <c r="AGE90" s="48"/>
      <c r="AGF90" s="48"/>
      <c r="AGG90" s="48"/>
      <c r="AGH90" s="48"/>
      <c r="AGI90" s="48"/>
      <c r="AGJ90" s="48"/>
      <c r="AGK90" s="48"/>
      <c r="AGL90" s="48"/>
      <c r="AGM90" s="48"/>
      <c r="AGN90" s="48"/>
      <c r="AGO90" s="48"/>
      <c r="AGP90" s="48"/>
      <c r="AGQ90" s="48"/>
      <c r="AGR90" s="48"/>
      <c r="AGS90" s="48"/>
      <c r="AGT90" s="48"/>
      <c r="AGU90" s="48"/>
      <c r="AGV90" s="48"/>
      <c r="AGW90" s="48"/>
      <c r="AGX90" s="48"/>
      <c r="AGY90" s="48"/>
      <c r="AGZ90" s="48"/>
      <c r="AHA90" s="48"/>
      <c r="AHB90" s="48"/>
      <c r="AHC90" s="48"/>
      <c r="AHD90" s="48"/>
      <c r="AHE90" s="48"/>
      <c r="AHF90" s="48"/>
      <c r="AHG90" s="48"/>
      <c r="AHH90" s="48"/>
      <c r="AHI90" s="48"/>
      <c r="AHJ90" s="48"/>
      <c r="AHK90" s="48"/>
      <c r="AHL90" s="48"/>
      <c r="AHM90" s="48"/>
      <c r="AHN90" s="48"/>
      <c r="AHO90" s="48"/>
      <c r="AHP90" s="48"/>
      <c r="AHQ90" s="48"/>
      <c r="AHR90" s="48"/>
      <c r="AHS90" s="48"/>
      <c r="AHT90" s="48"/>
      <c r="AHU90" s="48"/>
      <c r="AHV90" s="48"/>
      <c r="AHW90" s="48"/>
      <c r="AHX90" s="48"/>
      <c r="AHY90" s="48"/>
      <c r="AHZ90" s="48"/>
      <c r="AIA90" s="48"/>
      <c r="AIB90" s="48"/>
      <c r="AIC90" s="48"/>
      <c r="AID90" s="48"/>
      <c r="AIE90" s="48"/>
      <c r="AIF90" s="48"/>
      <c r="AIG90" s="48"/>
      <c r="AIH90" s="48"/>
      <c r="AII90" s="48"/>
      <c r="AIJ90" s="48"/>
      <c r="AIK90" s="48"/>
      <c r="AIL90" s="48"/>
      <c r="AIM90" s="48"/>
      <c r="AIN90" s="48"/>
      <c r="AIO90" s="48"/>
      <c r="AIP90" s="48"/>
      <c r="AIQ90" s="48"/>
      <c r="AIR90" s="48"/>
      <c r="AIS90" s="48"/>
      <c r="AIT90" s="48"/>
      <c r="AIU90" s="48"/>
      <c r="AIV90" s="48"/>
      <c r="AIW90" s="48"/>
      <c r="AIX90" s="48"/>
      <c r="AIY90" s="48"/>
      <c r="AIZ90" s="48"/>
      <c r="AJA90" s="48"/>
      <c r="AJB90" s="48"/>
      <c r="AJC90" s="48"/>
      <c r="AJD90" s="48"/>
      <c r="AJE90" s="48"/>
      <c r="AJF90" s="48"/>
      <c r="AJG90" s="48"/>
      <c r="AJH90" s="48"/>
      <c r="AJI90" s="48"/>
      <c r="AJJ90" s="48"/>
      <c r="AJK90" s="48"/>
      <c r="AJL90" s="48"/>
      <c r="AJM90" s="48"/>
      <c r="AJN90" s="48"/>
      <c r="AJO90" s="48"/>
      <c r="AJP90" s="48"/>
      <c r="AJQ90" s="48"/>
      <c r="AJR90" s="48"/>
      <c r="AJS90" s="48"/>
      <c r="AJT90" s="48"/>
      <c r="AJU90" s="48"/>
      <c r="AJV90" s="48"/>
      <c r="AJW90" s="48"/>
      <c r="AJX90" s="48"/>
      <c r="AJY90" s="48"/>
      <c r="AJZ90" s="48"/>
      <c r="AKA90" s="48"/>
      <c r="AKB90" s="48"/>
      <c r="AKC90" s="48"/>
      <c r="AKD90" s="48"/>
      <c r="AKE90" s="48"/>
      <c r="AKF90" s="48"/>
      <c r="AKG90" s="48"/>
      <c r="AKH90" s="48"/>
      <c r="AKI90" s="48"/>
      <c r="AKJ90" s="48"/>
      <c r="AKK90" s="48"/>
      <c r="AKL90" s="48"/>
      <c r="AKM90" s="48"/>
      <c r="AKN90" s="48"/>
      <c r="AKO90" s="48"/>
      <c r="AKP90" s="48"/>
      <c r="AKQ90" s="48"/>
      <c r="AKR90" s="48"/>
      <c r="AKS90" s="48"/>
      <c r="AKT90" s="48"/>
      <c r="AKU90" s="48"/>
      <c r="AKV90" s="48"/>
      <c r="AKW90" s="48"/>
      <c r="AKX90" s="48"/>
      <c r="AKY90" s="48"/>
      <c r="AKZ90" s="48"/>
      <c r="ALA90" s="48"/>
      <c r="ALB90" s="48"/>
      <c r="ALC90" s="48"/>
      <c r="ALD90" s="48"/>
      <c r="ALE90" s="48"/>
      <c r="ALF90" s="48"/>
      <c r="ALG90" s="48"/>
      <c r="ALH90" s="48"/>
      <c r="ALI90" s="48"/>
      <c r="ALJ90" s="48"/>
      <c r="ALK90" s="48"/>
      <c r="ALL90" s="48"/>
      <c r="ALM90" s="48"/>
      <c r="ALN90" s="48"/>
      <c r="ALO90" s="48"/>
      <c r="ALP90" s="48"/>
      <c r="ALQ90" s="48"/>
      <c r="ALR90" s="48"/>
      <c r="ALS90" s="48"/>
      <c r="ALT90" s="48"/>
      <c r="ALU90" s="48"/>
      <c r="ALV90" s="48"/>
      <c r="ALW90" s="48"/>
      <c r="ALX90" s="48"/>
      <c r="ALY90" s="48"/>
      <c r="ALZ90" s="48"/>
      <c r="AMA90" s="48"/>
      <c r="AMB90" s="48"/>
      <c r="AMC90" s="48"/>
      <c r="AMD90" s="48"/>
      <c r="AME90" s="48"/>
      <c r="AMF90" s="48"/>
      <c r="AMG90" s="48"/>
      <c r="AMH90" s="48"/>
      <c r="AMI90" s="48"/>
      <c r="AMJ90" s="48"/>
      <c r="AMK90" s="48"/>
      <c r="AML90" s="48"/>
      <c r="AMM90" s="48"/>
      <c r="AMN90" s="48"/>
      <c r="AMO90" s="48"/>
      <c r="AMP90" s="48"/>
      <c r="AMQ90" s="48"/>
      <c r="AMR90" s="48"/>
      <c r="AMS90" s="48"/>
      <c r="AMT90" s="48"/>
      <c r="AMU90" s="48"/>
      <c r="AMV90" s="48"/>
      <c r="AMW90" s="48"/>
      <c r="AMX90" s="48"/>
      <c r="AMY90" s="48"/>
      <c r="AMZ90" s="48"/>
      <c r="ANA90" s="48"/>
      <c r="ANB90" s="48"/>
      <c r="ANC90" s="48"/>
      <c r="AND90" s="48"/>
      <c r="ANE90" s="48"/>
      <c r="ANF90" s="48"/>
      <c r="ANG90" s="48"/>
      <c r="ANH90" s="48"/>
      <c r="ANI90" s="48"/>
      <c r="ANJ90" s="48"/>
      <c r="ANK90" s="48"/>
      <c r="ANL90" s="48"/>
      <c r="ANM90" s="48"/>
      <c r="ANN90" s="48"/>
      <c r="ANO90" s="48"/>
      <c r="ANP90" s="48"/>
      <c r="ANQ90" s="48"/>
      <c r="ANR90" s="48"/>
      <c r="ANS90" s="48"/>
      <c r="ANT90" s="48"/>
      <c r="ANU90" s="48"/>
      <c r="ANV90" s="48"/>
      <c r="ANW90" s="48"/>
      <c r="ANX90" s="48"/>
      <c r="ANY90" s="48"/>
      <c r="ANZ90" s="48"/>
      <c r="AOA90" s="48"/>
      <c r="AOB90" s="48"/>
      <c r="AOC90" s="48"/>
      <c r="AOD90" s="48"/>
      <c r="AOE90" s="48"/>
      <c r="AOF90" s="48"/>
      <c r="AOG90" s="48"/>
      <c r="AOH90" s="48"/>
      <c r="AOI90" s="48"/>
      <c r="AOJ90" s="48"/>
      <c r="AOK90" s="48"/>
      <c r="AOL90" s="48"/>
      <c r="AOM90" s="48"/>
      <c r="AON90" s="48"/>
      <c r="AOO90" s="48"/>
      <c r="AOP90" s="48"/>
      <c r="AOQ90" s="48"/>
      <c r="AOR90" s="48"/>
      <c r="AOS90" s="48"/>
      <c r="AOT90" s="48"/>
      <c r="AOU90" s="48"/>
      <c r="AOV90" s="48"/>
      <c r="AOW90" s="48"/>
      <c r="AOX90" s="48"/>
      <c r="AOY90" s="48"/>
      <c r="AOZ90" s="48"/>
      <c r="APA90" s="48"/>
      <c r="APB90" s="48"/>
      <c r="APC90" s="48"/>
      <c r="APD90" s="48"/>
      <c r="APE90" s="48"/>
      <c r="APF90" s="48"/>
      <c r="APG90" s="48"/>
      <c r="APH90" s="48"/>
      <c r="API90" s="48"/>
      <c r="APJ90" s="48"/>
      <c r="APK90" s="48"/>
      <c r="APL90" s="48"/>
      <c r="APM90" s="48"/>
      <c r="APN90" s="48"/>
      <c r="APO90" s="48"/>
      <c r="APP90" s="48"/>
      <c r="APQ90" s="48"/>
      <c r="APR90" s="48"/>
      <c r="APS90" s="48"/>
      <c r="APT90" s="48"/>
      <c r="APU90" s="48"/>
      <c r="APV90" s="48"/>
      <c r="APW90" s="48"/>
      <c r="APX90" s="48"/>
      <c r="APY90" s="48"/>
      <c r="APZ90" s="48"/>
      <c r="AQA90" s="48"/>
      <c r="AQB90" s="48"/>
      <c r="AQC90" s="48"/>
      <c r="AQD90" s="48"/>
      <c r="AQE90" s="48"/>
      <c r="AQF90" s="48"/>
      <c r="AQG90" s="48"/>
      <c r="AQH90" s="48"/>
      <c r="AQI90" s="48"/>
      <c r="AQJ90" s="48"/>
      <c r="AQK90" s="48"/>
      <c r="AQL90" s="48"/>
      <c r="AQM90" s="48"/>
      <c r="AQN90" s="48"/>
      <c r="AQO90" s="48"/>
      <c r="AQP90" s="48"/>
      <c r="AQQ90" s="48"/>
      <c r="AQR90" s="48"/>
      <c r="AQS90" s="48"/>
      <c r="AQT90" s="48"/>
      <c r="AQU90" s="48"/>
      <c r="AQV90" s="48"/>
      <c r="AQW90" s="48"/>
      <c r="AQX90" s="48"/>
      <c r="AQY90" s="48"/>
      <c r="AQZ90" s="48"/>
      <c r="ARA90" s="48"/>
      <c r="ARB90" s="48"/>
      <c r="ARC90" s="48"/>
      <c r="ARD90" s="48"/>
      <c r="ARE90" s="48"/>
      <c r="ARF90" s="48"/>
      <c r="ARG90" s="48"/>
      <c r="ARH90" s="48"/>
      <c r="ARI90" s="48"/>
      <c r="ARJ90" s="48"/>
      <c r="ARK90" s="48"/>
      <c r="ARL90" s="48"/>
      <c r="ARM90" s="48"/>
      <c r="ARN90" s="48"/>
      <c r="ARO90" s="48"/>
      <c r="ARP90" s="48"/>
      <c r="ARQ90" s="48"/>
      <c r="ARR90" s="48"/>
      <c r="ARS90" s="48"/>
      <c r="ART90" s="48"/>
      <c r="ARU90" s="48"/>
      <c r="ARV90" s="48"/>
      <c r="ARW90" s="48"/>
      <c r="ARX90" s="48"/>
      <c r="ARY90" s="48"/>
      <c r="ARZ90" s="48"/>
      <c r="ASA90" s="48"/>
      <c r="ASB90" s="48"/>
      <c r="ASC90" s="48"/>
      <c r="ASD90" s="48"/>
      <c r="ASE90" s="48"/>
      <c r="ASF90" s="48"/>
      <c r="ASG90" s="48"/>
      <c r="ASH90" s="48"/>
      <c r="ASI90" s="48"/>
      <c r="ASJ90" s="48"/>
      <c r="ASK90" s="48"/>
      <c r="ASL90" s="48"/>
      <c r="ASM90" s="48"/>
      <c r="ASN90" s="48"/>
      <c r="ASO90" s="48"/>
      <c r="ASP90" s="48"/>
      <c r="ASQ90" s="48"/>
      <c r="ASR90" s="48"/>
      <c r="ASS90" s="48"/>
      <c r="AST90" s="48"/>
      <c r="ASU90" s="48"/>
      <c r="ASV90" s="48"/>
      <c r="ASW90" s="48"/>
      <c r="ASX90" s="48"/>
      <c r="ASY90" s="48"/>
      <c r="ASZ90" s="48"/>
      <c r="ATA90" s="48"/>
      <c r="ATB90" s="48"/>
      <c r="ATC90" s="48"/>
      <c r="ATD90" s="48"/>
      <c r="ATE90" s="48"/>
      <c r="ATF90" s="48"/>
      <c r="ATG90" s="48"/>
      <c r="ATH90" s="48"/>
      <c r="ATI90" s="48"/>
      <c r="ATJ90" s="48"/>
      <c r="ATK90" s="48"/>
      <c r="ATL90" s="48"/>
      <c r="ATM90" s="48"/>
      <c r="ATN90" s="48"/>
      <c r="ATO90" s="48"/>
      <c r="ATP90" s="48"/>
      <c r="ATQ90" s="48"/>
      <c r="ATR90" s="48"/>
      <c r="ATS90" s="48"/>
      <c r="ATT90" s="48"/>
      <c r="ATU90" s="48"/>
      <c r="ATV90" s="48"/>
      <c r="ATW90" s="48"/>
      <c r="ATX90" s="48"/>
      <c r="ATY90" s="48"/>
      <c r="ATZ90" s="48"/>
      <c r="AUA90" s="48"/>
      <c r="AUB90" s="48"/>
      <c r="AUC90" s="48"/>
      <c r="AUD90" s="48"/>
      <c r="AUE90" s="48"/>
      <c r="AUF90" s="48"/>
      <c r="AUG90" s="48"/>
      <c r="AUH90" s="48"/>
      <c r="AUI90" s="48"/>
      <c r="AUJ90" s="48"/>
      <c r="AUK90" s="48"/>
      <c r="AUL90" s="48"/>
      <c r="AUM90" s="48"/>
      <c r="AUN90" s="48"/>
      <c r="AUO90" s="48"/>
      <c r="AUP90" s="48"/>
      <c r="AUQ90" s="48"/>
      <c r="AUR90" s="48"/>
      <c r="AUS90" s="48"/>
      <c r="AUT90" s="48"/>
      <c r="AUU90" s="48"/>
      <c r="AUV90" s="48"/>
      <c r="AUW90" s="48"/>
      <c r="AUX90" s="48"/>
      <c r="AUY90" s="48"/>
      <c r="AUZ90" s="48"/>
      <c r="AVA90" s="48"/>
      <c r="AVB90" s="48"/>
      <c r="AVC90" s="48"/>
      <c r="AVD90" s="48"/>
      <c r="AVE90" s="48"/>
      <c r="AVF90" s="48"/>
      <c r="AVG90" s="48"/>
      <c r="AVH90" s="48"/>
      <c r="AVI90" s="48"/>
      <c r="AVJ90" s="48"/>
      <c r="AVK90" s="48"/>
      <c r="AVL90" s="48"/>
      <c r="AVM90" s="48"/>
      <c r="AVN90" s="48"/>
      <c r="AVO90" s="48"/>
      <c r="AVP90" s="48"/>
      <c r="AVQ90" s="48"/>
      <c r="AVR90" s="48"/>
      <c r="AVS90" s="48"/>
      <c r="AVT90" s="48"/>
      <c r="AVU90" s="48"/>
      <c r="AVV90" s="48"/>
      <c r="AVW90" s="48"/>
      <c r="AVX90" s="48"/>
      <c r="AVY90" s="48"/>
      <c r="AVZ90" s="48"/>
      <c r="AWA90" s="48"/>
      <c r="AWB90" s="48"/>
      <c r="AWC90" s="48"/>
      <c r="AWD90" s="48"/>
      <c r="AWE90" s="48"/>
      <c r="AWF90" s="48"/>
      <c r="AWG90" s="48"/>
      <c r="AWH90" s="48"/>
      <c r="AWI90" s="48"/>
      <c r="AWJ90" s="48"/>
      <c r="AWK90" s="48"/>
      <c r="AWL90" s="48"/>
      <c r="AWM90" s="48"/>
      <c r="AWN90" s="48"/>
      <c r="AWO90" s="48"/>
      <c r="AWP90" s="48"/>
      <c r="AWQ90" s="48"/>
      <c r="AWR90" s="48"/>
      <c r="AWS90" s="48"/>
      <c r="AWT90" s="48"/>
      <c r="AWU90" s="48"/>
      <c r="AWV90" s="48"/>
      <c r="AWW90" s="48"/>
      <c r="AWX90" s="48"/>
      <c r="AWY90" s="48"/>
      <c r="AWZ90" s="48"/>
      <c r="AXA90" s="48"/>
      <c r="AXB90" s="48"/>
      <c r="AXC90" s="48"/>
      <c r="AXD90" s="48"/>
      <c r="AXE90" s="48"/>
      <c r="AXF90" s="48"/>
      <c r="AXG90" s="48"/>
      <c r="AXH90" s="48"/>
      <c r="AXI90" s="48"/>
      <c r="AXJ90" s="48"/>
      <c r="AXK90" s="48"/>
      <c r="AXL90" s="48"/>
      <c r="AXM90" s="48"/>
      <c r="AXN90" s="48"/>
      <c r="AXO90" s="48"/>
      <c r="AXP90" s="48"/>
      <c r="AXQ90" s="48"/>
      <c r="AXR90" s="48"/>
      <c r="AXS90" s="48"/>
      <c r="AXT90" s="48"/>
      <c r="AXU90" s="48"/>
      <c r="AXV90" s="48"/>
      <c r="AXW90" s="48"/>
      <c r="AXX90" s="48"/>
      <c r="AXY90" s="48"/>
      <c r="AXZ90" s="48"/>
      <c r="AYA90" s="48"/>
      <c r="AYB90" s="48"/>
      <c r="AYC90" s="48"/>
      <c r="AYD90" s="48"/>
      <c r="AYE90" s="48"/>
      <c r="AYF90" s="48"/>
      <c r="AYG90" s="48"/>
      <c r="AYH90" s="48"/>
      <c r="AYI90" s="48"/>
      <c r="AYJ90" s="48"/>
      <c r="AYK90" s="48"/>
      <c r="AYL90" s="48"/>
      <c r="AYM90" s="48"/>
      <c r="AYN90" s="48"/>
      <c r="AYO90" s="48"/>
      <c r="AYP90" s="48"/>
      <c r="AYQ90" s="48"/>
      <c r="AYR90" s="48"/>
      <c r="AYS90" s="48"/>
      <c r="AYT90" s="48"/>
      <c r="AYU90" s="48"/>
      <c r="AYV90" s="48"/>
      <c r="AYW90" s="48"/>
      <c r="AYX90" s="48"/>
      <c r="AYY90" s="48"/>
      <c r="AYZ90" s="48"/>
      <c r="AZA90" s="48"/>
      <c r="AZB90" s="48"/>
      <c r="AZC90" s="48"/>
      <c r="AZD90" s="48"/>
      <c r="AZE90" s="48"/>
      <c r="AZF90" s="48"/>
      <c r="AZG90" s="48"/>
      <c r="AZH90" s="48"/>
      <c r="AZI90" s="48"/>
      <c r="AZJ90" s="48"/>
      <c r="AZK90" s="48"/>
      <c r="AZL90" s="48"/>
      <c r="AZM90" s="48"/>
      <c r="AZN90" s="48"/>
      <c r="AZO90" s="48"/>
      <c r="AZP90" s="48"/>
      <c r="AZQ90" s="48"/>
      <c r="AZR90" s="48"/>
      <c r="AZS90" s="48"/>
      <c r="AZT90" s="48"/>
      <c r="AZU90" s="48"/>
      <c r="AZV90" s="48"/>
      <c r="AZW90" s="48"/>
      <c r="AZX90" s="48"/>
      <c r="AZY90" s="48"/>
      <c r="AZZ90" s="48"/>
      <c r="BAA90" s="48"/>
      <c r="BAB90" s="48"/>
      <c r="BAC90" s="48"/>
      <c r="BAD90" s="48"/>
      <c r="BAE90" s="48"/>
      <c r="BAF90" s="48"/>
      <c r="BAG90" s="48"/>
      <c r="BAH90" s="48"/>
      <c r="BAI90" s="48"/>
      <c r="BAJ90" s="48"/>
      <c r="BAK90" s="48"/>
      <c r="BAL90" s="48"/>
      <c r="BAM90" s="48"/>
      <c r="BAN90" s="48"/>
      <c r="BAO90" s="48"/>
      <c r="BAP90" s="48"/>
      <c r="BAQ90" s="48"/>
      <c r="BAR90" s="48"/>
      <c r="BAS90" s="48"/>
      <c r="BAT90" s="48"/>
      <c r="BAU90" s="48"/>
      <c r="BAV90" s="48"/>
      <c r="BAW90" s="48"/>
      <c r="BAX90" s="48"/>
      <c r="BAY90" s="48"/>
      <c r="BAZ90" s="48"/>
      <c r="BBA90" s="48"/>
      <c r="BBB90" s="48"/>
      <c r="BBC90" s="48"/>
      <c r="BBD90" s="48"/>
      <c r="BBE90" s="48"/>
      <c r="BBF90" s="48"/>
      <c r="BBG90" s="48"/>
      <c r="BBH90" s="48"/>
      <c r="BBI90" s="48"/>
      <c r="BBJ90" s="48"/>
      <c r="BBK90" s="48"/>
      <c r="BBL90" s="48"/>
      <c r="BBM90" s="48"/>
      <c r="BBN90" s="48"/>
      <c r="BBO90" s="48"/>
      <c r="BBP90" s="48"/>
      <c r="BBQ90" s="48"/>
      <c r="BBR90" s="48"/>
      <c r="BBS90" s="48"/>
      <c r="BBT90" s="48"/>
      <c r="BBU90" s="48"/>
      <c r="BBV90" s="48"/>
      <c r="BBW90" s="48"/>
      <c r="BBX90" s="48"/>
      <c r="BBY90" s="48"/>
      <c r="BBZ90" s="48"/>
      <c r="BCA90" s="48"/>
      <c r="BCB90" s="48"/>
      <c r="BCC90" s="48"/>
      <c r="BCD90" s="48"/>
      <c r="BCE90" s="48"/>
      <c r="BCF90" s="48"/>
      <c r="BCG90" s="48"/>
      <c r="BCH90" s="48"/>
      <c r="BCI90" s="48"/>
      <c r="BCJ90" s="48"/>
      <c r="BCK90" s="48"/>
      <c r="BCL90" s="48"/>
      <c r="BCM90" s="48"/>
      <c r="BCN90" s="48"/>
      <c r="BCO90" s="48"/>
      <c r="BCP90" s="48"/>
      <c r="BCQ90" s="48"/>
      <c r="BCR90" s="48"/>
      <c r="BCS90" s="48"/>
      <c r="BCT90" s="48"/>
      <c r="BCU90" s="48"/>
      <c r="BCV90" s="48"/>
      <c r="BCW90" s="48"/>
      <c r="BCX90" s="48"/>
      <c r="BCY90" s="48"/>
      <c r="BCZ90" s="48"/>
      <c r="BDA90" s="48"/>
      <c r="BDB90" s="48"/>
      <c r="BDC90" s="48"/>
      <c r="BDD90" s="48"/>
      <c r="BDE90" s="48"/>
      <c r="BDF90" s="48"/>
      <c r="BDG90" s="48"/>
      <c r="BDH90" s="48"/>
      <c r="BDI90" s="48"/>
      <c r="BDJ90" s="48"/>
      <c r="BDK90" s="48"/>
      <c r="BDL90" s="48"/>
      <c r="BDM90" s="48"/>
      <c r="BDN90" s="48"/>
      <c r="BDO90" s="48"/>
      <c r="BDP90" s="48"/>
      <c r="BDQ90" s="48"/>
      <c r="BDR90" s="48"/>
      <c r="BDS90" s="48"/>
      <c r="BDT90" s="48"/>
      <c r="BDU90" s="48"/>
      <c r="BDV90" s="48"/>
      <c r="BDW90" s="48"/>
      <c r="BDX90" s="48"/>
      <c r="BDY90" s="48"/>
      <c r="BDZ90" s="48"/>
      <c r="BEA90" s="48"/>
      <c r="BEB90" s="48"/>
      <c r="BEC90" s="48"/>
      <c r="BED90" s="48"/>
      <c r="BEE90" s="48"/>
      <c r="BEF90" s="48"/>
      <c r="BEG90" s="48"/>
      <c r="BEH90" s="48"/>
      <c r="BEI90" s="48"/>
      <c r="BEJ90" s="48"/>
      <c r="BEK90" s="48"/>
      <c r="BEL90" s="48"/>
      <c r="BEM90" s="48"/>
      <c r="BEN90" s="48"/>
      <c r="BEO90" s="48"/>
      <c r="BEP90" s="48"/>
      <c r="BEQ90" s="48"/>
      <c r="BER90" s="48"/>
      <c r="BES90" s="48"/>
      <c r="BET90" s="48"/>
      <c r="BEU90" s="48"/>
      <c r="BEV90" s="48"/>
      <c r="BEW90" s="48"/>
      <c r="BEX90" s="48"/>
      <c r="BEY90" s="48"/>
      <c r="BEZ90" s="48"/>
      <c r="BFA90" s="48"/>
      <c r="BFB90" s="48"/>
      <c r="BFC90" s="48"/>
      <c r="BFD90" s="48"/>
      <c r="BFE90" s="48"/>
      <c r="BFF90" s="48"/>
      <c r="BFG90" s="48"/>
      <c r="BFH90" s="48"/>
      <c r="BFI90" s="48"/>
      <c r="BFJ90" s="48"/>
      <c r="BFK90" s="48"/>
      <c r="BFL90" s="48"/>
      <c r="BFM90" s="48"/>
      <c r="BFN90" s="48"/>
      <c r="BFO90" s="48"/>
      <c r="BFP90" s="48"/>
      <c r="BFQ90" s="48"/>
      <c r="BFR90" s="48"/>
      <c r="BFS90" s="48"/>
      <c r="BFT90" s="48"/>
      <c r="BFU90" s="48"/>
      <c r="BFV90" s="48"/>
      <c r="BFW90" s="48"/>
      <c r="BFX90" s="48"/>
      <c r="BFY90" s="48"/>
      <c r="BFZ90" s="48"/>
      <c r="BGA90" s="48"/>
      <c r="BGB90" s="48"/>
      <c r="BGC90" s="48"/>
      <c r="BGD90" s="48"/>
      <c r="BGE90" s="48"/>
      <c r="BGF90" s="48"/>
      <c r="BGG90" s="48"/>
      <c r="BGH90" s="48"/>
      <c r="BGI90" s="48"/>
      <c r="BGJ90" s="48"/>
      <c r="BGK90" s="48"/>
      <c r="BGL90" s="48"/>
      <c r="BGM90" s="48"/>
      <c r="BGN90" s="48"/>
      <c r="BGO90" s="48"/>
      <c r="BGP90" s="48"/>
      <c r="BGQ90" s="48"/>
      <c r="BGR90" s="48"/>
      <c r="BGS90" s="48"/>
      <c r="BGT90" s="48"/>
      <c r="BGU90" s="48"/>
      <c r="BGV90" s="48"/>
      <c r="BGW90" s="48"/>
      <c r="BGX90" s="48"/>
      <c r="BGY90" s="48"/>
      <c r="BGZ90" s="48"/>
      <c r="BHA90" s="48"/>
      <c r="BHB90" s="48"/>
      <c r="BHC90" s="48"/>
      <c r="BHD90" s="48"/>
      <c r="BHE90" s="48"/>
      <c r="BHF90" s="48"/>
      <c r="BHG90" s="48"/>
      <c r="BHH90" s="48"/>
      <c r="BHI90" s="48"/>
      <c r="BHJ90" s="48"/>
      <c r="BHK90" s="48"/>
      <c r="BHL90" s="48"/>
      <c r="BHM90" s="48"/>
      <c r="BHN90" s="48"/>
      <c r="BHO90" s="48"/>
      <c r="BHP90" s="48"/>
      <c r="BHQ90" s="48"/>
      <c r="BHR90" s="48"/>
      <c r="BHS90" s="48"/>
      <c r="BHT90" s="48"/>
      <c r="BHU90" s="48"/>
      <c r="BHV90" s="48"/>
      <c r="BHW90" s="48"/>
      <c r="BHX90" s="48"/>
      <c r="BHY90" s="48"/>
      <c r="BHZ90" s="48"/>
      <c r="BIA90" s="48"/>
      <c r="BIB90" s="48"/>
      <c r="BIC90" s="48"/>
      <c r="BID90" s="48"/>
      <c r="BIE90" s="48"/>
      <c r="BIF90" s="48"/>
      <c r="BIG90" s="48"/>
      <c r="BIH90" s="48"/>
      <c r="BII90" s="48"/>
      <c r="BIJ90" s="48"/>
      <c r="BIK90" s="48"/>
      <c r="BIL90" s="48"/>
      <c r="BIM90" s="48"/>
      <c r="BIN90" s="48"/>
      <c r="BIO90" s="48"/>
      <c r="BIP90" s="48"/>
      <c r="BIQ90" s="48"/>
      <c r="BIR90" s="48"/>
      <c r="BIS90" s="48"/>
      <c r="BIT90" s="48"/>
      <c r="BIU90" s="48"/>
      <c r="BIV90" s="48"/>
      <c r="BIW90" s="48"/>
      <c r="BIX90" s="48"/>
      <c r="BIY90" s="48"/>
      <c r="BIZ90" s="48"/>
      <c r="BJA90" s="48"/>
      <c r="BJB90" s="48"/>
      <c r="BJC90" s="48"/>
      <c r="BJD90" s="48"/>
      <c r="BJE90" s="48"/>
      <c r="BJF90" s="48"/>
      <c r="BJG90" s="48"/>
      <c r="BJH90" s="48"/>
      <c r="BJI90" s="48"/>
      <c r="BJJ90" s="48"/>
      <c r="BJK90" s="48"/>
      <c r="BJL90" s="48"/>
      <c r="BJM90" s="48"/>
      <c r="BJN90" s="48"/>
      <c r="BJO90" s="48"/>
      <c r="BJP90" s="48"/>
      <c r="BJQ90" s="48"/>
      <c r="BJR90" s="48"/>
      <c r="BJS90" s="48"/>
      <c r="BJT90" s="48"/>
      <c r="BJU90" s="48"/>
      <c r="BJV90" s="48"/>
      <c r="BJW90" s="48"/>
      <c r="BJX90" s="48"/>
      <c r="BJY90" s="48"/>
      <c r="BJZ90" s="48"/>
      <c r="BKA90" s="48"/>
      <c r="BKB90" s="48"/>
      <c r="BKC90" s="48"/>
      <c r="BKD90" s="48"/>
      <c r="BKE90" s="48"/>
      <c r="BKF90" s="48"/>
      <c r="BKG90" s="48"/>
      <c r="BKH90" s="48"/>
      <c r="BKI90" s="48"/>
      <c r="BKJ90" s="48"/>
      <c r="BKK90" s="48"/>
      <c r="BKL90" s="48"/>
      <c r="BKM90" s="48"/>
      <c r="BKN90" s="48"/>
      <c r="BKO90" s="48"/>
      <c r="BKP90" s="48"/>
      <c r="BKQ90" s="48"/>
      <c r="BKR90" s="48"/>
      <c r="BKS90" s="48"/>
      <c r="BKT90" s="48"/>
      <c r="BKU90" s="48"/>
      <c r="BKV90" s="48"/>
      <c r="BKW90" s="48"/>
      <c r="BKX90" s="48"/>
      <c r="BKY90" s="48"/>
      <c r="BKZ90" s="48"/>
      <c r="BLA90" s="48"/>
      <c r="BLB90" s="48"/>
      <c r="BLC90" s="48"/>
      <c r="BLD90" s="48"/>
      <c r="BLE90" s="48"/>
      <c r="BLF90" s="48"/>
      <c r="BLG90" s="48"/>
      <c r="BLH90" s="48"/>
      <c r="BLI90" s="48"/>
      <c r="BLJ90" s="48"/>
      <c r="BLK90" s="48"/>
      <c r="BLL90" s="48"/>
      <c r="BLM90" s="48"/>
      <c r="BLN90" s="48"/>
      <c r="BLO90" s="48"/>
      <c r="BLP90" s="48"/>
      <c r="BLQ90" s="48"/>
      <c r="BLR90" s="48"/>
      <c r="BLS90" s="48"/>
      <c r="BLT90" s="48"/>
      <c r="BLU90" s="48"/>
      <c r="BLV90" s="48"/>
      <c r="BLW90" s="48"/>
      <c r="BLX90" s="48"/>
      <c r="BLY90" s="48"/>
      <c r="BLZ90" s="48"/>
      <c r="BMA90" s="48"/>
      <c r="BMB90" s="48"/>
      <c r="BMC90" s="48"/>
      <c r="BMD90" s="48"/>
      <c r="BME90" s="48"/>
      <c r="BMF90" s="48"/>
      <c r="BMG90" s="48"/>
      <c r="BMH90" s="48"/>
      <c r="BMI90" s="48"/>
      <c r="BMJ90" s="48"/>
      <c r="BMK90" s="48"/>
      <c r="BML90" s="48"/>
      <c r="BMM90" s="48"/>
      <c r="BMN90" s="48"/>
      <c r="BMO90" s="48"/>
      <c r="BMP90" s="48"/>
      <c r="BMQ90" s="48"/>
      <c r="BMR90" s="48"/>
      <c r="BMS90" s="48"/>
      <c r="BMT90" s="48"/>
      <c r="BMU90" s="48"/>
      <c r="BMV90" s="48"/>
      <c r="BMW90" s="48"/>
      <c r="BMX90" s="48"/>
      <c r="BMY90" s="48"/>
      <c r="BMZ90" s="48"/>
      <c r="BNA90" s="48"/>
      <c r="BNB90" s="48"/>
      <c r="BNC90" s="48"/>
      <c r="BND90" s="48"/>
      <c r="BNE90" s="48"/>
      <c r="BNF90" s="48"/>
      <c r="BNG90" s="48"/>
      <c r="BNH90" s="48"/>
      <c r="BNI90" s="48"/>
      <c r="BNJ90" s="48"/>
      <c r="BNK90" s="48"/>
      <c r="BNL90" s="48"/>
      <c r="BNM90" s="48"/>
      <c r="BNN90" s="48"/>
      <c r="BNO90" s="48"/>
      <c r="BNP90" s="48"/>
      <c r="BNQ90" s="48"/>
      <c r="BNR90" s="48"/>
      <c r="BNS90" s="48"/>
      <c r="BNT90" s="48"/>
      <c r="BNU90" s="48"/>
      <c r="BNV90" s="48"/>
      <c r="BNW90" s="48"/>
      <c r="BNX90" s="48"/>
      <c r="BNY90" s="48"/>
      <c r="BNZ90" s="48"/>
      <c r="BOA90" s="48"/>
      <c r="BOB90" s="48"/>
      <c r="BOC90" s="48"/>
      <c r="BOD90" s="48"/>
      <c r="BOE90" s="48"/>
      <c r="BOF90" s="48"/>
      <c r="BOG90" s="48"/>
      <c r="BOH90" s="48"/>
      <c r="BOI90" s="48"/>
      <c r="BOJ90" s="48"/>
      <c r="BOK90" s="48"/>
      <c r="BOL90" s="48"/>
      <c r="BOM90" s="48"/>
      <c r="BON90" s="48"/>
      <c r="BOO90" s="48"/>
      <c r="BOP90" s="48"/>
      <c r="BOQ90" s="48"/>
      <c r="BOR90" s="48"/>
      <c r="BOS90" s="48"/>
      <c r="BOT90" s="48"/>
      <c r="BOU90" s="48"/>
      <c r="BOV90" s="48"/>
      <c r="BOW90" s="48"/>
      <c r="BOX90" s="48"/>
      <c r="BOY90" s="48"/>
      <c r="BOZ90" s="48"/>
      <c r="BPA90" s="48"/>
      <c r="BPB90" s="48"/>
      <c r="BPC90" s="48"/>
      <c r="BPD90" s="48"/>
      <c r="BPE90" s="48"/>
      <c r="BPF90" s="48"/>
      <c r="BPG90" s="48"/>
      <c r="BPH90" s="48"/>
      <c r="BPI90" s="48"/>
      <c r="BPJ90" s="48"/>
      <c r="BPK90" s="48"/>
      <c r="BPL90" s="48"/>
      <c r="BPM90" s="48"/>
      <c r="BPN90" s="48"/>
      <c r="BPO90" s="48"/>
      <c r="BPP90" s="48"/>
      <c r="BPQ90" s="48"/>
      <c r="BPR90" s="48"/>
      <c r="BPS90" s="48"/>
      <c r="BPT90" s="48"/>
      <c r="BPU90" s="48"/>
      <c r="BPV90" s="48"/>
      <c r="BPW90" s="48"/>
      <c r="BPX90" s="48"/>
      <c r="BPY90" s="48"/>
      <c r="BPZ90" s="48"/>
      <c r="BQA90" s="48"/>
      <c r="BQB90" s="48"/>
      <c r="BQC90" s="48"/>
      <c r="BQD90" s="48"/>
      <c r="BQE90" s="48"/>
      <c r="BQF90" s="48"/>
      <c r="BQG90" s="48"/>
      <c r="BQH90" s="48"/>
      <c r="BQI90" s="48"/>
      <c r="BQJ90" s="48"/>
      <c r="BQK90" s="48"/>
      <c r="BQL90" s="48"/>
      <c r="BQM90" s="48"/>
      <c r="BQN90" s="48"/>
      <c r="BQO90" s="48"/>
      <c r="BQP90" s="48"/>
      <c r="BQQ90" s="48"/>
      <c r="BQR90" s="48"/>
      <c r="BQS90" s="48"/>
      <c r="BQT90" s="48"/>
      <c r="BQU90" s="48"/>
      <c r="BQV90" s="48"/>
      <c r="BQW90" s="48"/>
      <c r="BQX90" s="48"/>
      <c r="BQY90" s="48"/>
      <c r="BQZ90" s="48"/>
      <c r="BRA90" s="48"/>
      <c r="BRB90" s="48"/>
      <c r="BRC90" s="48"/>
      <c r="BRD90" s="48"/>
      <c r="BRE90" s="48"/>
      <c r="BRF90" s="48"/>
      <c r="BRG90" s="48"/>
      <c r="BRH90" s="48"/>
      <c r="BRI90" s="48"/>
      <c r="BRJ90" s="48"/>
      <c r="BRK90" s="48"/>
      <c r="BRL90" s="48"/>
      <c r="BRM90" s="48"/>
      <c r="BRN90" s="48"/>
      <c r="BRO90" s="48"/>
      <c r="BRP90" s="48"/>
      <c r="BRQ90" s="48"/>
      <c r="BRR90" s="48"/>
      <c r="BRS90" s="48"/>
      <c r="BRT90" s="48"/>
      <c r="BRU90" s="48"/>
      <c r="BRV90" s="48"/>
      <c r="BRW90" s="48"/>
      <c r="BRX90" s="48"/>
      <c r="BRY90" s="48"/>
      <c r="BRZ90" s="48"/>
      <c r="BSA90" s="48"/>
      <c r="BSB90" s="48"/>
      <c r="BSC90" s="48"/>
      <c r="BSD90" s="48"/>
      <c r="BSE90" s="48"/>
      <c r="BSF90" s="48"/>
      <c r="BSG90" s="48"/>
      <c r="BSH90" s="48"/>
      <c r="BSI90" s="48"/>
      <c r="BSJ90" s="48"/>
      <c r="BSK90" s="48"/>
      <c r="BSL90" s="48"/>
      <c r="BSM90" s="48"/>
      <c r="BSN90" s="48"/>
      <c r="BSO90" s="48"/>
      <c r="BSP90" s="48"/>
      <c r="BSQ90" s="48"/>
      <c r="BSR90" s="48"/>
      <c r="BSS90" s="48"/>
      <c r="BST90" s="48"/>
      <c r="BSU90" s="48"/>
      <c r="BSV90" s="48"/>
      <c r="BSW90" s="48"/>
      <c r="BSX90" s="48"/>
      <c r="BSY90" s="48"/>
      <c r="BSZ90" s="48"/>
      <c r="BTA90" s="48"/>
      <c r="BTB90" s="48"/>
      <c r="BTC90" s="48"/>
      <c r="BTD90" s="48"/>
      <c r="BTE90" s="48"/>
      <c r="BTF90" s="48"/>
      <c r="BTG90" s="48"/>
      <c r="BTH90" s="48"/>
      <c r="BTI90" s="48"/>
      <c r="BTJ90" s="48"/>
      <c r="BTK90" s="48"/>
      <c r="BTL90" s="48"/>
      <c r="BTM90" s="48"/>
      <c r="BTN90" s="48"/>
      <c r="BTO90" s="48"/>
      <c r="BTP90" s="48"/>
      <c r="BTQ90" s="48"/>
      <c r="BTR90" s="48"/>
      <c r="BTS90" s="48"/>
      <c r="BTT90" s="48"/>
      <c r="BTU90" s="48"/>
      <c r="BTV90" s="48"/>
      <c r="BTW90" s="48"/>
      <c r="BTX90" s="48"/>
      <c r="BTY90" s="48"/>
      <c r="BTZ90" s="48"/>
      <c r="BUA90" s="48"/>
      <c r="BUB90" s="48"/>
      <c r="BUC90" s="48"/>
      <c r="BUD90" s="48"/>
      <c r="BUE90" s="48"/>
      <c r="BUF90" s="48"/>
      <c r="BUG90" s="48"/>
      <c r="BUH90" s="48"/>
      <c r="BUI90" s="48"/>
      <c r="BUJ90" s="48"/>
      <c r="BUK90" s="48"/>
      <c r="BUL90" s="48"/>
      <c r="BUM90" s="48"/>
      <c r="BUN90" s="48"/>
      <c r="BUO90" s="48"/>
      <c r="BUP90" s="48"/>
      <c r="BUQ90" s="48"/>
      <c r="BUR90" s="48"/>
      <c r="BUS90" s="48"/>
      <c r="BUT90" s="48"/>
      <c r="BUU90" s="48"/>
      <c r="BUV90" s="48"/>
      <c r="BUW90" s="48"/>
      <c r="BUX90" s="48"/>
      <c r="BUY90" s="48"/>
      <c r="BUZ90" s="48"/>
      <c r="BVA90" s="48"/>
      <c r="BVB90" s="48"/>
      <c r="BVC90" s="48"/>
      <c r="BVD90" s="48"/>
      <c r="BVE90" s="48"/>
      <c r="BVF90" s="48"/>
      <c r="BVG90" s="48"/>
      <c r="BVH90" s="48"/>
      <c r="BVI90" s="48"/>
      <c r="BVJ90" s="48"/>
      <c r="BVK90" s="48"/>
      <c r="BVL90" s="48"/>
      <c r="BVM90" s="48"/>
      <c r="BVN90" s="48"/>
      <c r="BVO90" s="48"/>
      <c r="BVP90" s="48"/>
      <c r="BVQ90" s="48"/>
      <c r="BVR90" s="48"/>
      <c r="BVS90" s="48"/>
      <c r="BVT90" s="48"/>
      <c r="BVU90" s="48"/>
      <c r="BVV90" s="48"/>
      <c r="BVW90" s="48"/>
      <c r="BVX90" s="48"/>
      <c r="BVY90" s="48"/>
      <c r="BVZ90" s="48"/>
      <c r="BWA90" s="48"/>
      <c r="BWB90" s="48"/>
      <c r="BWC90" s="48"/>
      <c r="BWD90" s="48"/>
      <c r="BWE90" s="48"/>
      <c r="BWF90" s="48"/>
      <c r="BWG90" s="48"/>
      <c r="BWH90" s="48"/>
      <c r="BWI90" s="48"/>
      <c r="BWJ90" s="48"/>
      <c r="BWK90" s="48"/>
      <c r="BWL90" s="48"/>
      <c r="BWM90" s="48"/>
      <c r="BWN90" s="48"/>
      <c r="BWO90" s="48"/>
      <c r="BWP90" s="48"/>
      <c r="BWQ90" s="48"/>
      <c r="BWR90" s="48"/>
      <c r="BWS90" s="48"/>
      <c r="BWT90" s="48"/>
      <c r="BWU90" s="48"/>
      <c r="BWV90" s="48"/>
      <c r="BWW90" s="48"/>
      <c r="BWX90" s="48"/>
      <c r="BWY90" s="48"/>
      <c r="BWZ90" s="48"/>
      <c r="BXA90" s="48"/>
      <c r="BXB90" s="48"/>
      <c r="BXC90" s="48"/>
      <c r="BXD90" s="48"/>
      <c r="BXE90" s="48"/>
      <c r="BXF90" s="48"/>
      <c r="BXG90" s="48"/>
      <c r="BXH90" s="48"/>
      <c r="BXI90" s="48"/>
      <c r="BXJ90" s="48"/>
      <c r="BXK90" s="48"/>
      <c r="BXL90" s="48"/>
      <c r="BXM90" s="48"/>
      <c r="BXN90" s="48"/>
      <c r="BXO90" s="48"/>
      <c r="BXP90" s="48"/>
      <c r="BXQ90" s="48"/>
      <c r="BXR90" s="48"/>
      <c r="BXS90" s="48"/>
      <c r="BXT90" s="48"/>
      <c r="BXU90" s="48"/>
      <c r="BXV90" s="48"/>
      <c r="BXW90" s="48"/>
      <c r="BXX90" s="48"/>
      <c r="BXY90" s="48"/>
      <c r="BXZ90" s="48"/>
      <c r="BYA90" s="48"/>
      <c r="BYB90" s="48"/>
      <c r="BYC90" s="48"/>
      <c r="BYD90" s="48"/>
      <c r="BYE90" s="48"/>
      <c r="BYF90" s="48"/>
      <c r="BYG90" s="48"/>
      <c r="BYH90" s="48"/>
      <c r="BYI90" s="48"/>
      <c r="BYJ90" s="48"/>
      <c r="BYK90" s="48"/>
      <c r="BYL90" s="48"/>
      <c r="BYM90" s="48"/>
      <c r="BYN90" s="48"/>
      <c r="BYO90" s="48"/>
      <c r="BYP90" s="48"/>
      <c r="BYQ90" s="48"/>
      <c r="BYR90" s="48"/>
      <c r="BYS90" s="48"/>
      <c r="BYT90" s="48"/>
      <c r="BYU90" s="48"/>
      <c r="BYV90" s="48"/>
      <c r="BYW90" s="48"/>
      <c r="BYX90" s="48"/>
      <c r="BYY90" s="48"/>
      <c r="BYZ90" s="48"/>
      <c r="BZA90" s="48"/>
      <c r="BZB90" s="48"/>
      <c r="BZC90" s="48"/>
      <c r="BZD90" s="48"/>
      <c r="BZE90" s="48"/>
      <c r="BZF90" s="48"/>
      <c r="BZG90" s="48"/>
      <c r="BZH90" s="48"/>
      <c r="BZI90" s="48"/>
      <c r="BZJ90" s="48"/>
      <c r="BZK90" s="48"/>
      <c r="BZL90" s="48"/>
      <c r="BZM90" s="48"/>
      <c r="BZN90" s="48"/>
      <c r="BZO90" s="48"/>
      <c r="BZP90" s="48"/>
      <c r="BZQ90" s="48"/>
      <c r="BZR90" s="48"/>
      <c r="BZS90" s="48"/>
      <c r="BZT90" s="48"/>
      <c r="BZU90" s="48"/>
      <c r="BZV90" s="48"/>
      <c r="BZW90" s="48"/>
      <c r="BZX90" s="48"/>
      <c r="BZY90" s="48"/>
      <c r="BZZ90" s="48"/>
      <c r="CAA90" s="48"/>
      <c r="CAB90" s="48"/>
      <c r="CAC90" s="48"/>
      <c r="CAD90" s="48"/>
      <c r="CAE90" s="48"/>
      <c r="CAF90" s="48"/>
      <c r="CAG90" s="48"/>
      <c r="CAH90" s="48"/>
      <c r="CAI90" s="48"/>
      <c r="CAJ90" s="48"/>
      <c r="CAK90" s="48"/>
      <c r="CAL90" s="48"/>
      <c r="CAM90" s="48"/>
      <c r="CAN90" s="48"/>
      <c r="CAO90" s="48"/>
      <c r="CAP90" s="48"/>
      <c r="CAQ90" s="48"/>
      <c r="CAR90" s="48"/>
      <c r="CAS90" s="48"/>
      <c r="CAT90" s="48"/>
      <c r="CAU90" s="48"/>
      <c r="CAV90" s="48"/>
      <c r="CAW90" s="48"/>
      <c r="CAX90" s="48"/>
      <c r="CAY90" s="48"/>
      <c r="CAZ90" s="48"/>
      <c r="CBA90" s="48"/>
      <c r="CBB90" s="48"/>
      <c r="CBC90" s="48"/>
      <c r="CBD90" s="48"/>
      <c r="CBE90" s="48"/>
      <c r="CBF90" s="48"/>
      <c r="CBG90" s="48"/>
      <c r="CBH90" s="48"/>
      <c r="CBI90" s="48"/>
      <c r="CBJ90" s="48"/>
      <c r="CBK90" s="48"/>
      <c r="CBL90" s="48"/>
      <c r="CBM90" s="48"/>
      <c r="CBN90" s="48"/>
      <c r="CBO90" s="48"/>
      <c r="CBP90" s="48"/>
      <c r="CBQ90" s="48"/>
      <c r="CBR90" s="48"/>
      <c r="CBS90" s="48"/>
      <c r="CBT90" s="48"/>
      <c r="CBU90" s="48"/>
      <c r="CBV90" s="48"/>
      <c r="CBW90" s="48"/>
      <c r="CBX90" s="48"/>
      <c r="CBY90" s="48"/>
      <c r="CBZ90" s="48"/>
      <c r="CCA90" s="48"/>
      <c r="CCB90" s="48"/>
      <c r="CCC90" s="48"/>
      <c r="CCD90" s="48"/>
      <c r="CCE90" s="48"/>
      <c r="CCF90" s="48"/>
      <c r="CCG90" s="48"/>
      <c r="CCH90" s="48"/>
      <c r="CCI90" s="48"/>
      <c r="CCJ90" s="48"/>
      <c r="CCK90" s="48"/>
      <c r="CCL90" s="48"/>
      <c r="CCM90" s="48"/>
      <c r="CCN90" s="48"/>
      <c r="CCO90" s="48"/>
      <c r="CCP90" s="48"/>
      <c r="CCQ90" s="48"/>
      <c r="CCR90" s="48"/>
      <c r="CCS90" s="48"/>
      <c r="CCT90" s="48"/>
      <c r="CCU90" s="48"/>
      <c r="CCV90" s="48"/>
      <c r="CCW90" s="48"/>
      <c r="CCX90" s="48"/>
      <c r="CCY90" s="48"/>
      <c r="CCZ90" s="48"/>
      <c r="CDA90" s="48"/>
      <c r="CDB90" s="48"/>
      <c r="CDC90" s="48"/>
      <c r="CDD90" s="48"/>
      <c r="CDE90" s="48"/>
      <c r="CDF90" s="48"/>
      <c r="CDG90" s="48"/>
      <c r="CDH90" s="48"/>
      <c r="CDI90" s="48"/>
      <c r="CDJ90" s="48"/>
      <c r="CDK90" s="48"/>
      <c r="CDL90" s="48"/>
      <c r="CDM90" s="48"/>
      <c r="CDN90" s="48"/>
      <c r="CDO90" s="48"/>
      <c r="CDP90" s="48"/>
      <c r="CDQ90" s="48"/>
      <c r="CDR90" s="48"/>
      <c r="CDS90" s="48"/>
      <c r="CDT90" s="48"/>
      <c r="CDU90" s="48"/>
      <c r="CDV90" s="48"/>
      <c r="CDW90" s="48"/>
      <c r="CDX90" s="48"/>
      <c r="CDY90" s="48"/>
      <c r="CDZ90" s="48"/>
      <c r="CEA90" s="48"/>
      <c r="CEB90" s="48"/>
      <c r="CEC90" s="48"/>
      <c r="CED90" s="48"/>
      <c r="CEE90" s="48"/>
      <c r="CEF90" s="48"/>
      <c r="CEG90" s="48"/>
      <c r="CEH90" s="48"/>
      <c r="CEI90" s="48"/>
      <c r="CEJ90" s="48"/>
      <c r="CEK90" s="48"/>
      <c r="CEL90" s="48"/>
      <c r="CEM90" s="48"/>
      <c r="CEN90" s="48"/>
      <c r="CEO90" s="48"/>
      <c r="CEP90" s="48"/>
      <c r="CEQ90" s="48"/>
      <c r="CER90" s="48"/>
      <c r="CES90" s="48"/>
      <c r="CET90" s="48"/>
      <c r="CEU90" s="48"/>
      <c r="CEV90" s="48"/>
      <c r="CEW90" s="48"/>
      <c r="CEX90" s="48"/>
      <c r="CEY90" s="48"/>
      <c r="CEZ90" s="48"/>
      <c r="CFA90" s="48"/>
      <c r="CFB90" s="48"/>
      <c r="CFC90" s="48"/>
      <c r="CFD90" s="48"/>
      <c r="CFE90" s="48"/>
      <c r="CFF90" s="48"/>
      <c r="CFG90" s="48"/>
      <c r="CFH90" s="48"/>
      <c r="CFI90" s="48"/>
      <c r="CFJ90" s="48"/>
      <c r="CFK90" s="48"/>
      <c r="CFL90" s="48"/>
      <c r="CFM90" s="48"/>
      <c r="CFN90" s="48"/>
      <c r="CFO90" s="48"/>
      <c r="CFP90" s="48"/>
      <c r="CFQ90" s="48"/>
      <c r="CFR90" s="48"/>
      <c r="CFS90" s="48"/>
      <c r="CFT90" s="48"/>
      <c r="CFU90" s="48"/>
      <c r="CFV90" s="48"/>
      <c r="CFW90" s="48"/>
      <c r="CFX90" s="48"/>
      <c r="CFY90" s="48"/>
      <c r="CFZ90" s="48"/>
      <c r="CGA90" s="48"/>
      <c r="CGB90" s="48"/>
      <c r="CGC90" s="48"/>
      <c r="CGD90" s="48"/>
      <c r="CGE90" s="48"/>
      <c r="CGF90" s="48"/>
      <c r="CGG90" s="48"/>
      <c r="CGH90" s="48"/>
      <c r="CGI90" s="48"/>
      <c r="CGJ90" s="48"/>
      <c r="CGK90" s="48"/>
      <c r="CGL90" s="48"/>
      <c r="CGM90" s="48"/>
      <c r="CGN90" s="48"/>
      <c r="CGO90" s="48"/>
      <c r="CGP90" s="48"/>
      <c r="CGQ90" s="48"/>
      <c r="CGR90" s="48"/>
      <c r="CGS90" s="48"/>
      <c r="CGT90" s="48"/>
      <c r="CGU90" s="48"/>
      <c r="CGV90" s="48"/>
      <c r="CGW90" s="48"/>
      <c r="CGX90" s="48"/>
      <c r="CGY90" s="48"/>
      <c r="CGZ90" s="48"/>
      <c r="CHA90" s="48"/>
      <c r="CHB90" s="48"/>
      <c r="CHC90" s="48"/>
      <c r="CHD90" s="48"/>
      <c r="CHE90" s="48"/>
      <c r="CHF90" s="48"/>
      <c r="CHG90" s="48"/>
      <c r="CHH90" s="48"/>
      <c r="CHI90" s="48"/>
      <c r="CHJ90" s="48"/>
      <c r="CHK90" s="48"/>
      <c r="CHL90" s="48"/>
      <c r="CHM90" s="48"/>
      <c r="CHN90" s="48"/>
      <c r="CHO90" s="48"/>
      <c r="CHP90" s="48"/>
      <c r="CHQ90" s="48"/>
      <c r="CHR90" s="48"/>
      <c r="CHS90" s="48"/>
      <c r="CHT90" s="48"/>
      <c r="CHU90" s="48"/>
      <c r="CHV90" s="48"/>
      <c r="CHW90" s="48"/>
      <c r="CHX90" s="48"/>
      <c r="CHY90" s="48"/>
      <c r="CHZ90" s="48"/>
      <c r="CIA90" s="48"/>
      <c r="CIB90" s="48"/>
      <c r="CIC90" s="48"/>
      <c r="CID90" s="48"/>
      <c r="CIE90" s="48"/>
      <c r="CIF90" s="48"/>
      <c r="CIG90" s="48"/>
      <c r="CIH90" s="48"/>
      <c r="CII90" s="48"/>
      <c r="CIJ90" s="48"/>
      <c r="CIK90" s="48"/>
      <c r="CIL90" s="48"/>
      <c r="CIM90" s="48"/>
      <c r="CIN90" s="48"/>
      <c r="CIO90" s="48"/>
      <c r="CIP90" s="48"/>
      <c r="CIQ90" s="48"/>
      <c r="CIR90" s="48"/>
      <c r="CIS90" s="48"/>
      <c r="CIT90" s="48"/>
      <c r="CIU90" s="48"/>
      <c r="CIV90" s="48"/>
      <c r="CIW90" s="48"/>
      <c r="CIX90" s="48"/>
      <c r="CIY90" s="48"/>
      <c r="CIZ90" s="48"/>
      <c r="CJA90" s="48"/>
      <c r="CJB90" s="48"/>
      <c r="CJC90" s="48"/>
      <c r="CJD90" s="48"/>
      <c r="CJE90" s="48"/>
      <c r="CJF90" s="48"/>
      <c r="CJG90" s="48"/>
      <c r="CJH90" s="48"/>
      <c r="CJI90" s="48"/>
      <c r="CJJ90" s="48"/>
      <c r="CJK90" s="48"/>
      <c r="CJL90" s="48"/>
      <c r="CJM90" s="48"/>
      <c r="CJN90" s="48"/>
      <c r="CJO90" s="48"/>
      <c r="CJP90" s="48"/>
      <c r="CJQ90" s="48"/>
      <c r="CJR90" s="48"/>
      <c r="CJS90" s="48"/>
      <c r="CJT90" s="48"/>
      <c r="CJU90" s="48"/>
      <c r="CJV90" s="48"/>
      <c r="CJW90" s="48"/>
      <c r="CJX90" s="48"/>
      <c r="CJY90" s="48"/>
      <c r="CJZ90" s="48"/>
      <c r="CKA90" s="48"/>
      <c r="CKB90" s="48"/>
      <c r="CKC90" s="48"/>
      <c r="CKD90" s="48"/>
      <c r="CKE90" s="48"/>
      <c r="CKF90" s="48"/>
      <c r="CKG90" s="48"/>
      <c r="CKH90" s="48"/>
      <c r="CKI90" s="48"/>
      <c r="CKJ90" s="48"/>
      <c r="CKK90" s="48"/>
      <c r="CKL90" s="48"/>
      <c r="CKM90" s="48"/>
      <c r="CKN90" s="48"/>
      <c r="CKO90" s="48"/>
      <c r="CKP90" s="48"/>
      <c r="CKQ90" s="48"/>
      <c r="CKR90" s="48"/>
      <c r="CKS90" s="48"/>
      <c r="CKT90" s="48"/>
      <c r="CKU90" s="48"/>
      <c r="CKV90" s="48"/>
      <c r="CKW90" s="48"/>
      <c r="CKX90" s="48"/>
      <c r="CKY90" s="48"/>
      <c r="CKZ90" s="48"/>
      <c r="CLA90" s="48"/>
      <c r="CLB90" s="48"/>
      <c r="CLC90" s="48"/>
      <c r="CLD90" s="48"/>
      <c r="CLE90" s="48"/>
      <c r="CLF90" s="48"/>
      <c r="CLG90" s="48"/>
      <c r="CLH90" s="48"/>
      <c r="CLI90" s="48"/>
      <c r="CLJ90" s="48"/>
      <c r="CLK90" s="48"/>
      <c r="CLL90" s="48"/>
      <c r="CLM90" s="48"/>
      <c r="CLN90" s="48"/>
      <c r="CLO90" s="48"/>
      <c r="CLP90" s="48"/>
      <c r="CLQ90" s="48"/>
      <c r="CLR90" s="48"/>
    </row>
    <row r="91" spans="1:2358" ht="15.75" thickBot="1" x14ac:dyDescent="0.3">
      <c r="B91" s="651" t="s">
        <v>281</v>
      </c>
      <c r="C91" s="652"/>
      <c r="D91" s="653"/>
      <c r="E91" s="11"/>
      <c r="F91" s="637"/>
      <c r="G91" s="638"/>
      <c r="H91" s="638"/>
      <c r="I91" s="638"/>
      <c r="J91" s="638"/>
      <c r="K91" s="638"/>
      <c r="L91" s="638"/>
      <c r="M91" s="638"/>
      <c r="N91" s="638"/>
      <c r="O91" s="638"/>
      <c r="P91" s="639"/>
      <c r="Q91" s="48"/>
      <c r="R91" s="409"/>
      <c r="S91" s="107"/>
      <c r="T91" s="107"/>
      <c r="U91" s="107"/>
      <c r="V91" s="412"/>
      <c r="W91" s="48"/>
      <c r="X91" s="780"/>
      <c r="Y91" s="781"/>
      <c r="Z91" s="781"/>
      <c r="AA91" s="781"/>
      <c r="AB91" s="781"/>
      <c r="AC91" s="781"/>
      <c r="AD91" s="781"/>
      <c r="AE91" s="781"/>
      <c r="AF91" s="781"/>
      <c r="AG91" s="781"/>
      <c r="AH91" s="781"/>
      <c r="AI91" s="781"/>
      <c r="AJ91" s="781"/>
      <c r="AK91" s="781"/>
      <c r="AL91" s="781"/>
      <c r="AM91" s="781"/>
      <c r="AN91" s="781"/>
      <c r="AO91" s="781"/>
      <c r="AP91" s="781"/>
      <c r="AQ91" s="781"/>
      <c r="AR91" s="781"/>
      <c r="AS91" s="781"/>
      <c r="AT91" s="781"/>
      <c r="AU91" s="772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</row>
    <row r="92" spans="1:2358" ht="16.5" thickBot="1" x14ac:dyDescent="0.3">
      <c r="B92" s="326">
        <v>32030001</v>
      </c>
      <c r="C92" s="16" t="s">
        <v>10</v>
      </c>
      <c r="D92" s="296" t="s">
        <v>47</v>
      </c>
      <c r="E92" s="11"/>
      <c r="F92" s="361">
        <f>(G92+J92)/2</f>
        <v>8.5399999999999991</v>
      </c>
      <c r="G92" s="46">
        <f>(848/100)</f>
        <v>8.48</v>
      </c>
      <c r="H92" s="269" t="s">
        <v>177</v>
      </c>
      <c r="I92" s="14" t="s">
        <v>180</v>
      </c>
      <c r="J92" s="52">
        <f>(860/100)</f>
        <v>8.6</v>
      </c>
      <c r="K92" s="269" t="s">
        <v>179</v>
      </c>
      <c r="L92" s="34" t="s">
        <v>178</v>
      </c>
      <c r="M92" s="209"/>
      <c r="N92" s="209"/>
      <c r="O92" s="117"/>
      <c r="P92" s="355" t="s">
        <v>181</v>
      </c>
      <c r="Q92" s="48"/>
      <c r="R92" s="409">
        <v>3</v>
      </c>
      <c r="S92" s="253">
        <f>(F92)</f>
        <v>8.5399999999999991</v>
      </c>
      <c r="T92" s="80"/>
      <c r="U92" s="99"/>
      <c r="V92" s="411">
        <f>AF92</f>
        <v>5.5</v>
      </c>
      <c r="W92" s="48"/>
      <c r="X92" s="431"/>
      <c r="Y92" s="80"/>
      <c r="Z92" s="82">
        <v>5.5</v>
      </c>
      <c r="AA92" s="80"/>
      <c r="AB92" s="80"/>
      <c r="AC92" s="80"/>
      <c r="AD92" s="80"/>
      <c r="AE92" s="80"/>
      <c r="AF92" s="82">
        <v>5.5</v>
      </c>
      <c r="AG92" s="80"/>
      <c r="AH92" s="80">
        <v>4.7699999999999996</v>
      </c>
      <c r="AI92" s="80"/>
      <c r="AJ92" s="80">
        <v>4.97</v>
      </c>
      <c r="AK92" s="80"/>
      <c r="AL92" s="80"/>
      <c r="AM92" s="84"/>
      <c r="AN92" s="84"/>
      <c r="AO92" s="84"/>
      <c r="AP92" s="84"/>
      <c r="AQ92" s="84"/>
      <c r="AR92" s="84"/>
      <c r="AS92" s="84"/>
      <c r="AT92" s="84"/>
      <c r="AU92" s="432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</row>
    <row r="93" spans="1:2358" ht="15.75" thickBot="1" x14ac:dyDescent="0.3">
      <c r="B93" s="647"/>
      <c r="C93" s="648"/>
      <c r="D93" s="649"/>
      <c r="E93" s="11"/>
      <c r="F93" s="637"/>
      <c r="G93" s="638"/>
      <c r="H93" s="638"/>
      <c r="I93" s="638"/>
      <c r="J93" s="638"/>
      <c r="K93" s="638"/>
      <c r="L93" s="638"/>
      <c r="M93" s="638"/>
      <c r="N93" s="638"/>
      <c r="O93" s="638"/>
      <c r="P93" s="657"/>
      <c r="Q93" s="48"/>
      <c r="R93" s="409"/>
      <c r="S93" s="107"/>
      <c r="T93" s="107"/>
      <c r="U93" s="107"/>
      <c r="V93" s="412"/>
      <c r="W93" s="48"/>
      <c r="X93" s="770"/>
      <c r="Y93" s="771"/>
      <c r="Z93" s="771"/>
      <c r="AA93" s="771"/>
      <c r="AB93" s="771"/>
      <c r="AC93" s="771"/>
      <c r="AD93" s="771"/>
      <c r="AE93" s="771"/>
      <c r="AF93" s="771"/>
      <c r="AG93" s="771"/>
      <c r="AH93" s="771"/>
      <c r="AI93" s="771"/>
      <c r="AJ93" s="771"/>
      <c r="AK93" s="771"/>
      <c r="AL93" s="771"/>
      <c r="AM93" s="771"/>
      <c r="AN93" s="771"/>
      <c r="AO93" s="771"/>
      <c r="AP93" s="771"/>
      <c r="AQ93" s="771"/>
      <c r="AR93" s="771"/>
      <c r="AS93" s="771"/>
      <c r="AT93" s="771"/>
      <c r="AU93" s="773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</row>
    <row r="94" spans="1:2358" s="70" customFormat="1" ht="15.75" thickBot="1" x14ac:dyDescent="0.3">
      <c r="A94" s="48"/>
      <c r="B94" s="307">
        <v>321500154</v>
      </c>
      <c r="C94" s="23" t="s">
        <v>329</v>
      </c>
      <c r="D94" s="310" t="s">
        <v>65</v>
      </c>
      <c r="E94" s="11"/>
      <c r="F94" s="673"/>
      <c r="G94" s="674"/>
      <c r="H94" s="674"/>
      <c r="I94" s="674"/>
      <c r="J94" s="674"/>
      <c r="K94" s="674"/>
      <c r="L94" s="674"/>
      <c r="M94" s="674"/>
      <c r="N94" s="674"/>
      <c r="O94" s="674"/>
      <c r="P94" s="675"/>
      <c r="Q94" s="48"/>
      <c r="R94" s="409">
        <v>1</v>
      </c>
      <c r="S94" s="254">
        <f>(F94)</f>
        <v>0</v>
      </c>
      <c r="T94" s="124"/>
      <c r="U94" s="247">
        <f>(AB94)</f>
        <v>125.08</v>
      </c>
      <c r="V94" s="415"/>
      <c r="W94" s="48"/>
      <c r="X94" s="431"/>
      <c r="Y94" s="80"/>
      <c r="Z94" s="82"/>
      <c r="AA94" s="80"/>
      <c r="AB94" s="80">
        <v>125.08</v>
      </c>
      <c r="AC94" s="80"/>
      <c r="AD94" s="80"/>
      <c r="AE94" s="80"/>
      <c r="AF94" s="82"/>
      <c r="AG94" s="80"/>
      <c r="AH94" s="80"/>
      <c r="AI94" s="80"/>
      <c r="AJ94" s="80"/>
      <c r="AK94" s="80"/>
      <c r="AL94" s="80"/>
      <c r="AM94" s="84"/>
      <c r="AN94" s="84"/>
      <c r="AO94" s="84"/>
      <c r="AP94" s="84"/>
      <c r="AQ94" s="84"/>
      <c r="AR94" s="84"/>
      <c r="AS94" s="84"/>
      <c r="AT94" s="84"/>
      <c r="AU94" s="432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48"/>
      <c r="HX94" s="48"/>
      <c r="HY94" s="48"/>
      <c r="HZ94" s="48"/>
      <c r="IA94" s="48"/>
      <c r="IB94" s="48"/>
      <c r="IC94" s="48"/>
      <c r="ID94" s="48"/>
      <c r="IE94" s="48"/>
      <c r="IF94" s="48"/>
      <c r="IG94" s="48"/>
      <c r="IH94" s="48"/>
      <c r="II94" s="48"/>
      <c r="IJ94" s="48"/>
      <c r="IK94" s="48"/>
      <c r="IL94" s="48"/>
      <c r="IM94" s="48"/>
      <c r="IN94" s="48"/>
      <c r="IO94" s="48"/>
      <c r="IP94" s="48"/>
      <c r="IQ94" s="48"/>
      <c r="IR94" s="48"/>
      <c r="IS94" s="48"/>
      <c r="IT94" s="48"/>
      <c r="IU94" s="48"/>
      <c r="IV94" s="48"/>
      <c r="IW94" s="48"/>
      <c r="IX94" s="48"/>
      <c r="IY94" s="48"/>
      <c r="IZ94" s="48"/>
      <c r="JA94" s="48"/>
      <c r="JB94" s="48"/>
      <c r="JC94" s="48"/>
      <c r="JD94" s="48"/>
      <c r="JE94" s="48"/>
      <c r="JF94" s="48"/>
      <c r="JG94" s="48"/>
      <c r="JH94" s="48"/>
      <c r="JI94" s="48"/>
      <c r="JJ94" s="48"/>
      <c r="JK94" s="48"/>
      <c r="JL94" s="48"/>
      <c r="JM94" s="48"/>
      <c r="JN94" s="48"/>
      <c r="JO94" s="48"/>
      <c r="JP94" s="48"/>
      <c r="JQ94" s="48"/>
      <c r="JR94" s="48"/>
      <c r="JS94" s="48"/>
      <c r="JT94" s="48"/>
      <c r="JU94" s="48"/>
      <c r="JV94" s="48"/>
      <c r="JW94" s="48"/>
      <c r="JX94" s="48"/>
      <c r="JY94" s="48"/>
      <c r="JZ94" s="48"/>
      <c r="KA94" s="48"/>
      <c r="KB94" s="48"/>
      <c r="KC94" s="48"/>
      <c r="KD94" s="48"/>
      <c r="KE94" s="48"/>
      <c r="KF94" s="48"/>
      <c r="KG94" s="48"/>
      <c r="KH94" s="48"/>
      <c r="KI94" s="48"/>
      <c r="KJ94" s="48"/>
      <c r="KK94" s="48"/>
      <c r="KL94" s="48"/>
      <c r="KM94" s="48"/>
      <c r="KN94" s="48"/>
      <c r="KO94" s="48"/>
      <c r="KP94" s="48"/>
      <c r="KQ94" s="48"/>
      <c r="KR94" s="48"/>
      <c r="KS94" s="48"/>
      <c r="KT94" s="48"/>
      <c r="KU94" s="48"/>
      <c r="KV94" s="48"/>
      <c r="KW94" s="48"/>
      <c r="KX94" s="48"/>
      <c r="KY94" s="48"/>
      <c r="KZ94" s="48"/>
      <c r="LA94" s="48"/>
      <c r="LB94" s="48"/>
      <c r="LC94" s="48"/>
      <c r="LD94" s="48"/>
      <c r="LE94" s="48"/>
      <c r="LF94" s="48"/>
      <c r="LG94" s="48"/>
      <c r="LH94" s="48"/>
      <c r="LI94" s="48"/>
      <c r="LJ94" s="48"/>
      <c r="LK94" s="48"/>
      <c r="LL94" s="48"/>
      <c r="LM94" s="48"/>
      <c r="LN94" s="48"/>
      <c r="LO94" s="48"/>
      <c r="LP94" s="48"/>
      <c r="LQ94" s="48"/>
      <c r="LR94" s="48"/>
      <c r="LS94" s="48"/>
      <c r="LT94" s="48"/>
      <c r="LU94" s="48"/>
      <c r="LV94" s="48"/>
      <c r="LW94" s="48"/>
      <c r="LX94" s="48"/>
      <c r="LY94" s="48"/>
      <c r="LZ94" s="48"/>
      <c r="MA94" s="48"/>
      <c r="MB94" s="48"/>
      <c r="MC94" s="48"/>
      <c r="MD94" s="48"/>
      <c r="ME94" s="48"/>
      <c r="MF94" s="48"/>
      <c r="MG94" s="48"/>
      <c r="MH94" s="48"/>
      <c r="MI94" s="48"/>
      <c r="MJ94" s="48"/>
      <c r="MK94" s="48"/>
      <c r="ML94" s="48"/>
      <c r="MM94" s="48"/>
      <c r="MN94" s="48"/>
      <c r="MO94" s="48"/>
      <c r="MP94" s="48"/>
      <c r="MQ94" s="48"/>
      <c r="MR94" s="48"/>
      <c r="MS94" s="48"/>
      <c r="MT94" s="48"/>
      <c r="MU94" s="48"/>
      <c r="MV94" s="48"/>
      <c r="MW94" s="48"/>
      <c r="MX94" s="48"/>
      <c r="MY94" s="48"/>
      <c r="MZ94" s="48"/>
      <c r="NA94" s="48"/>
      <c r="NB94" s="48"/>
      <c r="NC94" s="48"/>
      <c r="ND94" s="48"/>
      <c r="NE94" s="48"/>
      <c r="NF94" s="48"/>
      <c r="NG94" s="48"/>
      <c r="NH94" s="48"/>
      <c r="NI94" s="48"/>
      <c r="NJ94" s="48"/>
      <c r="NK94" s="48"/>
      <c r="NL94" s="48"/>
      <c r="NM94" s="48"/>
      <c r="NN94" s="48"/>
      <c r="NO94" s="48"/>
      <c r="NP94" s="48"/>
      <c r="NQ94" s="48"/>
      <c r="NR94" s="48"/>
      <c r="NS94" s="48"/>
      <c r="NT94" s="48"/>
      <c r="NU94" s="48"/>
      <c r="NV94" s="48"/>
      <c r="NW94" s="48"/>
      <c r="NX94" s="48"/>
      <c r="NY94" s="48"/>
      <c r="NZ94" s="48"/>
      <c r="OA94" s="48"/>
      <c r="OB94" s="48"/>
      <c r="OC94" s="48"/>
      <c r="OD94" s="48"/>
      <c r="OE94" s="48"/>
      <c r="OF94" s="48"/>
      <c r="OG94" s="48"/>
      <c r="OH94" s="48"/>
      <c r="OI94" s="48"/>
      <c r="OJ94" s="48"/>
      <c r="OK94" s="48"/>
      <c r="OL94" s="48"/>
      <c r="OM94" s="48"/>
      <c r="ON94" s="48"/>
      <c r="OO94" s="48"/>
      <c r="OP94" s="48"/>
      <c r="OQ94" s="48"/>
      <c r="OR94" s="48"/>
      <c r="OS94" s="48"/>
      <c r="OT94" s="48"/>
      <c r="OU94" s="48"/>
      <c r="OV94" s="48"/>
      <c r="OW94" s="48"/>
      <c r="OX94" s="48"/>
      <c r="OY94" s="48"/>
      <c r="OZ94" s="48"/>
      <c r="PA94" s="48"/>
      <c r="PB94" s="48"/>
      <c r="PC94" s="48"/>
      <c r="PD94" s="48"/>
      <c r="PE94" s="48"/>
      <c r="PF94" s="48"/>
      <c r="PG94" s="48"/>
      <c r="PH94" s="48"/>
      <c r="PI94" s="48"/>
      <c r="PJ94" s="48"/>
      <c r="PK94" s="48"/>
      <c r="PL94" s="48"/>
      <c r="PM94" s="48"/>
      <c r="PN94" s="48"/>
      <c r="PO94" s="48"/>
      <c r="PP94" s="48"/>
      <c r="PQ94" s="48"/>
      <c r="PR94" s="48"/>
      <c r="PS94" s="48"/>
      <c r="PT94" s="48"/>
      <c r="PU94" s="48"/>
      <c r="PV94" s="48"/>
      <c r="PW94" s="48"/>
      <c r="PX94" s="48"/>
      <c r="PY94" s="48"/>
      <c r="PZ94" s="48"/>
      <c r="QA94" s="48"/>
      <c r="QB94" s="48"/>
      <c r="QC94" s="48"/>
      <c r="QD94" s="48"/>
      <c r="QE94" s="48"/>
      <c r="QF94" s="48"/>
      <c r="QG94" s="48"/>
      <c r="QH94" s="48"/>
      <c r="QI94" s="48"/>
      <c r="QJ94" s="48"/>
      <c r="QK94" s="48"/>
      <c r="QL94" s="48"/>
      <c r="QM94" s="48"/>
      <c r="QN94" s="48"/>
      <c r="QO94" s="48"/>
      <c r="QP94" s="48"/>
      <c r="QQ94" s="48"/>
      <c r="QR94" s="48"/>
      <c r="QS94" s="48"/>
      <c r="QT94" s="48"/>
      <c r="QU94" s="48"/>
      <c r="QV94" s="48"/>
      <c r="QW94" s="48"/>
      <c r="QX94" s="48"/>
      <c r="QY94" s="48"/>
      <c r="QZ94" s="48"/>
      <c r="RA94" s="48"/>
      <c r="RB94" s="48"/>
      <c r="RC94" s="48"/>
      <c r="RD94" s="48"/>
      <c r="RE94" s="48"/>
      <c r="RF94" s="48"/>
      <c r="RG94" s="48"/>
      <c r="RH94" s="48"/>
      <c r="RI94" s="48"/>
      <c r="RJ94" s="48"/>
      <c r="RK94" s="48"/>
      <c r="RL94" s="48"/>
      <c r="RM94" s="48"/>
      <c r="RN94" s="48"/>
      <c r="RO94" s="48"/>
      <c r="RP94" s="48"/>
      <c r="RQ94" s="48"/>
      <c r="RR94" s="48"/>
      <c r="RS94" s="48"/>
      <c r="RT94" s="48"/>
      <c r="RU94" s="48"/>
      <c r="RV94" s="48"/>
      <c r="RW94" s="48"/>
      <c r="RX94" s="48"/>
      <c r="RY94" s="48"/>
      <c r="RZ94" s="48"/>
      <c r="SA94" s="48"/>
      <c r="SB94" s="48"/>
      <c r="SC94" s="48"/>
      <c r="SD94" s="48"/>
      <c r="SE94" s="48"/>
      <c r="SF94" s="48"/>
      <c r="SG94" s="48"/>
      <c r="SH94" s="48"/>
      <c r="SI94" s="48"/>
      <c r="SJ94" s="48"/>
      <c r="SK94" s="48"/>
      <c r="SL94" s="48"/>
      <c r="SM94" s="48"/>
      <c r="SN94" s="48"/>
      <c r="SO94" s="48"/>
      <c r="SP94" s="48"/>
      <c r="SQ94" s="48"/>
      <c r="SR94" s="48"/>
      <c r="SS94" s="48"/>
      <c r="ST94" s="48"/>
      <c r="SU94" s="48"/>
      <c r="SV94" s="48"/>
      <c r="SW94" s="48"/>
      <c r="SX94" s="48"/>
      <c r="SY94" s="48"/>
      <c r="SZ94" s="48"/>
      <c r="TA94" s="48"/>
      <c r="TB94" s="48"/>
      <c r="TC94" s="48"/>
      <c r="TD94" s="48"/>
      <c r="TE94" s="48"/>
      <c r="TF94" s="48"/>
      <c r="TG94" s="48"/>
      <c r="TH94" s="48"/>
      <c r="TI94" s="48"/>
      <c r="TJ94" s="48"/>
      <c r="TK94" s="48"/>
      <c r="TL94" s="48"/>
      <c r="TM94" s="48"/>
      <c r="TN94" s="48"/>
      <c r="TO94" s="48"/>
      <c r="TP94" s="48"/>
      <c r="TQ94" s="48"/>
      <c r="TR94" s="48"/>
      <c r="TS94" s="48"/>
      <c r="TT94" s="48"/>
      <c r="TU94" s="48"/>
      <c r="TV94" s="48"/>
      <c r="TW94" s="48"/>
      <c r="TX94" s="48"/>
      <c r="TY94" s="48"/>
      <c r="TZ94" s="48"/>
      <c r="UA94" s="48"/>
      <c r="UB94" s="48"/>
      <c r="UC94" s="48"/>
      <c r="UD94" s="48"/>
      <c r="UE94" s="48"/>
      <c r="UF94" s="48"/>
      <c r="UG94" s="48"/>
      <c r="UH94" s="48"/>
      <c r="UI94" s="48"/>
      <c r="UJ94" s="48"/>
      <c r="UK94" s="48"/>
      <c r="UL94" s="48"/>
      <c r="UM94" s="48"/>
      <c r="UN94" s="48"/>
      <c r="UO94" s="48"/>
      <c r="UP94" s="48"/>
      <c r="UQ94" s="48"/>
      <c r="UR94" s="48"/>
      <c r="US94" s="48"/>
      <c r="UT94" s="48"/>
      <c r="UU94" s="48"/>
      <c r="UV94" s="48"/>
      <c r="UW94" s="48"/>
      <c r="UX94" s="48"/>
      <c r="UY94" s="48"/>
      <c r="UZ94" s="48"/>
      <c r="VA94" s="48"/>
      <c r="VB94" s="48"/>
      <c r="VC94" s="48"/>
      <c r="VD94" s="48"/>
      <c r="VE94" s="48"/>
      <c r="VF94" s="48"/>
      <c r="VG94" s="48"/>
      <c r="VH94" s="48"/>
      <c r="VI94" s="48"/>
      <c r="VJ94" s="48"/>
      <c r="VK94" s="48"/>
      <c r="VL94" s="48"/>
      <c r="VM94" s="48"/>
      <c r="VN94" s="48"/>
      <c r="VO94" s="48"/>
      <c r="VP94" s="48"/>
      <c r="VQ94" s="48"/>
      <c r="VR94" s="48"/>
      <c r="VS94" s="48"/>
      <c r="VT94" s="48"/>
      <c r="VU94" s="48"/>
      <c r="VV94" s="48"/>
      <c r="VW94" s="48"/>
      <c r="VX94" s="48"/>
      <c r="VY94" s="48"/>
      <c r="VZ94" s="48"/>
      <c r="WA94" s="48"/>
      <c r="WB94" s="48"/>
      <c r="WC94" s="48"/>
      <c r="WD94" s="48"/>
      <c r="WE94" s="48"/>
      <c r="WF94" s="48"/>
      <c r="WG94" s="48"/>
      <c r="WH94" s="48"/>
      <c r="WI94" s="48"/>
      <c r="WJ94" s="48"/>
      <c r="WK94" s="48"/>
      <c r="WL94" s="48"/>
      <c r="WM94" s="48"/>
      <c r="WN94" s="48"/>
      <c r="WO94" s="48"/>
      <c r="WP94" s="48"/>
      <c r="WQ94" s="48"/>
      <c r="WR94" s="48"/>
      <c r="WS94" s="48"/>
      <c r="WT94" s="48"/>
      <c r="WU94" s="48"/>
      <c r="WV94" s="48"/>
      <c r="WW94" s="48"/>
      <c r="WX94" s="48"/>
      <c r="WY94" s="48"/>
      <c r="WZ94" s="48"/>
      <c r="XA94" s="48"/>
      <c r="XB94" s="48"/>
      <c r="XC94" s="48"/>
      <c r="XD94" s="48"/>
      <c r="XE94" s="48"/>
      <c r="XF94" s="48"/>
      <c r="XG94" s="48"/>
      <c r="XH94" s="48"/>
      <c r="XI94" s="48"/>
      <c r="XJ94" s="48"/>
      <c r="XK94" s="48"/>
      <c r="XL94" s="48"/>
      <c r="XM94" s="48"/>
      <c r="XN94" s="48"/>
      <c r="XO94" s="48"/>
      <c r="XP94" s="48"/>
      <c r="XQ94" s="48"/>
      <c r="XR94" s="48"/>
      <c r="XS94" s="48"/>
      <c r="XT94" s="48"/>
      <c r="XU94" s="48"/>
      <c r="XV94" s="48"/>
      <c r="XW94" s="48"/>
      <c r="XX94" s="48"/>
      <c r="XY94" s="48"/>
      <c r="XZ94" s="48"/>
      <c r="YA94" s="48"/>
      <c r="YB94" s="48"/>
      <c r="YC94" s="48"/>
      <c r="YD94" s="48"/>
      <c r="YE94" s="48"/>
      <c r="YF94" s="48"/>
      <c r="YG94" s="48"/>
      <c r="YH94" s="48"/>
      <c r="YI94" s="48"/>
      <c r="YJ94" s="48"/>
      <c r="YK94" s="48"/>
      <c r="YL94" s="48"/>
      <c r="YM94" s="48"/>
      <c r="YN94" s="48"/>
      <c r="YO94" s="48"/>
      <c r="YP94" s="48"/>
      <c r="YQ94" s="48"/>
      <c r="YR94" s="48"/>
      <c r="YS94" s="48"/>
      <c r="YT94" s="48"/>
      <c r="YU94" s="48"/>
      <c r="YV94" s="48"/>
      <c r="YW94" s="48"/>
      <c r="YX94" s="48"/>
      <c r="YY94" s="48"/>
      <c r="YZ94" s="48"/>
      <c r="ZA94" s="48"/>
      <c r="ZB94" s="48"/>
      <c r="ZC94" s="48"/>
      <c r="ZD94" s="48"/>
      <c r="ZE94" s="48"/>
      <c r="ZF94" s="48"/>
      <c r="ZG94" s="48"/>
      <c r="ZH94" s="48"/>
      <c r="ZI94" s="48"/>
      <c r="ZJ94" s="48"/>
      <c r="ZK94" s="48"/>
      <c r="ZL94" s="48"/>
      <c r="ZM94" s="48"/>
      <c r="ZN94" s="48"/>
      <c r="ZO94" s="48"/>
      <c r="ZP94" s="48"/>
      <c r="ZQ94" s="48"/>
      <c r="ZR94" s="48"/>
      <c r="ZS94" s="48"/>
      <c r="ZT94" s="48"/>
      <c r="ZU94" s="48"/>
      <c r="ZV94" s="48"/>
      <c r="ZW94" s="48"/>
      <c r="ZX94" s="48"/>
      <c r="ZY94" s="48"/>
      <c r="ZZ94" s="48"/>
      <c r="AAA94" s="48"/>
      <c r="AAB94" s="48"/>
      <c r="AAC94" s="48"/>
      <c r="AAD94" s="48"/>
      <c r="AAE94" s="48"/>
      <c r="AAF94" s="48"/>
      <c r="AAG94" s="48"/>
      <c r="AAH94" s="48"/>
      <c r="AAI94" s="48"/>
      <c r="AAJ94" s="48"/>
      <c r="AAK94" s="48"/>
      <c r="AAL94" s="48"/>
      <c r="AAM94" s="48"/>
      <c r="AAN94" s="48"/>
      <c r="AAO94" s="48"/>
      <c r="AAP94" s="48"/>
      <c r="AAQ94" s="48"/>
      <c r="AAR94" s="48"/>
      <c r="AAS94" s="48"/>
      <c r="AAT94" s="48"/>
      <c r="AAU94" s="48"/>
      <c r="AAV94" s="48"/>
      <c r="AAW94" s="48"/>
      <c r="AAX94" s="48"/>
      <c r="AAY94" s="48"/>
      <c r="AAZ94" s="48"/>
      <c r="ABA94" s="48"/>
      <c r="ABB94" s="48"/>
      <c r="ABC94" s="48"/>
      <c r="ABD94" s="48"/>
      <c r="ABE94" s="48"/>
      <c r="ABF94" s="48"/>
      <c r="ABG94" s="48"/>
      <c r="ABH94" s="48"/>
      <c r="ABI94" s="48"/>
      <c r="ABJ94" s="48"/>
      <c r="ABK94" s="48"/>
      <c r="ABL94" s="48"/>
      <c r="ABM94" s="48"/>
      <c r="ABN94" s="48"/>
      <c r="ABO94" s="48"/>
      <c r="ABP94" s="48"/>
      <c r="ABQ94" s="48"/>
      <c r="ABR94" s="48"/>
      <c r="ABS94" s="48"/>
      <c r="ABT94" s="48"/>
      <c r="ABU94" s="48"/>
      <c r="ABV94" s="48"/>
      <c r="ABW94" s="48"/>
      <c r="ABX94" s="48"/>
      <c r="ABY94" s="48"/>
      <c r="ABZ94" s="48"/>
      <c r="ACA94" s="48"/>
      <c r="ACB94" s="48"/>
      <c r="ACC94" s="48"/>
      <c r="ACD94" s="48"/>
      <c r="ACE94" s="48"/>
      <c r="ACF94" s="48"/>
      <c r="ACG94" s="48"/>
      <c r="ACH94" s="48"/>
      <c r="ACI94" s="48"/>
      <c r="ACJ94" s="48"/>
      <c r="ACK94" s="48"/>
      <c r="ACL94" s="48"/>
      <c r="ACM94" s="48"/>
      <c r="ACN94" s="48"/>
      <c r="ACO94" s="48"/>
      <c r="ACP94" s="48"/>
      <c r="ACQ94" s="48"/>
      <c r="ACR94" s="48"/>
      <c r="ACS94" s="48"/>
      <c r="ACT94" s="48"/>
      <c r="ACU94" s="48"/>
      <c r="ACV94" s="48"/>
      <c r="ACW94" s="48"/>
      <c r="ACX94" s="48"/>
      <c r="ACY94" s="48"/>
      <c r="ACZ94" s="48"/>
      <c r="ADA94" s="48"/>
      <c r="ADB94" s="48"/>
      <c r="ADC94" s="48"/>
      <c r="ADD94" s="48"/>
      <c r="ADE94" s="48"/>
      <c r="ADF94" s="48"/>
      <c r="ADG94" s="48"/>
      <c r="ADH94" s="48"/>
      <c r="ADI94" s="48"/>
      <c r="ADJ94" s="48"/>
      <c r="ADK94" s="48"/>
      <c r="ADL94" s="48"/>
      <c r="ADM94" s="48"/>
      <c r="ADN94" s="48"/>
      <c r="ADO94" s="48"/>
      <c r="ADP94" s="48"/>
      <c r="ADQ94" s="48"/>
      <c r="ADR94" s="48"/>
      <c r="ADS94" s="48"/>
      <c r="ADT94" s="48"/>
      <c r="ADU94" s="48"/>
      <c r="ADV94" s="48"/>
      <c r="ADW94" s="48"/>
      <c r="ADX94" s="48"/>
      <c r="ADY94" s="48"/>
      <c r="ADZ94" s="48"/>
      <c r="AEA94" s="48"/>
      <c r="AEB94" s="48"/>
      <c r="AEC94" s="48"/>
      <c r="AED94" s="48"/>
      <c r="AEE94" s="48"/>
      <c r="AEF94" s="48"/>
      <c r="AEG94" s="48"/>
      <c r="AEH94" s="48"/>
      <c r="AEI94" s="48"/>
      <c r="AEJ94" s="48"/>
      <c r="AEK94" s="48"/>
      <c r="AEL94" s="48"/>
      <c r="AEM94" s="48"/>
      <c r="AEN94" s="48"/>
      <c r="AEO94" s="48"/>
      <c r="AEP94" s="48"/>
      <c r="AEQ94" s="48"/>
      <c r="AER94" s="48"/>
      <c r="AES94" s="48"/>
      <c r="AET94" s="48"/>
      <c r="AEU94" s="48"/>
      <c r="AEV94" s="48"/>
      <c r="AEW94" s="48"/>
      <c r="AEX94" s="48"/>
      <c r="AEY94" s="48"/>
      <c r="AEZ94" s="48"/>
      <c r="AFA94" s="48"/>
      <c r="AFB94" s="48"/>
      <c r="AFC94" s="48"/>
      <c r="AFD94" s="48"/>
      <c r="AFE94" s="48"/>
      <c r="AFF94" s="48"/>
      <c r="AFG94" s="48"/>
      <c r="AFH94" s="48"/>
      <c r="AFI94" s="48"/>
      <c r="AFJ94" s="48"/>
      <c r="AFK94" s="48"/>
      <c r="AFL94" s="48"/>
      <c r="AFM94" s="48"/>
      <c r="AFN94" s="48"/>
      <c r="AFO94" s="48"/>
      <c r="AFP94" s="48"/>
      <c r="AFQ94" s="48"/>
      <c r="AFR94" s="48"/>
      <c r="AFS94" s="48"/>
      <c r="AFT94" s="48"/>
      <c r="AFU94" s="48"/>
      <c r="AFV94" s="48"/>
      <c r="AFW94" s="48"/>
      <c r="AFX94" s="48"/>
      <c r="AFY94" s="48"/>
      <c r="AFZ94" s="48"/>
      <c r="AGA94" s="48"/>
      <c r="AGB94" s="48"/>
      <c r="AGC94" s="48"/>
      <c r="AGD94" s="48"/>
      <c r="AGE94" s="48"/>
      <c r="AGF94" s="48"/>
      <c r="AGG94" s="48"/>
      <c r="AGH94" s="48"/>
      <c r="AGI94" s="48"/>
      <c r="AGJ94" s="48"/>
      <c r="AGK94" s="48"/>
      <c r="AGL94" s="48"/>
      <c r="AGM94" s="48"/>
      <c r="AGN94" s="48"/>
      <c r="AGO94" s="48"/>
      <c r="AGP94" s="48"/>
      <c r="AGQ94" s="48"/>
      <c r="AGR94" s="48"/>
      <c r="AGS94" s="48"/>
      <c r="AGT94" s="48"/>
      <c r="AGU94" s="48"/>
      <c r="AGV94" s="48"/>
      <c r="AGW94" s="48"/>
      <c r="AGX94" s="48"/>
      <c r="AGY94" s="48"/>
      <c r="AGZ94" s="48"/>
      <c r="AHA94" s="48"/>
      <c r="AHB94" s="48"/>
      <c r="AHC94" s="48"/>
      <c r="AHD94" s="48"/>
      <c r="AHE94" s="48"/>
      <c r="AHF94" s="48"/>
      <c r="AHG94" s="48"/>
      <c r="AHH94" s="48"/>
      <c r="AHI94" s="48"/>
      <c r="AHJ94" s="48"/>
      <c r="AHK94" s="48"/>
      <c r="AHL94" s="48"/>
      <c r="AHM94" s="48"/>
      <c r="AHN94" s="48"/>
      <c r="AHO94" s="48"/>
      <c r="AHP94" s="48"/>
      <c r="AHQ94" s="48"/>
      <c r="AHR94" s="48"/>
      <c r="AHS94" s="48"/>
      <c r="AHT94" s="48"/>
      <c r="AHU94" s="48"/>
      <c r="AHV94" s="48"/>
      <c r="AHW94" s="48"/>
      <c r="AHX94" s="48"/>
      <c r="AHY94" s="48"/>
      <c r="AHZ94" s="48"/>
      <c r="AIA94" s="48"/>
      <c r="AIB94" s="48"/>
      <c r="AIC94" s="48"/>
      <c r="AID94" s="48"/>
      <c r="AIE94" s="48"/>
      <c r="AIF94" s="48"/>
      <c r="AIG94" s="48"/>
      <c r="AIH94" s="48"/>
      <c r="AII94" s="48"/>
      <c r="AIJ94" s="48"/>
      <c r="AIK94" s="48"/>
      <c r="AIL94" s="48"/>
      <c r="AIM94" s="48"/>
      <c r="AIN94" s="48"/>
      <c r="AIO94" s="48"/>
      <c r="AIP94" s="48"/>
      <c r="AIQ94" s="48"/>
      <c r="AIR94" s="48"/>
      <c r="AIS94" s="48"/>
      <c r="AIT94" s="48"/>
      <c r="AIU94" s="48"/>
      <c r="AIV94" s="48"/>
      <c r="AIW94" s="48"/>
      <c r="AIX94" s="48"/>
      <c r="AIY94" s="48"/>
      <c r="AIZ94" s="48"/>
      <c r="AJA94" s="48"/>
      <c r="AJB94" s="48"/>
      <c r="AJC94" s="48"/>
      <c r="AJD94" s="48"/>
      <c r="AJE94" s="48"/>
      <c r="AJF94" s="48"/>
      <c r="AJG94" s="48"/>
      <c r="AJH94" s="48"/>
      <c r="AJI94" s="48"/>
      <c r="AJJ94" s="48"/>
      <c r="AJK94" s="48"/>
      <c r="AJL94" s="48"/>
      <c r="AJM94" s="48"/>
      <c r="AJN94" s="48"/>
      <c r="AJO94" s="48"/>
      <c r="AJP94" s="48"/>
      <c r="AJQ94" s="48"/>
      <c r="AJR94" s="48"/>
      <c r="AJS94" s="48"/>
      <c r="AJT94" s="48"/>
      <c r="AJU94" s="48"/>
      <c r="AJV94" s="48"/>
      <c r="AJW94" s="48"/>
      <c r="AJX94" s="48"/>
      <c r="AJY94" s="48"/>
      <c r="AJZ94" s="48"/>
      <c r="AKA94" s="48"/>
      <c r="AKB94" s="48"/>
      <c r="AKC94" s="48"/>
      <c r="AKD94" s="48"/>
      <c r="AKE94" s="48"/>
      <c r="AKF94" s="48"/>
      <c r="AKG94" s="48"/>
      <c r="AKH94" s="48"/>
      <c r="AKI94" s="48"/>
      <c r="AKJ94" s="48"/>
      <c r="AKK94" s="48"/>
      <c r="AKL94" s="48"/>
      <c r="AKM94" s="48"/>
      <c r="AKN94" s="48"/>
      <c r="AKO94" s="48"/>
      <c r="AKP94" s="48"/>
      <c r="AKQ94" s="48"/>
      <c r="AKR94" s="48"/>
      <c r="AKS94" s="48"/>
      <c r="AKT94" s="48"/>
      <c r="AKU94" s="48"/>
      <c r="AKV94" s="48"/>
      <c r="AKW94" s="48"/>
      <c r="AKX94" s="48"/>
      <c r="AKY94" s="48"/>
      <c r="AKZ94" s="48"/>
      <c r="ALA94" s="48"/>
      <c r="ALB94" s="48"/>
      <c r="ALC94" s="48"/>
      <c r="ALD94" s="48"/>
      <c r="ALE94" s="48"/>
      <c r="ALF94" s="48"/>
      <c r="ALG94" s="48"/>
      <c r="ALH94" s="48"/>
      <c r="ALI94" s="48"/>
      <c r="ALJ94" s="48"/>
      <c r="ALK94" s="48"/>
      <c r="ALL94" s="48"/>
      <c r="ALM94" s="48"/>
      <c r="ALN94" s="48"/>
      <c r="ALO94" s="48"/>
      <c r="ALP94" s="48"/>
      <c r="ALQ94" s="48"/>
      <c r="ALR94" s="48"/>
      <c r="ALS94" s="48"/>
      <c r="ALT94" s="48"/>
      <c r="ALU94" s="48"/>
      <c r="ALV94" s="48"/>
      <c r="ALW94" s="48"/>
      <c r="ALX94" s="48"/>
      <c r="ALY94" s="48"/>
      <c r="ALZ94" s="48"/>
      <c r="AMA94" s="48"/>
      <c r="AMB94" s="48"/>
      <c r="AMC94" s="48"/>
      <c r="AMD94" s="48"/>
      <c r="AME94" s="48"/>
      <c r="AMF94" s="48"/>
      <c r="AMG94" s="48"/>
      <c r="AMH94" s="48"/>
      <c r="AMI94" s="48"/>
      <c r="AMJ94" s="48"/>
      <c r="AMK94" s="48"/>
      <c r="AML94" s="48"/>
      <c r="AMM94" s="48"/>
      <c r="AMN94" s="48"/>
      <c r="AMO94" s="48"/>
      <c r="AMP94" s="48"/>
      <c r="AMQ94" s="48"/>
      <c r="AMR94" s="48"/>
      <c r="AMS94" s="48"/>
      <c r="AMT94" s="48"/>
      <c r="AMU94" s="48"/>
      <c r="AMV94" s="48"/>
      <c r="AMW94" s="48"/>
      <c r="AMX94" s="48"/>
      <c r="AMY94" s="48"/>
      <c r="AMZ94" s="48"/>
      <c r="ANA94" s="48"/>
      <c r="ANB94" s="48"/>
      <c r="ANC94" s="48"/>
      <c r="AND94" s="48"/>
      <c r="ANE94" s="48"/>
      <c r="ANF94" s="48"/>
      <c r="ANG94" s="48"/>
      <c r="ANH94" s="48"/>
      <c r="ANI94" s="48"/>
      <c r="ANJ94" s="48"/>
      <c r="ANK94" s="48"/>
      <c r="ANL94" s="48"/>
      <c r="ANM94" s="48"/>
      <c r="ANN94" s="48"/>
      <c r="ANO94" s="48"/>
      <c r="ANP94" s="48"/>
      <c r="ANQ94" s="48"/>
      <c r="ANR94" s="48"/>
      <c r="ANS94" s="48"/>
      <c r="ANT94" s="48"/>
      <c r="ANU94" s="48"/>
      <c r="ANV94" s="48"/>
      <c r="ANW94" s="48"/>
      <c r="ANX94" s="48"/>
      <c r="ANY94" s="48"/>
      <c r="ANZ94" s="48"/>
      <c r="AOA94" s="48"/>
      <c r="AOB94" s="48"/>
      <c r="AOC94" s="48"/>
      <c r="AOD94" s="48"/>
      <c r="AOE94" s="48"/>
      <c r="AOF94" s="48"/>
      <c r="AOG94" s="48"/>
      <c r="AOH94" s="48"/>
      <c r="AOI94" s="48"/>
      <c r="AOJ94" s="48"/>
      <c r="AOK94" s="48"/>
      <c r="AOL94" s="48"/>
      <c r="AOM94" s="48"/>
      <c r="AON94" s="48"/>
      <c r="AOO94" s="48"/>
      <c r="AOP94" s="48"/>
      <c r="AOQ94" s="48"/>
      <c r="AOR94" s="48"/>
      <c r="AOS94" s="48"/>
      <c r="AOT94" s="48"/>
      <c r="AOU94" s="48"/>
      <c r="AOV94" s="48"/>
      <c r="AOW94" s="48"/>
      <c r="AOX94" s="48"/>
      <c r="AOY94" s="48"/>
      <c r="AOZ94" s="48"/>
      <c r="APA94" s="48"/>
      <c r="APB94" s="48"/>
      <c r="APC94" s="48"/>
      <c r="APD94" s="48"/>
      <c r="APE94" s="48"/>
      <c r="APF94" s="48"/>
      <c r="APG94" s="48"/>
      <c r="APH94" s="48"/>
      <c r="API94" s="48"/>
      <c r="APJ94" s="48"/>
      <c r="APK94" s="48"/>
      <c r="APL94" s="48"/>
      <c r="APM94" s="48"/>
      <c r="APN94" s="48"/>
      <c r="APO94" s="48"/>
      <c r="APP94" s="48"/>
      <c r="APQ94" s="48"/>
      <c r="APR94" s="48"/>
      <c r="APS94" s="48"/>
      <c r="APT94" s="48"/>
      <c r="APU94" s="48"/>
      <c r="APV94" s="48"/>
      <c r="APW94" s="48"/>
      <c r="APX94" s="48"/>
      <c r="APY94" s="48"/>
      <c r="APZ94" s="48"/>
      <c r="AQA94" s="48"/>
      <c r="AQB94" s="48"/>
      <c r="AQC94" s="48"/>
      <c r="AQD94" s="48"/>
      <c r="AQE94" s="48"/>
      <c r="AQF94" s="48"/>
      <c r="AQG94" s="48"/>
      <c r="AQH94" s="48"/>
      <c r="AQI94" s="48"/>
      <c r="AQJ94" s="48"/>
      <c r="AQK94" s="48"/>
      <c r="AQL94" s="48"/>
      <c r="AQM94" s="48"/>
      <c r="AQN94" s="48"/>
      <c r="AQO94" s="48"/>
      <c r="AQP94" s="48"/>
      <c r="AQQ94" s="48"/>
      <c r="AQR94" s="48"/>
      <c r="AQS94" s="48"/>
      <c r="AQT94" s="48"/>
      <c r="AQU94" s="48"/>
      <c r="AQV94" s="48"/>
      <c r="AQW94" s="48"/>
      <c r="AQX94" s="48"/>
      <c r="AQY94" s="48"/>
      <c r="AQZ94" s="48"/>
      <c r="ARA94" s="48"/>
      <c r="ARB94" s="48"/>
      <c r="ARC94" s="48"/>
      <c r="ARD94" s="48"/>
      <c r="ARE94" s="48"/>
      <c r="ARF94" s="48"/>
      <c r="ARG94" s="48"/>
      <c r="ARH94" s="48"/>
      <c r="ARI94" s="48"/>
      <c r="ARJ94" s="48"/>
      <c r="ARK94" s="48"/>
      <c r="ARL94" s="48"/>
      <c r="ARM94" s="48"/>
      <c r="ARN94" s="48"/>
      <c r="ARO94" s="48"/>
      <c r="ARP94" s="48"/>
      <c r="ARQ94" s="48"/>
      <c r="ARR94" s="48"/>
      <c r="ARS94" s="48"/>
      <c r="ART94" s="48"/>
      <c r="ARU94" s="48"/>
      <c r="ARV94" s="48"/>
      <c r="ARW94" s="48"/>
      <c r="ARX94" s="48"/>
      <c r="ARY94" s="48"/>
      <c r="ARZ94" s="48"/>
      <c r="ASA94" s="48"/>
      <c r="ASB94" s="48"/>
      <c r="ASC94" s="48"/>
      <c r="ASD94" s="48"/>
      <c r="ASE94" s="48"/>
      <c r="ASF94" s="48"/>
      <c r="ASG94" s="48"/>
      <c r="ASH94" s="48"/>
      <c r="ASI94" s="48"/>
      <c r="ASJ94" s="48"/>
      <c r="ASK94" s="48"/>
      <c r="ASL94" s="48"/>
      <c r="ASM94" s="48"/>
      <c r="ASN94" s="48"/>
      <c r="ASO94" s="48"/>
      <c r="ASP94" s="48"/>
      <c r="ASQ94" s="48"/>
      <c r="ASR94" s="48"/>
      <c r="ASS94" s="48"/>
      <c r="AST94" s="48"/>
      <c r="ASU94" s="48"/>
      <c r="ASV94" s="48"/>
      <c r="ASW94" s="48"/>
      <c r="ASX94" s="48"/>
      <c r="ASY94" s="48"/>
      <c r="ASZ94" s="48"/>
      <c r="ATA94" s="48"/>
      <c r="ATB94" s="48"/>
      <c r="ATC94" s="48"/>
      <c r="ATD94" s="48"/>
      <c r="ATE94" s="48"/>
      <c r="ATF94" s="48"/>
      <c r="ATG94" s="48"/>
      <c r="ATH94" s="48"/>
      <c r="ATI94" s="48"/>
      <c r="ATJ94" s="48"/>
      <c r="ATK94" s="48"/>
      <c r="ATL94" s="48"/>
      <c r="ATM94" s="48"/>
      <c r="ATN94" s="48"/>
      <c r="ATO94" s="48"/>
      <c r="ATP94" s="48"/>
      <c r="ATQ94" s="48"/>
      <c r="ATR94" s="48"/>
      <c r="ATS94" s="48"/>
      <c r="ATT94" s="48"/>
      <c r="ATU94" s="48"/>
      <c r="ATV94" s="48"/>
      <c r="ATW94" s="48"/>
      <c r="ATX94" s="48"/>
      <c r="ATY94" s="48"/>
      <c r="ATZ94" s="48"/>
      <c r="AUA94" s="48"/>
      <c r="AUB94" s="48"/>
      <c r="AUC94" s="48"/>
      <c r="AUD94" s="48"/>
      <c r="AUE94" s="48"/>
      <c r="AUF94" s="48"/>
      <c r="AUG94" s="48"/>
      <c r="AUH94" s="48"/>
      <c r="AUI94" s="48"/>
      <c r="AUJ94" s="48"/>
      <c r="AUK94" s="48"/>
      <c r="AUL94" s="48"/>
      <c r="AUM94" s="48"/>
      <c r="AUN94" s="48"/>
      <c r="AUO94" s="48"/>
      <c r="AUP94" s="48"/>
      <c r="AUQ94" s="48"/>
      <c r="AUR94" s="48"/>
      <c r="AUS94" s="48"/>
      <c r="AUT94" s="48"/>
      <c r="AUU94" s="48"/>
      <c r="AUV94" s="48"/>
      <c r="AUW94" s="48"/>
      <c r="AUX94" s="48"/>
      <c r="AUY94" s="48"/>
      <c r="AUZ94" s="48"/>
      <c r="AVA94" s="48"/>
      <c r="AVB94" s="48"/>
      <c r="AVC94" s="48"/>
      <c r="AVD94" s="48"/>
      <c r="AVE94" s="48"/>
      <c r="AVF94" s="48"/>
      <c r="AVG94" s="48"/>
      <c r="AVH94" s="48"/>
      <c r="AVI94" s="48"/>
      <c r="AVJ94" s="48"/>
      <c r="AVK94" s="48"/>
      <c r="AVL94" s="48"/>
      <c r="AVM94" s="48"/>
      <c r="AVN94" s="48"/>
      <c r="AVO94" s="48"/>
      <c r="AVP94" s="48"/>
      <c r="AVQ94" s="48"/>
      <c r="AVR94" s="48"/>
      <c r="AVS94" s="48"/>
      <c r="AVT94" s="48"/>
      <c r="AVU94" s="48"/>
      <c r="AVV94" s="48"/>
      <c r="AVW94" s="48"/>
      <c r="AVX94" s="48"/>
      <c r="AVY94" s="48"/>
      <c r="AVZ94" s="48"/>
      <c r="AWA94" s="48"/>
      <c r="AWB94" s="48"/>
      <c r="AWC94" s="48"/>
      <c r="AWD94" s="48"/>
      <c r="AWE94" s="48"/>
      <c r="AWF94" s="48"/>
      <c r="AWG94" s="48"/>
      <c r="AWH94" s="48"/>
      <c r="AWI94" s="48"/>
      <c r="AWJ94" s="48"/>
      <c r="AWK94" s="48"/>
      <c r="AWL94" s="48"/>
      <c r="AWM94" s="48"/>
      <c r="AWN94" s="48"/>
      <c r="AWO94" s="48"/>
      <c r="AWP94" s="48"/>
      <c r="AWQ94" s="48"/>
      <c r="AWR94" s="48"/>
      <c r="AWS94" s="48"/>
      <c r="AWT94" s="48"/>
      <c r="AWU94" s="48"/>
      <c r="AWV94" s="48"/>
      <c r="AWW94" s="48"/>
      <c r="AWX94" s="48"/>
      <c r="AWY94" s="48"/>
      <c r="AWZ94" s="48"/>
      <c r="AXA94" s="48"/>
      <c r="AXB94" s="48"/>
      <c r="AXC94" s="48"/>
      <c r="AXD94" s="48"/>
      <c r="AXE94" s="48"/>
      <c r="AXF94" s="48"/>
      <c r="AXG94" s="48"/>
      <c r="AXH94" s="48"/>
      <c r="AXI94" s="48"/>
      <c r="AXJ94" s="48"/>
      <c r="AXK94" s="48"/>
      <c r="AXL94" s="48"/>
      <c r="AXM94" s="48"/>
      <c r="AXN94" s="48"/>
      <c r="AXO94" s="48"/>
      <c r="AXP94" s="48"/>
      <c r="AXQ94" s="48"/>
      <c r="AXR94" s="48"/>
      <c r="AXS94" s="48"/>
      <c r="AXT94" s="48"/>
      <c r="AXU94" s="48"/>
      <c r="AXV94" s="48"/>
      <c r="AXW94" s="48"/>
      <c r="AXX94" s="48"/>
      <c r="AXY94" s="48"/>
      <c r="AXZ94" s="48"/>
      <c r="AYA94" s="48"/>
      <c r="AYB94" s="48"/>
      <c r="AYC94" s="48"/>
      <c r="AYD94" s="48"/>
      <c r="AYE94" s="48"/>
      <c r="AYF94" s="48"/>
      <c r="AYG94" s="48"/>
      <c r="AYH94" s="48"/>
      <c r="AYI94" s="48"/>
      <c r="AYJ94" s="48"/>
      <c r="AYK94" s="48"/>
      <c r="AYL94" s="48"/>
      <c r="AYM94" s="48"/>
      <c r="AYN94" s="48"/>
      <c r="AYO94" s="48"/>
      <c r="AYP94" s="48"/>
      <c r="AYQ94" s="48"/>
      <c r="AYR94" s="48"/>
      <c r="AYS94" s="48"/>
      <c r="AYT94" s="48"/>
      <c r="AYU94" s="48"/>
      <c r="AYV94" s="48"/>
      <c r="AYW94" s="48"/>
      <c r="AYX94" s="48"/>
      <c r="AYY94" s="48"/>
      <c r="AYZ94" s="48"/>
      <c r="AZA94" s="48"/>
      <c r="AZB94" s="48"/>
      <c r="AZC94" s="48"/>
      <c r="AZD94" s="48"/>
      <c r="AZE94" s="48"/>
      <c r="AZF94" s="48"/>
      <c r="AZG94" s="48"/>
      <c r="AZH94" s="48"/>
      <c r="AZI94" s="48"/>
      <c r="AZJ94" s="48"/>
      <c r="AZK94" s="48"/>
      <c r="AZL94" s="48"/>
      <c r="AZM94" s="48"/>
      <c r="AZN94" s="48"/>
      <c r="AZO94" s="48"/>
      <c r="AZP94" s="48"/>
      <c r="AZQ94" s="48"/>
      <c r="AZR94" s="48"/>
      <c r="AZS94" s="48"/>
      <c r="AZT94" s="48"/>
      <c r="AZU94" s="48"/>
      <c r="AZV94" s="48"/>
      <c r="AZW94" s="48"/>
      <c r="AZX94" s="48"/>
      <c r="AZY94" s="48"/>
      <c r="AZZ94" s="48"/>
      <c r="BAA94" s="48"/>
      <c r="BAB94" s="48"/>
      <c r="BAC94" s="48"/>
      <c r="BAD94" s="48"/>
      <c r="BAE94" s="48"/>
      <c r="BAF94" s="48"/>
      <c r="BAG94" s="48"/>
      <c r="BAH94" s="48"/>
      <c r="BAI94" s="48"/>
      <c r="BAJ94" s="48"/>
      <c r="BAK94" s="48"/>
      <c r="BAL94" s="48"/>
      <c r="BAM94" s="48"/>
      <c r="BAN94" s="48"/>
      <c r="BAO94" s="48"/>
      <c r="BAP94" s="48"/>
      <c r="BAQ94" s="48"/>
      <c r="BAR94" s="48"/>
      <c r="BAS94" s="48"/>
      <c r="BAT94" s="48"/>
      <c r="BAU94" s="48"/>
      <c r="BAV94" s="48"/>
      <c r="BAW94" s="48"/>
      <c r="BAX94" s="48"/>
      <c r="BAY94" s="48"/>
      <c r="BAZ94" s="48"/>
      <c r="BBA94" s="48"/>
      <c r="BBB94" s="48"/>
      <c r="BBC94" s="48"/>
      <c r="BBD94" s="48"/>
      <c r="BBE94" s="48"/>
      <c r="BBF94" s="48"/>
      <c r="BBG94" s="48"/>
      <c r="BBH94" s="48"/>
      <c r="BBI94" s="48"/>
      <c r="BBJ94" s="48"/>
      <c r="BBK94" s="48"/>
      <c r="BBL94" s="48"/>
      <c r="BBM94" s="48"/>
      <c r="BBN94" s="48"/>
      <c r="BBO94" s="48"/>
      <c r="BBP94" s="48"/>
      <c r="BBQ94" s="48"/>
      <c r="BBR94" s="48"/>
      <c r="BBS94" s="48"/>
      <c r="BBT94" s="48"/>
      <c r="BBU94" s="48"/>
      <c r="BBV94" s="48"/>
      <c r="BBW94" s="48"/>
      <c r="BBX94" s="48"/>
      <c r="BBY94" s="48"/>
      <c r="BBZ94" s="48"/>
      <c r="BCA94" s="48"/>
      <c r="BCB94" s="48"/>
      <c r="BCC94" s="48"/>
      <c r="BCD94" s="48"/>
      <c r="BCE94" s="48"/>
      <c r="BCF94" s="48"/>
      <c r="BCG94" s="48"/>
      <c r="BCH94" s="48"/>
      <c r="BCI94" s="48"/>
      <c r="BCJ94" s="48"/>
      <c r="BCK94" s="48"/>
      <c r="BCL94" s="48"/>
      <c r="BCM94" s="48"/>
      <c r="BCN94" s="48"/>
      <c r="BCO94" s="48"/>
      <c r="BCP94" s="48"/>
      <c r="BCQ94" s="48"/>
      <c r="BCR94" s="48"/>
      <c r="BCS94" s="48"/>
      <c r="BCT94" s="48"/>
      <c r="BCU94" s="48"/>
      <c r="BCV94" s="48"/>
      <c r="BCW94" s="48"/>
      <c r="BCX94" s="48"/>
      <c r="BCY94" s="48"/>
      <c r="BCZ94" s="48"/>
      <c r="BDA94" s="48"/>
      <c r="BDB94" s="48"/>
      <c r="BDC94" s="48"/>
      <c r="BDD94" s="48"/>
      <c r="BDE94" s="48"/>
      <c r="BDF94" s="48"/>
      <c r="BDG94" s="48"/>
      <c r="BDH94" s="48"/>
      <c r="BDI94" s="48"/>
      <c r="BDJ94" s="48"/>
      <c r="BDK94" s="48"/>
      <c r="BDL94" s="48"/>
      <c r="BDM94" s="48"/>
      <c r="BDN94" s="48"/>
      <c r="BDO94" s="48"/>
      <c r="BDP94" s="48"/>
      <c r="BDQ94" s="48"/>
      <c r="BDR94" s="48"/>
      <c r="BDS94" s="48"/>
      <c r="BDT94" s="48"/>
      <c r="BDU94" s="48"/>
      <c r="BDV94" s="48"/>
      <c r="BDW94" s="48"/>
      <c r="BDX94" s="48"/>
      <c r="BDY94" s="48"/>
      <c r="BDZ94" s="48"/>
      <c r="BEA94" s="48"/>
      <c r="BEB94" s="48"/>
      <c r="BEC94" s="48"/>
      <c r="BED94" s="48"/>
      <c r="BEE94" s="48"/>
      <c r="BEF94" s="48"/>
      <c r="BEG94" s="48"/>
      <c r="BEH94" s="48"/>
      <c r="BEI94" s="48"/>
      <c r="BEJ94" s="48"/>
      <c r="BEK94" s="48"/>
      <c r="BEL94" s="48"/>
      <c r="BEM94" s="48"/>
      <c r="BEN94" s="48"/>
      <c r="BEO94" s="48"/>
      <c r="BEP94" s="48"/>
      <c r="BEQ94" s="48"/>
      <c r="BER94" s="48"/>
      <c r="BES94" s="48"/>
      <c r="BET94" s="48"/>
      <c r="BEU94" s="48"/>
      <c r="BEV94" s="48"/>
      <c r="BEW94" s="48"/>
      <c r="BEX94" s="48"/>
      <c r="BEY94" s="48"/>
      <c r="BEZ94" s="48"/>
      <c r="BFA94" s="48"/>
      <c r="BFB94" s="48"/>
      <c r="BFC94" s="48"/>
      <c r="BFD94" s="48"/>
      <c r="BFE94" s="48"/>
      <c r="BFF94" s="48"/>
      <c r="BFG94" s="48"/>
      <c r="BFH94" s="48"/>
      <c r="BFI94" s="48"/>
      <c r="BFJ94" s="48"/>
      <c r="BFK94" s="48"/>
      <c r="BFL94" s="48"/>
      <c r="BFM94" s="48"/>
      <c r="BFN94" s="48"/>
      <c r="BFO94" s="48"/>
      <c r="BFP94" s="48"/>
      <c r="BFQ94" s="48"/>
      <c r="BFR94" s="48"/>
      <c r="BFS94" s="48"/>
      <c r="BFT94" s="48"/>
      <c r="BFU94" s="48"/>
      <c r="BFV94" s="48"/>
      <c r="BFW94" s="48"/>
      <c r="BFX94" s="48"/>
      <c r="BFY94" s="48"/>
      <c r="BFZ94" s="48"/>
      <c r="BGA94" s="48"/>
      <c r="BGB94" s="48"/>
      <c r="BGC94" s="48"/>
      <c r="BGD94" s="48"/>
      <c r="BGE94" s="48"/>
      <c r="BGF94" s="48"/>
      <c r="BGG94" s="48"/>
      <c r="BGH94" s="48"/>
      <c r="BGI94" s="48"/>
      <c r="BGJ94" s="48"/>
      <c r="BGK94" s="48"/>
      <c r="BGL94" s="48"/>
      <c r="BGM94" s="48"/>
      <c r="BGN94" s="48"/>
      <c r="BGO94" s="48"/>
      <c r="BGP94" s="48"/>
      <c r="BGQ94" s="48"/>
      <c r="BGR94" s="48"/>
      <c r="BGS94" s="48"/>
      <c r="BGT94" s="48"/>
      <c r="BGU94" s="48"/>
      <c r="BGV94" s="48"/>
      <c r="BGW94" s="48"/>
      <c r="BGX94" s="48"/>
      <c r="BGY94" s="48"/>
      <c r="BGZ94" s="48"/>
      <c r="BHA94" s="48"/>
      <c r="BHB94" s="48"/>
      <c r="BHC94" s="48"/>
      <c r="BHD94" s="48"/>
      <c r="BHE94" s="48"/>
      <c r="BHF94" s="48"/>
      <c r="BHG94" s="48"/>
      <c r="BHH94" s="48"/>
      <c r="BHI94" s="48"/>
      <c r="BHJ94" s="48"/>
      <c r="BHK94" s="48"/>
      <c r="BHL94" s="48"/>
      <c r="BHM94" s="48"/>
      <c r="BHN94" s="48"/>
      <c r="BHO94" s="48"/>
      <c r="BHP94" s="48"/>
      <c r="BHQ94" s="48"/>
      <c r="BHR94" s="48"/>
      <c r="BHS94" s="48"/>
      <c r="BHT94" s="48"/>
      <c r="BHU94" s="48"/>
      <c r="BHV94" s="48"/>
      <c r="BHW94" s="48"/>
      <c r="BHX94" s="48"/>
      <c r="BHY94" s="48"/>
      <c r="BHZ94" s="48"/>
      <c r="BIA94" s="48"/>
      <c r="BIB94" s="48"/>
      <c r="BIC94" s="48"/>
      <c r="BID94" s="48"/>
      <c r="BIE94" s="48"/>
      <c r="BIF94" s="48"/>
      <c r="BIG94" s="48"/>
      <c r="BIH94" s="48"/>
      <c r="BII94" s="48"/>
      <c r="BIJ94" s="48"/>
      <c r="BIK94" s="48"/>
      <c r="BIL94" s="48"/>
      <c r="BIM94" s="48"/>
      <c r="BIN94" s="48"/>
      <c r="BIO94" s="48"/>
      <c r="BIP94" s="48"/>
      <c r="BIQ94" s="48"/>
      <c r="BIR94" s="48"/>
      <c r="BIS94" s="48"/>
      <c r="BIT94" s="48"/>
      <c r="BIU94" s="48"/>
      <c r="BIV94" s="48"/>
      <c r="BIW94" s="48"/>
      <c r="BIX94" s="48"/>
      <c r="BIY94" s="48"/>
      <c r="BIZ94" s="48"/>
      <c r="BJA94" s="48"/>
      <c r="BJB94" s="48"/>
      <c r="BJC94" s="48"/>
      <c r="BJD94" s="48"/>
      <c r="BJE94" s="48"/>
      <c r="BJF94" s="48"/>
      <c r="BJG94" s="48"/>
      <c r="BJH94" s="48"/>
      <c r="BJI94" s="48"/>
      <c r="BJJ94" s="48"/>
      <c r="BJK94" s="48"/>
      <c r="BJL94" s="48"/>
      <c r="BJM94" s="48"/>
      <c r="BJN94" s="48"/>
      <c r="BJO94" s="48"/>
      <c r="BJP94" s="48"/>
      <c r="BJQ94" s="48"/>
      <c r="BJR94" s="48"/>
      <c r="BJS94" s="48"/>
      <c r="BJT94" s="48"/>
      <c r="BJU94" s="48"/>
      <c r="BJV94" s="48"/>
      <c r="BJW94" s="48"/>
      <c r="BJX94" s="48"/>
      <c r="BJY94" s="48"/>
      <c r="BJZ94" s="48"/>
      <c r="BKA94" s="48"/>
      <c r="BKB94" s="48"/>
      <c r="BKC94" s="48"/>
      <c r="BKD94" s="48"/>
      <c r="BKE94" s="48"/>
      <c r="BKF94" s="48"/>
      <c r="BKG94" s="48"/>
      <c r="BKH94" s="48"/>
      <c r="BKI94" s="48"/>
      <c r="BKJ94" s="48"/>
      <c r="BKK94" s="48"/>
      <c r="BKL94" s="48"/>
      <c r="BKM94" s="48"/>
      <c r="BKN94" s="48"/>
      <c r="BKO94" s="48"/>
      <c r="BKP94" s="48"/>
      <c r="BKQ94" s="48"/>
      <c r="BKR94" s="48"/>
      <c r="BKS94" s="48"/>
      <c r="BKT94" s="48"/>
      <c r="BKU94" s="48"/>
      <c r="BKV94" s="48"/>
      <c r="BKW94" s="48"/>
      <c r="BKX94" s="48"/>
      <c r="BKY94" s="48"/>
      <c r="BKZ94" s="48"/>
      <c r="BLA94" s="48"/>
      <c r="BLB94" s="48"/>
      <c r="BLC94" s="48"/>
      <c r="BLD94" s="48"/>
      <c r="BLE94" s="48"/>
      <c r="BLF94" s="48"/>
      <c r="BLG94" s="48"/>
      <c r="BLH94" s="48"/>
      <c r="BLI94" s="48"/>
      <c r="BLJ94" s="48"/>
      <c r="BLK94" s="48"/>
      <c r="BLL94" s="48"/>
      <c r="BLM94" s="48"/>
      <c r="BLN94" s="48"/>
      <c r="BLO94" s="48"/>
      <c r="BLP94" s="48"/>
      <c r="BLQ94" s="48"/>
      <c r="BLR94" s="48"/>
      <c r="BLS94" s="48"/>
      <c r="BLT94" s="48"/>
      <c r="BLU94" s="48"/>
      <c r="BLV94" s="48"/>
      <c r="BLW94" s="48"/>
      <c r="BLX94" s="48"/>
      <c r="BLY94" s="48"/>
      <c r="BLZ94" s="48"/>
      <c r="BMA94" s="48"/>
      <c r="BMB94" s="48"/>
      <c r="BMC94" s="48"/>
      <c r="BMD94" s="48"/>
      <c r="BME94" s="48"/>
      <c r="BMF94" s="48"/>
      <c r="BMG94" s="48"/>
      <c r="BMH94" s="48"/>
      <c r="BMI94" s="48"/>
      <c r="BMJ94" s="48"/>
      <c r="BMK94" s="48"/>
      <c r="BML94" s="48"/>
      <c r="BMM94" s="48"/>
      <c r="BMN94" s="48"/>
      <c r="BMO94" s="48"/>
      <c r="BMP94" s="48"/>
      <c r="BMQ94" s="48"/>
      <c r="BMR94" s="48"/>
      <c r="BMS94" s="48"/>
      <c r="BMT94" s="48"/>
      <c r="BMU94" s="48"/>
      <c r="BMV94" s="48"/>
      <c r="BMW94" s="48"/>
      <c r="BMX94" s="48"/>
      <c r="BMY94" s="48"/>
      <c r="BMZ94" s="48"/>
      <c r="BNA94" s="48"/>
      <c r="BNB94" s="48"/>
      <c r="BNC94" s="48"/>
      <c r="BND94" s="48"/>
      <c r="BNE94" s="48"/>
      <c r="BNF94" s="48"/>
      <c r="BNG94" s="48"/>
      <c r="BNH94" s="48"/>
      <c r="BNI94" s="48"/>
      <c r="BNJ94" s="48"/>
      <c r="BNK94" s="48"/>
      <c r="BNL94" s="48"/>
      <c r="BNM94" s="48"/>
      <c r="BNN94" s="48"/>
      <c r="BNO94" s="48"/>
      <c r="BNP94" s="48"/>
      <c r="BNQ94" s="48"/>
      <c r="BNR94" s="48"/>
      <c r="BNS94" s="48"/>
      <c r="BNT94" s="48"/>
      <c r="BNU94" s="48"/>
      <c r="BNV94" s="48"/>
      <c r="BNW94" s="48"/>
      <c r="BNX94" s="48"/>
      <c r="BNY94" s="48"/>
      <c r="BNZ94" s="48"/>
      <c r="BOA94" s="48"/>
      <c r="BOB94" s="48"/>
      <c r="BOC94" s="48"/>
      <c r="BOD94" s="48"/>
      <c r="BOE94" s="48"/>
      <c r="BOF94" s="48"/>
      <c r="BOG94" s="48"/>
      <c r="BOH94" s="48"/>
      <c r="BOI94" s="48"/>
      <c r="BOJ94" s="48"/>
      <c r="BOK94" s="48"/>
      <c r="BOL94" s="48"/>
      <c r="BOM94" s="48"/>
      <c r="BON94" s="48"/>
      <c r="BOO94" s="48"/>
      <c r="BOP94" s="48"/>
      <c r="BOQ94" s="48"/>
      <c r="BOR94" s="48"/>
      <c r="BOS94" s="48"/>
      <c r="BOT94" s="48"/>
      <c r="BOU94" s="48"/>
      <c r="BOV94" s="48"/>
      <c r="BOW94" s="48"/>
      <c r="BOX94" s="48"/>
      <c r="BOY94" s="48"/>
      <c r="BOZ94" s="48"/>
      <c r="BPA94" s="48"/>
      <c r="BPB94" s="48"/>
      <c r="BPC94" s="48"/>
      <c r="BPD94" s="48"/>
      <c r="BPE94" s="48"/>
      <c r="BPF94" s="48"/>
      <c r="BPG94" s="48"/>
      <c r="BPH94" s="48"/>
      <c r="BPI94" s="48"/>
      <c r="BPJ94" s="48"/>
      <c r="BPK94" s="48"/>
      <c r="BPL94" s="48"/>
      <c r="BPM94" s="48"/>
      <c r="BPN94" s="48"/>
      <c r="BPO94" s="48"/>
      <c r="BPP94" s="48"/>
      <c r="BPQ94" s="48"/>
      <c r="BPR94" s="48"/>
      <c r="BPS94" s="48"/>
      <c r="BPT94" s="48"/>
      <c r="BPU94" s="48"/>
      <c r="BPV94" s="48"/>
      <c r="BPW94" s="48"/>
      <c r="BPX94" s="48"/>
      <c r="BPY94" s="48"/>
      <c r="BPZ94" s="48"/>
      <c r="BQA94" s="48"/>
      <c r="BQB94" s="48"/>
      <c r="BQC94" s="48"/>
      <c r="BQD94" s="48"/>
      <c r="BQE94" s="48"/>
      <c r="BQF94" s="48"/>
      <c r="BQG94" s="48"/>
      <c r="BQH94" s="48"/>
      <c r="BQI94" s="48"/>
      <c r="BQJ94" s="48"/>
      <c r="BQK94" s="48"/>
      <c r="BQL94" s="48"/>
      <c r="BQM94" s="48"/>
      <c r="BQN94" s="48"/>
      <c r="BQO94" s="48"/>
      <c r="BQP94" s="48"/>
      <c r="BQQ94" s="48"/>
      <c r="BQR94" s="48"/>
      <c r="BQS94" s="48"/>
      <c r="BQT94" s="48"/>
      <c r="BQU94" s="48"/>
      <c r="BQV94" s="48"/>
      <c r="BQW94" s="48"/>
      <c r="BQX94" s="48"/>
      <c r="BQY94" s="48"/>
      <c r="BQZ94" s="48"/>
      <c r="BRA94" s="48"/>
      <c r="BRB94" s="48"/>
      <c r="BRC94" s="48"/>
      <c r="BRD94" s="48"/>
      <c r="BRE94" s="48"/>
      <c r="BRF94" s="48"/>
      <c r="BRG94" s="48"/>
      <c r="BRH94" s="48"/>
      <c r="BRI94" s="48"/>
      <c r="BRJ94" s="48"/>
      <c r="BRK94" s="48"/>
      <c r="BRL94" s="48"/>
      <c r="BRM94" s="48"/>
      <c r="BRN94" s="48"/>
      <c r="BRO94" s="48"/>
      <c r="BRP94" s="48"/>
      <c r="BRQ94" s="48"/>
      <c r="BRR94" s="48"/>
      <c r="BRS94" s="48"/>
      <c r="BRT94" s="48"/>
      <c r="BRU94" s="48"/>
      <c r="BRV94" s="48"/>
      <c r="BRW94" s="48"/>
      <c r="BRX94" s="48"/>
      <c r="BRY94" s="48"/>
      <c r="BRZ94" s="48"/>
      <c r="BSA94" s="48"/>
      <c r="BSB94" s="48"/>
      <c r="BSC94" s="48"/>
      <c r="BSD94" s="48"/>
      <c r="BSE94" s="48"/>
      <c r="BSF94" s="48"/>
      <c r="BSG94" s="48"/>
      <c r="BSH94" s="48"/>
      <c r="BSI94" s="48"/>
      <c r="BSJ94" s="48"/>
      <c r="BSK94" s="48"/>
      <c r="BSL94" s="48"/>
      <c r="BSM94" s="48"/>
      <c r="BSN94" s="48"/>
      <c r="BSO94" s="48"/>
      <c r="BSP94" s="48"/>
      <c r="BSQ94" s="48"/>
      <c r="BSR94" s="48"/>
      <c r="BSS94" s="48"/>
      <c r="BST94" s="48"/>
      <c r="BSU94" s="48"/>
      <c r="BSV94" s="48"/>
      <c r="BSW94" s="48"/>
      <c r="BSX94" s="48"/>
      <c r="BSY94" s="48"/>
      <c r="BSZ94" s="48"/>
      <c r="BTA94" s="48"/>
      <c r="BTB94" s="48"/>
      <c r="BTC94" s="48"/>
      <c r="BTD94" s="48"/>
      <c r="BTE94" s="48"/>
      <c r="BTF94" s="48"/>
      <c r="BTG94" s="48"/>
      <c r="BTH94" s="48"/>
      <c r="BTI94" s="48"/>
      <c r="BTJ94" s="48"/>
      <c r="BTK94" s="48"/>
      <c r="BTL94" s="48"/>
      <c r="BTM94" s="48"/>
      <c r="BTN94" s="48"/>
      <c r="BTO94" s="48"/>
      <c r="BTP94" s="48"/>
      <c r="BTQ94" s="48"/>
      <c r="BTR94" s="48"/>
      <c r="BTS94" s="48"/>
      <c r="BTT94" s="48"/>
      <c r="BTU94" s="48"/>
      <c r="BTV94" s="48"/>
      <c r="BTW94" s="48"/>
      <c r="BTX94" s="48"/>
      <c r="BTY94" s="48"/>
      <c r="BTZ94" s="48"/>
      <c r="BUA94" s="48"/>
      <c r="BUB94" s="48"/>
      <c r="BUC94" s="48"/>
      <c r="BUD94" s="48"/>
      <c r="BUE94" s="48"/>
      <c r="BUF94" s="48"/>
      <c r="BUG94" s="48"/>
      <c r="BUH94" s="48"/>
      <c r="BUI94" s="48"/>
      <c r="BUJ94" s="48"/>
      <c r="BUK94" s="48"/>
      <c r="BUL94" s="48"/>
      <c r="BUM94" s="48"/>
      <c r="BUN94" s="48"/>
      <c r="BUO94" s="48"/>
      <c r="BUP94" s="48"/>
      <c r="BUQ94" s="48"/>
      <c r="BUR94" s="48"/>
      <c r="BUS94" s="48"/>
      <c r="BUT94" s="48"/>
      <c r="BUU94" s="48"/>
      <c r="BUV94" s="48"/>
      <c r="BUW94" s="48"/>
      <c r="BUX94" s="48"/>
      <c r="BUY94" s="48"/>
      <c r="BUZ94" s="48"/>
      <c r="BVA94" s="48"/>
      <c r="BVB94" s="48"/>
      <c r="BVC94" s="48"/>
      <c r="BVD94" s="48"/>
      <c r="BVE94" s="48"/>
      <c r="BVF94" s="48"/>
      <c r="BVG94" s="48"/>
      <c r="BVH94" s="48"/>
      <c r="BVI94" s="48"/>
      <c r="BVJ94" s="48"/>
      <c r="BVK94" s="48"/>
      <c r="BVL94" s="48"/>
      <c r="BVM94" s="48"/>
      <c r="BVN94" s="48"/>
      <c r="BVO94" s="48"/>
      <c r="BVP94" s="48"/>
      <c r="BVQ94" s="48"/>
      <c r="BVR94" s="48"/>
      <c r="BVS94" s="48"/>
      <c r="BVT94" s="48"/>
      <c r="BVU94" s="48"/>
      <c r="BVV94" s="48"/>
      <c r="BVW94" s="48"/>
      <c r="BVX94" s="48"/>
      <c r="BVY94" s="48"/>
      <c r="BVZ94" s="48"/>
      <c r="BWA94" s="48"/>
      <c r="BWB94" s="48"/>
      <c r="BWC94" s="48"/>
      <c r="BWD94" s="48"/>
      <c r="BWE94" s="48"/>
      <c r="BWF94" s="48"/>
      <c r="BWG94" s="48"/>
      <c r="BWH94" s="48"/>
      <c r="BWI94" s="48"/>
      <c r="BWJ94" s="48"/>
      <c r="BWK94" s="48"/>
      <c r="BWL94" s="48"/>
      <c r="BWM94" s="48"/>
      <c r="BWN94" s="48"/>
      <c r="BWO94" s="48"/>
      <c r="BWP94" s="48"/>
      <c r="BWQ94" s="48"/>
      <c r="BWR94" s="48"/>
      <c r="BWS94" s="48"/>
      <c r="BWT94" s="48"/>
      <c r="BWU94" s="48"/>
      <c r="BWV94" s="48"/>
      <c r="BWW94" s="48"/>
      <c r="BWX94" s="48"/>
      <c r="BWY94" s="48"/>
      <c r="BWZ94" s="48"/>
      <c r="BXA94" s="48"/>
      <c r="BXB94" s="48"/>
      <c r="BXC94" s="48"/>
      <c r="BXD94" s="48"/>
      <c r="BXE94" s="48"/>
      <c r="BXF94" s="48"/>
      <c r="BXG94" s="48"/>
      <c r="BXH94" s="48"/>
      <c r="BXI94" s="48"/>
      <c r="BXJ94" s="48"/>
      <c r="BXK94" s="48"/>
      <c r="BXL94" s="48"/>
      <c r="BXM94" s="48"/>
      <c r="BXN94" s="48"/>
      <c r="BXO94" s="48"/>
      <c r="BXP94" s="48"/>
      <c r="BXQ94" s="48"/>
      <c r="BXR94" s="48"/>
      <c r="BXS94" s="48"/>
      <c r="BXT94" s="48"/>
      <c r="BXU94" s="48"/>
      <c r="BXV94" s="48"/>
      <c r="BXW94" s="48"/>
      <c r="BXX94" s="48"/>
      <c r="BXY94" s="48"/>
      <c r="BXZ94" s="48"/>
      <c r="BYA94" s="48"/>
      <c r="BYB94" s="48"/>
      <c r="BYC94" s="48"/>
      <c r="BYD94" s="48"/>
      <c r="BYE94" s="48"/>
      <c r="BYF94" s="48"/>
      <c r="BYG94" s="48"/>
      <c r="BYH94" s="48"/>
      <c r="BYI94" s="48"/>
      <c r="BYJ94" s="48"/>
      <c r="BYK94" s="48"/>
      <c r="BYL94" s="48"/>
      <c r="BYM94" s="48"/>
      <c r="BYN94" s="48"/>
      <c r="BYO94" s="48"/>
      <c r="BYP94" s="48"/>
      <c r="BYQ94" s="48"/>
      <c r="BYR94" s="48"/>
      <c r="BYS94" s="48"/>
      <c r="BYT94" s="48"/>
      <c r="BYU94" s="48"/>
      <c r="BYV94" s="48"/>
      <c r="BYW94" s="48"/>
      <c r="BYX94" s="48"/>
      <c r="BYY94" s="48"/>
      <c r="BYZ94" s="48"/>
      <c r="BZA94" s="48"/>
      <c r="BZB94" s="48"/>
      <c r="BZC94" s="48"/>
      <c r="BZD94" s="48"/>
      <c r="BZE94" s="48"/>
      <c r="BZF94" s="48"/>
      <c r="BZG94" s="48"/>
      <c r="BZH94" s="48"/>
      <c r="BZI94" s="48"/>
      <c r="BZJ94" s="48"/>
      <c r="BZK94" s="48"/>
      <c r="BZL94" s="48"/>
      <c r="BZM94" s="48"/>
      <c r="BZN94" s="48"/>
      <c r="BZO94" s="48"/>
      <c r="BZP94" s="48"/>
      <c r="BZQ94" s="48"/>
      <c r="BZR94" s="48"/>
      <c r="BZS94" s="48"/>
      <c r="BZT94" s="48"/>
      <c r="BZU94" s="48"/>
      <c r="BZV94" s="48"/>
      <c r="BZW94" s="48"/>
      <c r="BZX94" s="48"/>
      <c r="BZY94" s="48"/>
      <c r="BZZ94" s="48"/>
      <c r="CAA94" s="48"/>
      <c r="CAB94" s="48"/>
      <c r="CAC94" s="48"/>
      <c r="CAD94" s="48"/>
      <c r="CAE94" s="48"/>
      <c r="CAF94" s="48"/>
      <c r="CAG94" s="48"/>
      <c r="CAH94" s="48"/>
      <c r="CAI94" s="48"/>
      <c r="CAJ94" s="48"/>
      <c r="CAK94" s="48"/>
      <c r="CAL94" s="48"/>
      <c r="CAM94" s="48"/>
      <c r="CAN94" s="48"/>
      <c r="CAO94" s="48"/>
      <c r="CAP94" s="48"/>
      <c r="CAQ94" s="48"/>
      <c r="CAR94" s="48"/>
      <c r="CAS94" s="48"/>
      <c r="CAT94" s="48"/>
      <c r="CAU94" s="48"/>
      <c r="CAV94" s="48"/>
      <c r="CAW94" s="48"/>
      <c r="CAX94" s="48"/>
      <c r="CAY94" s="48"/>
      <c r="CAZ94" s="48"/>
      <c r="CBA94" s="48"/>
      <c r="CBB94" s="48"/>
      <c r="CBC94" s="48"/>
      <c r="CBD94" s="48"/>
      <c r="CBE94" s="48"/>
      <c r="CBF94" s="48"/>
      <c r="CBG94" s="48"/>
      <c r="CBH94" s="48"/>
      <c r="CBI94" s="48"/>
      <c r="CBJ94" s="48"/>
      <c r="CBK94" s="48"/>
      <c r="CBL94" s="48"/>
      <c r="CBM94" s="48"/>
      <c r="CBN94" s="48"/>
      <c r="CBO94" s="48"/>
      <c r="CBP94" s="48"/>
      <c r="CBQ94" s="48"/>
      <c r="CBR94" s="48"/>
      <c r="CBS94" s="48"/>
      <c r="CBT94" s="48"/>
      <c r="CBU94" s="48"/>
      <c r="CBV94" s="48"/>
      <c r="CBW94" s="48"/>
      <c r="CBX94" s="48"/>
      <c r="CBY94" s="48"/>
      <c r="CBZ94" s="48"/>
      <c r="CCA94" s="48"/>
      <c r="CCB94" s="48"/>
      <c r="CCC94" s="48"/>
      <c r="CCD94" s="48"/>
      <c r="CCE94" s="48"/>
      <c r="CCF94" s="48"/>
      <c r="CCG94" s="48"/>
      <c r="CCH94" s="48"/>
      <c r="CCI94" s="48"/>
      <c r="CCJ94" s="48"/>
      <c r="CCK94" s="48"/>
      <c r="CCL94" s="48"/>
      <c r="CCM94" s="48"/>
      <c r="CCN94" s="48"/>
      <c r="CCO94" s="48"/>
      <c r="CCP94" s="48"/>
      <c r="CCQ94" s="48"/>
      <c r="CCR94" s="48"/>
      <c r="CCS94" s="48"/>
      <c r="CCT94" s="48"/>
      <c r="CCU94" s="48"/>
      <c r="CCV94" s="48"/>
      <c r="CCW94" s="48"/>
      <c r="CCX94" s="48"/>
      <c r="CCY94" s="48"/>
      <c r="CCZ94" s="48"/>
      <c r="CDA94" s="48"/>
      <c r="CDB94" s="48"/>
      <c r="CDC94" s="48"/>
      <c r="CDD94" s="48"/>
      <c r="CDE94" s="48"/>
      <c r="CDF94" s="48"/>
      <c r="CDG94" s="48"/>
      <c r="CDH94" s="48"/>
      <c r="CDI94" s="48"/>
      <c r="CDJ94" s="48"/>
      <c r="CDK94" s="48"/>
      <c r="CDL94" s="48"/>
      <c r="CDM94" s="48"/>
      <c r="CDN94" s="48"/>
      <c r="CDO94" s="48"/>
      <c r="CDP94" s="48"/>
      <c r="CDQ94" s="48"/>
      <c r="CDR94" s="48"/>
      <c r="CDS94" s="48"/>
      <c r="CDT94" s="48"/>
      <c r="CDU94" s="48"/>
      <c r="CDV94" s="48"/>
      <c r="CDW94" s="48"/>
      <c r="CDX94" s="48"/>
      <c r="CDY94" s="48"/>
      <c r="CDZ94" s="48"/>
      <c r="CEA94" s="48"/>
      <c r="CEB94" s="48"/>
      <c r="CEC94" s="48"/>
      <c r="CED94" s="48"/>
      <c r="CEE94" s="48"/>
      <c r="CEF94" s="48"/>
      <c r="CEG94" s="48"/>
      <c r="CEH94" s="48"/>
      <c r="CEI94" s="48"/>
      <c r="CEJ94" s="48"/>
      <c r="CEK94" s="48"/>
      <c r="CEL94" s="48"/>
      <c r="CEM94" s="48"/>
      <c r="CEN94" s="48"/>
      <c r="CEO94" s="48"/>
      <c r="CEP94" s="48"/>
      <c r="CEQ94" s="48"/>
      <c r="CER94" s="48"/>
      <c r="CES94" s="48"/>
      <c r="CET94" s="48"/>
      <c r="CEU94" s="48"/>
      <c r="CEV94" s="48"/>
      <c r="CEW94" s="48"/>
      <c r="CEX94" s="48"/>
      <c r="CEY94" s="48"/>
      <c r="CEZ94" s="48"/>
      <c r="CFA94" s="48"/>
      <c r="CFB94" s="48"/>
      <c r="CFC94" s="48"/>
      <c r="CFD94" s="48"/>
      <c r="CFE94" s="48"/>
      <c r="CFF94" s="48"/>
      <c r="CFG94" s="48"/>
      <c r="CFH94" s="48"/>
      <c r="CFI94" s="48"/>
      <c r="CFJ94" s="48"/>
      <c r="CFK94" s="48"/>
      <c r="CFL94" s="48"/>
      <c r="CFM94" s="48"/>
      <c r="CFN94" s="48"/>
      <c r="CFO94" s="48"/>
      <c r="CFP94" s="48"/>
      <c r="CFQ94" s="48"/>
      <c r="CFR94" s="48"/>
      <c r="CFS94" s="48"/>
      <c r="CFT94" s="48"/>
      <c r="CFU94" s="48"/>
      <c r="CFV94" s="48"/>
      <c r="CFW94" s="48"/>
      <c r="CFX94" s="48"/>
      <c r="CFY94" s="48"/>
      <c r="CFZ94" s="48"/>
      <c r="CGA94" s="48"/>
      <c r="CGB94" s="48"/>
      <c r="CGC94" s="48"/>
      <c r="CGD94" s="48"/>
      <c r="CGE94" s="48"/>
      <c r="CGF94" s="48"/>
      <c r="CGG94" s="48"/>
      <c r="CGH94" s="48"/>
      <c r="CGI94" s="48"/>
      <c r="CGJ94" s="48"/>
      <c r="CGK94" s="48"/>
      <c r="CGL94" s="48"/>
      <c r="CGM94" s="48"/>
      <c r="CGN94" s="48"/>
      <c r="CGO94" s="48"/>
      <c r="CGP94" s="48"/>
      <c r="CGQ94" s="48"/>
      <c r="CGR94" s="48"/>
      <c r="CGS94" s="48"/>
      <c r="CGT94" s="48"/>
      <c r="CGU94" s="48"/>
      <c r="CGV94" s="48"/>
      <c r="CGW94" s="48"/>
      <c r="CGX94" s="48"/>
      <c r="CGY94" s="48"/>
      <c r="CGZ94" s="48"/>
      <c r="CHA94" s="48"/>
      <c r="CHB94" s="48"/>
      <c r="CHC94" s="48"/>
      <c r="CHD94" s="48"/>
      <c r="CHE94" s="48"/>
      <c r="CHF94" s="48"/>
      <c r="CHG94" s="48"/>
      <c r="CHH94" s="48"/>
      <c r="CHI94" s="48"/>
      <c r="CHJ94" s="48"/>
      <c r="CHK94" s="48"/>
      <c r="CHL94" s="48"/>
      <c r="CHM94" s="48"/>
      <c r="CHN94" s="48"/>
      <c r="CHO94" s="48"/>
      <c r="CHP94" s="48"/>
      <c r="CHQ94" s="48"/>
      <c r="CHR94" s="48"/>
      <c r="CHS94" s="48"/>
      <c r="CHT94" s="48"/>
      <c r="CHU94" s="48"/>
      <c r="CHV94" s="48"/>
      <c r="CHW94" s="48"/>
      <c r="CHX94" s="48"/>
      <c r="CHY94" s="48"/>
      <c r="CHZ94" s="48"/>
      <c r="CIA94" s="48"/>
      <c r="CIB94" s="48"/>
      <c r="CIC94" s="48"/>
      <c r="CID94" s="48"/>
      <c r="CIE94" s="48"/>
      <c r="CIF94" s="48"/>
      <c r="CIG94" s="48"/>
      <c r="CIH94" s="48"/>
      <c r="CII94" s="48"/>
      <c r="CIJ94" s="48"/>
      <c r="CIK94" s="48"/>
      <c r="CIL94" s="48"/>
      <c r="CIM94" s="48"/>
      <c r="CIN94" s="48"/>
      <c r="CIO94" s="48"/>
      <c r="CIP94" s="48"/>
      <c r="CIQ94" s="48"/>
      <c r="CIR94" s="48"/>
      <c r="CIS94" s="48"/>
      <c r="CIT94" s="48"/>
      <c r="CIU94" s="48"/>
      <c r="CIV94" s="48"/>
      <c r="CIW94" s="48"/>
      <c r="CIX94" s="48"/>
      <c r="CIY94" s="48"/>
      <c r="CIZ94" s="48"/>
      <c r="CJA94" s="48"/>
      <c r="CJB94" s="48"/>
      <c r="CJC94" s="48"/>
      <c r="CJD94" s="48"/>
      <c r="CJE94" s="48"/>
      <c r="CJF94" s="48"/>
      <c r="CJG94" s="48"/>
      <c r="CJH94" s="48"/>
      <c r="CJI94" s="48"/>
      <c r="CJJ94" s="48"/>
      <c r="CJK94" s="48"/>
      <c r="CJL94" s="48"/>
      <c r="CJM94" s="48"/>
      <c r="CJN94" s="48"/>
      <c r="CJO94" s="48"/>
      <c r="CJP94" s="48"/>
      <c r="CJQ94" s="48"/>
      <c r="CJR94" s="48"/>
      <c r="CJS94" s="48"/>
      <c r="CJT94" s="48"/>
      <c r="CJU94" s="48"/>
      <c r="CJV94" s="48"/>
      <c r="CJW94" s="48"/>
      <c r="CJX94" s="48"/>
      <c r="CJY94" s="48"/>
      <c r="CJZ94" s="48"/>
      <c r="CKA94" s="48"/>
      <c r="CKB94" s="48"/>
      <c r="CKC94" s="48"/>
      <c r="CKD94" s="48"/>
      <c r="CKE94" s="48"/>
      <c r="CKF94" s="48"/>
      <c r="CKG94" s="48"/>
      <c r="CKH94" s="48"/>
      <c r="CKI94" s="48"/>
      <c r="CKJ94" s="48"/>
      <c r="CKK94" s="48"/>
      <c r="CKL94" s="48"/>
      <c r="CKM94" s="48"/>
      <c r="CKN94" s="48"/>
      <c r="CKO94" s="48"/>
      <c r="CKP94" s="48"/>
      <c r="CKQ94" s="48"/>
      <c r="CKR94" s="48"/>
      <c r="CKS94" s="48"/>
      <c r="CKT94" s="48"/>
      <c r="CKU94" s="48"/>
      <c r="CKV94" s="48"/>
      <c r="CKW94" s="48"/>
      <c r="CKX94" s="48"/>
      <c r="CKY94" s="48"/>
      <c r="CKZ94" s="48"/>
      <c r="CLA94" s="48"/>
      <c r="CLB94" s="48"/>
      <c r="CLC94" s="48"/>
      <c r="CLD94" s="48"/>
      <c r="CLE94" s="48"/>
      <c r="CLF94" s="48"/>
      <c r="CLG94" s="48"/>
      <c r="CLH94" s="48"/>
      <c r="CLI94" s="48"/>
      <c r="CLJ94" s="48"/>
      <c r="CLK94" s="48"/>
      <c r="CLL94" s="48"/>
      <c r="CLM94" s="48"/>
      <c r="CLN94" s="48"/>
      <c r="CLO94" s="48"/>
      <c r="CLP94" s="48"/>
      <c r="CLQ94" s="48"/>
      <c r="CLR94" s="48"/>
    </row>
    <row r="95" spans="1:2358" ht="15.75" thickBot="1" x14ac:dyDescent="0.3">
      <c r="B95" s="651" t="s">
        <v>305</v>
      </c>
      <c r="C95" s="652"/>
      <c r="D95" s="653"/>
      <c r="E95" s="11"/>
      <c r="F95" s="637"/>
      <c r="G95" s="638"/>
      <c r="H95" s="638"/>
      <c r="I95" s="638"/>
      <c r="J95" s="638"/>
      <c r="K95" s="638"/>
      <c r="L95" s="638"/>
      <c r="M95" s="638"/>
      <c r="N95" s="638"/>
      <c r="O95" s="638"/>
      <c r="P95" s="639"/>
      <c r="Q95" s="48"/>
      <c r="R95" s="409"/>
      <c r="S95" s="107"/>
      <c r="T95" s="107"/>
      <c r="U95" s="107"/>
      <c r="V95" s="412"/>
      <c r="W95" s="48"/>
      <c r="X95" s="770"/>
      <c r="Y95" s="771"/>
      <c r="Z95" s="771"/>
      <c r="AA95" s="771"/>
      <c r="AB95" s="771"/>
      <c r="AC95" s="771"/>
      <c r="AD95" s="771"/>
      <c r="AE95" s="771"/>
      <c r="AF95" s="771"/>
      <c r="AG95" s="771"/>
      <c r="AH95" s="771"/>
      <c r="AI95" s="771"/>
      <c r="AJ95" s="771"/>
      <c r="AK95" s="771"/>
      <c r="AL95" s="771"/>
      <c r="AM95" s="771"/>
      <c r="AN95" s="771"/>
      <c r="AO95" s="771"/>
      <c r="AP95" s="771"/>
      <c r="AQ95" s="771"/>
      <c r="AR95" s="771"/>
      <c r="AS95" s="771"/>
      <c r="AT95" s="771"/>
      <c r="AU95" s="773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</row>
    <row r="96" spans="1:2358" ht="15.75" thickBot="1" x14ac:dyDescent="0.3">
      <c r="B96" s="717">
        <v>32070007</v>
      </c>
      <c r="C96" s="20" t="s">
        <v>80</v>
      </c>
      <c r="D96" s="292" t="s">
        <v>47</v>
      </c>
      <c r="E96" s="11"/>
      <c r="F96" s="382">
        <f>(G96+J96+M96)/3</f>
        <v>8.9140666666666668</v>
      </c>
      <c r="G96" s="36">
        <f>(574.22/100)</f>
        <v>5.7422000000000004</v>
      </c>
      <c r="H96" s="267" t="s">
        <v>39</v>
      </c>
      <c r="I96" s="224" t="s">
        <v>211</v>
      </c>
      <c r="J96" s="225">
        <v>9</v>
      </c>
      <c r="K96" s="492" t="s">
        <v>395</v>
      </c>
      <c r="L96" s="224" t="s">
        <v>394</v>
      </c>
      <c r="M96" s="164">
        <v>12</v>
      </c>
      <c r="N96" s="494" t="s">
        <v>395</v>
      </c>
      <c r="O96" s="238" t="s">
        <v>396</v>
      </c>
      <c r="P96" s="383" t="s">
        <v>209</v>
      </c>
      <c r="Q96" s="48"/>
      <c r="R96" s="409">
        <v>4</v>
      </c>
      <c r="S96" s="253">
        <f>(F96)</f>
        <v>8.9140666666666668</v>
      </c>
      <c r="T96" s="80"/>
      <c r="U96" s="98"/>
      <c r="V96" s="411">
        <f>(Z96+AF96)/2</f>
        <v>4.6550000000000002</v>
      </c>
      <c r="W96" s="48"/>
      <c r="X96" s="431">
        <v>4.75</v>
      </c>
      <c r="Y96" s="80"/>
      <c r="Z96" s="82">
        <v>4.4000000000000004</v>
      </c>
      <c r="AA96" s="80"/>
      <c r="AB96" s="80"/>
      <c r="AC96" s="80"/>
      <c r="AD96" s="80"/>
      <c r="AE96" s="80"/>
      <c r="AF96" s="82">
        <v>4.91</v>
      </c>
      <c r="AG96" s="80"/>
      <c r="AH96" s="80"/>
      <c r="AI96" s="80"/>
      <c r="AJ96" s="80">
        <v>4.07</v>
      </c>
      <c r="AK96" s="80"/>
      <c r="AL96" s="80"/>
      <c r="AM96" s="84">
        <v>4.8</v>
      </c>
      <c r="AN96" s="84"/>
      <c r="AO96" s="84"/>
      <c r="AP96" s="84"/>
      <c r="AQ96" s="84"/>
      <c r="AR96" s="84">
        <v>5.19</v>
      </c>
      <c r="AS96" s="84"/>
      <c r="AT96" s="84">
        <v>4.28</v>
      </c>
      <c r="AU96" s="432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</row>
    <row r="97" spans="1:2358" ht="15.75" thickBot="1" x14ac:dyDescent="0.3">
      <c r="B97" s="717"/>
      <c r="C97" s="3" t="s">
        <v>81</v>
      </c>
      <c r="D97" s="327" t="s">
        <v>47</v>
      </c>
      <c r="E97" s="11"/>
      <c r="F97" s="350">
        <f>(G97+J97)/2</f>
        <v>12.66405</v>
      </c>
      <c r="G97" s="44">
        <f>(732.81/100)</f>
        <v>7.3280999999999992</v>
      </c>
      <c r="H97" s="272" t="s">
        <v>208</v>
      </c>
      <c r="I97" s="132" t="s">
        <v>5</v>
      </c>
      <c r="J97" s="158">
        <v>18</v>
      </c>
      <c r="K97" s="489" t="s">
        <v>395</v>
      </c>
      <c r="L97" s="133" t="s">
        <v>397</v>
      </c>
      <c r="M97" s="148"/>
      <c r="N97" s="148"/>
      <c r="O97" s="239"/>
      <c r="P97" s="383" t="s">
        <v>209</v>
      </c>
      <c r="Q97" s="48"/>
      <c r="R97" s="409">
        <v>3</v>
      </c>
      <c r="S97" s="253">
        <f>(F97)</f>
        <v>12.66405</v>
      </c>
      <c r="T97" s="80"/>
      <c r="U97" s="99"/>
      <c r="V97" s="411">
        <f t="shared" ref="V97:V100" si="7">(Z97+AF97)/2</f>
        <v>6.59</v>
      </c>
      <c r="W97" s="48"/>
      <c r="X97" s="431">
        <v>6.59</v>
      </c>
      <c r="Y97" s="80"/>
      <c r="Z97" s="82">
        <v>5.98</v>
      </c>
      <c r="AA97" s="80"/>
      <c r="AB97" s="80"/>
      <c r="AC97" s="80"/>
      <c r="AD97" s="80"/>
      <c r="AE97" s="80"/>
      <c r="AF97" s="82">
        <v>7.2</v>
      </c>
      <c r="AG97" s="80"/>
      <c r="AH97" s="80">
        <v>5.89</v>
      </c>
      <c r="AI97" s="80"/>
      <c r="AJ97" s="80">
        <v>6.06</v>
      </c>
      <c r="AK97" s="80">
        <v>6.51</v>
      </c>
      <c r="AL97" s="80"/>
      <c r="AM97" s="84">
        <v>5.89</v>
      </c>
      <c r="AN97" s="84"/>
      <c r="AO97" s="84"/>
      <c r="AP97" s="84"/>
      <c r="AQ97" s="84"/>
      <c r="AR97" s="84"/>
      <c r="AS97" s="84"/>
      <c r="AT97" s="84">
        <v>6.68</v>
      </c>
      <c r="AU97" s="432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</row>
    <row r="98" spans="1:2358" ht="15.75" thickBot="1" x14ac:dyDescent="0.3">
      <c r="B98" s="717"/>
      <c r="C98" s="3" t="s">
        <v>82</v>
      </c>
      <c r="D98" s="327" t="s">
        <v>47</v>
      </c>
      <c r="E98" s="11"/>
      <c r="F98" s="350">
        <f t="shared" ref="F98:F99" si="8">(G98+J98)/2</f>
        <v>26.015599999999999</v>
      </c>
      <c r="G98" s="44">
        <f>(1101.56/50)</f>
        <v>22.031199999999998</v>
      </c>
      <c r="H98" s="272" t="s">
        <v>208</v>
      </c>
      <c r="I98" s="132" t="s">
        <v>212</v>
      </c>
      <c r="J98" s="167">
        <f>(1500/50)</f>
        <v>30</v>
      </c>
      <c r="K98" s="493" t="s">
        <v>395</v>
      </c>
      <c r="L98" s="169" t="s">
        <v>398</v>
      </c>
      <c r="M98" s="153"/>
      <c r="N98" s="153"/>
      <c r="O98" s="238"/>
      <c r="P98" s="383" t="s">
        <v>213</v>
      </c>
      <c r="Q98" s="48"/>
      <c r="R98" s="409">
        <v>3</v>
      </c>
      <c r="S98" s="253">
        <f>(F98)</f>
        <v>26.015599999999999</v>
      </c>
      <c r="T98" s="80"/>
      <c r="U98" s="99"/>
      <c r="V98" s="411">
        <f t="shared" si="7"/>
        <v>10.190000000000001</v>
      </c>
      <c r="W98" s="48"/>
      <c r="X98" s="431">
        <v>11.98</v>
      </c>
      <c r="Y98" s="80"/>
      <c r="Z98" s="82">
        <v>10</v>
      </c>
      <c r="AA98" s="80"/>
      <c r="AB98" s="80"/>
      <c r="AC98" s="80"/>
      <c r="AD98" s="80"/>
      <c r="AE98" s="80"/>
      <c r="AF98" s="82">
        <v>10.38</v>
      </c>
      <c r="AG98" s="80"/>
      <c r="AH98" s="80">
        <v>9.99</v>
      </c>
      <c r="AI98" s="80"/>
      <c r="AJ98" s="80">
        <v>10.36</v>
      </c>
      <c r="AK98" s="80"/>
      <c r="AL98" s="80"/>
      <c r="AM98" s="84"/>
      <c r="AN98" s="84"/>
      <c r="AO98" s="84"/>
      <c r="AP98" s="84"/>
      <c r="AQ98" s="84"/>
      <c r="AR98" s="84"/>
      <c r="AS98" s="84"/>
      <c r="AT98" s="84"/>
      <c r="AU98" s="432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</row>
    <row r="99" spans="1:2358" ht="15.75" thickBot="1" x14ac:dyDescent="0.3">
      <c r="B99" s="717"/>
      <c r="C99" s="8" t="s">
        <v>83</v>
      </c>
      <c r="D99" s="328" t="s">
        <v>47</v>
      </c>
      <c r="E99" s="11"/>
      <c r="F99" s="350">
        <f t="shared" si="8"/>
        <v>60</v>
      </c>
      <c r="G99" s="44">
        <f>(2100/25)</f>
        <v>84</v>
      </c>
      <c r="H99" s="272" t="s">
        <v>395</v>
      </c>
      <c r="I99" s="132" t="s">
        <v>399</v>
      </c>
      <c r="J99" s="158">
        <f>(900/25)</f>
        <v>36</v>
      </c>
      <c r="K99" s="489" t="s">
        <v>401</v>
      </c>
      <c r="L99" s="133" t="s">
        <v>400</v>
      </c>
      <c r="M99" s="148"/>
      <c r="N99" s="148"/>
      <c r="O99" s="239"/>
      <c r="P99" s="353"/>
      <c r="Q99" s="48"/>
      <c r="R99" s="409">
        <v>3</v>
      </c>
      <c r="S99" s="253">
        <f>(F99)</f>
        <v>60</v>
      </c>
      <c r="T99" s="80"/>
      <c r="U99" s="99"/>
      <c r="V99" s="411">
        <f>(AF99)</f>
        <v>25.9</v>
      </c>
      <c r="W99" s="48"/>
      <c r="X99" s="431">
        <v>27.42</v>
      </c>
      <c r="Y99" s="80"/>
      <c r="Z99" s="82"/>
      <c r="AA99" s="80"/>
      <c r="AB99" s="80"/>
      <c r="AC99" s="80"/>
      <c r="AD99" s="80"/>
      <c r="AE99" s="80"/>
      <c r="AF99" s="82">
        <v>25.9</v>
      </c>
      <c r="AG99" s="80"/>
      <c r="AH99" s="80">
        <v>23.5</v>
      </c>
      <c r="AI99" s="80"/>
      <c r="AJ99" s="80"/>
      <c r="AK99" s="80">
        <v>25.05</v>
      </c>
      <c r="AL99" s="80"/>
      <c r="AM99" s="84">
        <v>29.9</v>
      </c>
      <c r="AN99" s="84"/>
      <c r="AO99" s="84"/>
      <c r="AP99" s="84"/>
      <c r="AQ99" s="84"/>
      <c r="AR99" s="84"/>
      <c r="AS99" s="84">
        <v>29.27</v>
      </c>
      <c r="AT99" s="84"/>
      <c r="AU99" s="432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</row>
    <row r="100" spans="1:2358" ht="15.75" thickBot="1" x14ac:dyDescent="0.3">
      <c r="B100" s="717"/>
      <c r="C100" s="19" t="s">
        <v>79</v>
      </c>
      <c r="D100" s="329" t="s">
        <v>47</v>
      </c>
      <c r="E100" s="11"/>
      <c r="F100" s="384">
        <f t="shared" ref="F100" si="9">(G100)</f>
        <v>4.9531000000000001</v>
      </c>
      <c r="G100" s="37">
        <f>(495.31/100)</f>
        <v>4.9531000000000001</v>
      </c>
      <c r="H100" s="274" t="s">
        <v>39</v>
      </c>
      <c r="I100" s="181" t="s">
        <v>210</v>
      </c>
      <c r="J100" s="194"/>
      <c r="K100" s="168"/>
      <c r="L100" s="169"/>
      <c r="M100" s="153"/>
      <c r="N100" s="153"/>
      <c r="O100" s="238"/>
      <c r="P100" s="383" t="s">
        <v>209</v>
      </c>
      <c r="Q100" s="48"/>
      <c r="R100" s="409">
        <v>2</v>
      </c>
      <c r="S100" s="253">
        <f>(F100)</f>
        <v>4.9531000000000001</v>
      </c>
      <c r="T100" s="80"/>
      <c r="U100" s="98"/>
      <c r="V100" s="411">
        <f t="shared" si="7"/>
        <v>4.63</v>
      </c>
      <c r="W100" s="48"/>
      <c r="X100" s="431">
        <v>4.1100000000000003</v>
      </c>
      <c r="Y100" s="80"/>
      <c r="Z100" s="82">
        <v>4.7</v>
      </c>
      <c r="AA100" s="80"/>
      <c r="AB100" s="80"/>
      <c r="AC100" s="80"/>
      <c r="AD100" s="80"/>
      <c r="AE100" s="80"/>
      <c r="AF100" s="82">
        <v>4.5599999999999996</v>
      </c>
      <c r="AG100" s="80"/>
      <c r="AH100" s="80"/>
      <c r="AI100" s="80"/>
      <c r="AJ100" s="80">
        <v>3.69</v>
      </c>
      <c r="AK100" s="80"/>
      <c r="AL100" s="80"/>
      <c r="AM100" s="84">
        <v>3.68</v>
      </c>
      <c r="AN100" s="84"/>
      <c r="AO100" s="84"/>
      <c r="AP100" s="84"/>
      <c r="AQ100" s="84"/>
      <c r="AR100" s="84"/>
      <c r="AS100" s="84"/>
      <c r="AT100" s="84"/>
      <c r="AU100" s="432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</row>
    <row r="101" spans="1:2358" ht="15.75" thickBot="1" x14ac:dyDescent="0.3">
      <c r="B101" s="651"/>
      <c r="C101" s="652"/>
      <c r="D101" s="653"/>
      <c r="E101" s="11"/>
      <c r="F101" s="637"/>
      <c r="G101" s="638"/>
      <c r="H101" s="638"/>
      <c r="I101" s="638"/>
      <c r="J101" s="638"/>
      <c r="K101" s="638"/>
      <c r="L101" s="638"/>
      <c r="M101" s="638"/>
      <c r="N101" s="638"/>
      <c r="O101" s="638"/>
      <c r="P101" s="657"/>
      <c r="Q101" s="48"/>
      <c r="R101" s="409"/>
      <c r="S101" s="107"/>
      <c r="T101" s="107"/>
      <c r="U101" s="107"/>
      <c r="V101" s="412"/>
      <c r="W101" s="48"/>
      <c r="X101" s="770"/>
      <c r="Y101" s="771"/>
      <c r="Z101" s="771"/>
      <c r="AA101" s="771"/>
      <c r="AB101" s="771"/>
      <c r="AC101" s="771"/>
      <c r="AD101" s="771"/>
      <c r="AE101" s="771"/>
      <c r="AF101" s="771"/>
      <c r="AG101" s="771"/>
      <c r="AH101" s="771"/>
      <c r="AI101" s="771"/>
      <c r="AJ101" s="771"/>
      <c r="AK101" s="771"/>
      <c r="AL101" s="771"/>
      <c r="AM101" s="771"/>
      <c r="AN101" s="771"/>
      <c r="AO101" s="771"/>
      <c r="AP101" s="771"/>
      <c r="AQ101" s="771"/>
      <c r="AR101" s="771"/>
      <c r="AS101" s="771"/>
      <c r="AT101" s="771"/>
      <c r="AU101" s="773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</row>
    <row r="102" spans="1:2358" ht="15.75" thickBot="1" x14ac:dyDescent="0.3">
      <c r="B102" s="300">
        <v>321100011</v>
      </c>
      <c r="C102" s="22" t="s">
        <v>27</v>
      </c>
      <c r="D102" s="301" t="s">
        <v>47</v>
      </c>
      <c r="E102" s="11"/>
      <c r="F102" s="354">
        <f>(G102+J102)/2</f>
        <v>27.281300000000002</v>
      </c>
      <c r="G102" s="41">
        <v>28</v>
      </c>
      <c r="H102" s="59"/>
      <c r="I102" s="34" t="s">
        <v>240</v>
      </c>
      <c r="J102" s="52">
        <f>(1328.13/50)</f>
        <v>26.562600000000003</v>
      </c>
      <c r="K102" s="269" t="s">
        <v>242</v>
      </c>
      <c r="L102" s="208" t="s">
        <v>241</v>
      </c>
      <c r="M102" s="226"/>
      <c r="N102" s="226"/>
      <c r="O102" s="208"/>
      <c r="P102" s="385"/>
      <c r="Q102" s="48"/>
      <c r="R102" s="409">
        <v>3</v>
      </c>
      <c r="S102" s="253">
        <f>(F102)</f>
        <v>27.281300000000002</v>
      </c>
      <c r="T102" s="89"/>
      <c r="U102" s="99">
        <f>(Y102+AK102)/2</f>
        <v>19.475000000000001</v>
      </c>
      <c r="V102" s="411"/>
      <c r="W102" s="48"/>
      <c r="X102" s="431">
        <v>20.5</v>
      </c>
      <c r="Y102" s="80">
        <v>18.97</v>
      </c>
      <c r="Z102" s="82"/>
      <c r="AA102" s="80"/>
      <c r="AB102" s="80"/>
      <c r="AC102" s="80"/>
      <c r="AD102" s="80"/>
      <c r="AE102" s="80"/>
      <c r="AF102" s="82">
        <v>19.690000000000001</v>
      </c>
      <c r="AG102" s="80"/>
      <c r="AH102" s="80"/>
      <c r="AI102" s="80"/>
      <c r="AJ102" s="80"/>
      <c r="AK102" s="80">
        <v>19.98</v>
      </c>
      <c r="AL102" s="80"/>
      <c r="AM102" s="84"/>
      <c r="AN102" s="84"/>
      <c r="AO102" s="84"/>
      <c r="AP102" s="84"/>
      <c r="AQ102" s="84"/>
      <c r="AR102" s="84"/>
      <c r="AS102" s="84"/>
      <c r="AT102" s="84"/>
      <c r="AU102" s="432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</row>
    <row r="103" spans="1:2358" s="70" customFormat="1" ht="15.75" thickBot="1" x14ac:dyDescent="0.3">
      <c r="A103" s="48"/>
      <c r="B103" s="651" t="s">
        <v>327</v>
      </c>
      <c r="C103" s="652"/>
      <c r="D103" s="653"/>
      <c r="E103" s="11"/>
      <c r="F103" s="637"/>
      <c r="G103" s="638"/>
      <c r="H103" s="638"/>
      <c r="I103" s="638"/>
      <c r="J103" s="638"/>
      <c r="K103" s="638"/>
      <c r="L103" s="638"/>
      <c r="M103" s="638"/>
      <c r="N103" s="638"/>
      <c r="O103" s="638"/>
      <c r="P103" s="650"/>
      <c r="Q103" s="48"/>
      <c r="R103" s="409"/>
      <c r="S103" s="107"/>
      <c r="T103" s="107"/>
      <c r="U103" s="107"/>
      <c r="V103" s="412"/>
      <c r="W103" s="48"/>
      <c r="X103" s="774"/>
      <c r="Y103" s="775"/>
      <c r="Z103" s="775"/>
      <c r="AA103" s="775"/>
      <c r="AB103" s="775"/>
      <c r="AC103" s="775"/>
      <c r="AD103" s="775"/>
      <c r="AE103" s="775"/>
      <c r="AF103" s="775"/>
      <c r="AG103" s="775"/>
      <c r="AH103" s="775"/>
      <c r="AI103" s="775"/>
      <c r="AJ103" s="775"/>
      <c r="AK103" s="775"/>
      <c r="AL103" s="775"/>
      <c r="AM103" s="775"/>
      <c r="AN103" s="775"/>
      <c r="AO103" s="775"/>
      <c r="AP103" s="775"/>
      <c r="AQ103" s="775"/>
      <c r="AR103" s="775"/>
      <c r="AS103" s="775"/>
      <c r="AT103" s="775"/>
      <c r="AU103" s="776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  <c r="IO103" s="48"/>
      <c r="IP103" s="48"/>
      <c r="IQ103" s="48"/>
      <c r="IR103" s="48"/>
      <c r="IS103" s="48"/>
      <c r="IT103" s="48"/>
      <c r="IU103" s="48"/>
      <c r="IV103" s="48"/>
      <c r="IW103" s="48"/>
      <c r="IX103" s="48"/>
      <c r="IY103" s="48"/>
      <c r="IZ103" s="48"/>
      <c r="JA103" s="48"/>
      <c r="JB103" s="48"/>
      <c r="JC103" s="48"/>
      <c r="JD103" s="48"/>
      <c r="JE103" s="48"/>
      <c r="JF103" s="48"/>
      <c r="JG103" s="48"/>
      <c r="JH103" s="48"/>
      <c r="JI103" s="48"/>
      <c r="JJ103" s="48"/>
      <c r="JK103" s="48"/>
      <c r="JL103" s="48"/>
      <c r="JM103" s="48"/>
      <c r="JN103" s="48"/>
      <c r="JO103" s="48"/>
      <c r="JP103" s="48"/>
      <c r="JQ103" s="48"/>
      <c r="JR103" s="48"/>
      <c r="JS103" s="48"/>
      <c r="JT103" s="48"/>
      <c r="JU103" s="48"/>
      <c r="JV103" s="48"/>
      <c r="JW103" s="48"/>
      <c r="JX103" s="48"/>
      <c r="JY103" s="48"/>
      <c r="JZ103" s="48"/>
      <c r="KA103" s="48"/>
      <c r="KB103" s="48"/>
      <c r="KC103" s="48"/>
      <c r="KD103" s="48"/>
      <c r="KE103" s="48"/>
      <c r="KF103" s="48"/>
      <c r="KG103" s="48"/>
      <c r="KH103" s="48"/>
      <c r="KI103" s="48"/>
      <c r="KJ103" s="48"/>
      <c r="KK103" s="48"/>
      <c r="KL103" s="48"/>
      <c r="KM103" s="48"/>
      <c r="KN103" s="48"/>
      <c r="KO103" s="48"/>
      <c r="KP103" s="48"/>
      <c r="KQ103" s="48"/>
      <c r="KR103" s="48"/>
      <c r="KS103" s="48"/>
      <c r="KT103" s="48"/>
      <c r="KU103" s="48"/>
      <c r="KV103" s="48"/>
      <c r="KW103" s="48"/>
      <c r="KX103" s="48"/>
      <c r="KY103" s="48"/>
      <c r="KZ103" s="48"/>
      <c r="LA103" s="48"/>
      <c r="LB103" s="48"/>
      <c r="LC103" s="48"/>
      <c r="LD103" s="48"/>
      <c r="LE103" s="48"/>
      <c r="LF103" s="48"/>
      <c r="LG103" s="48"/>
      <c r="LH103" s="48"/>
      <c r="LI103" s="48"/>
      <c r="LJ103" s="48"/>
      <c r="LK103" s="48"/>
      <c r="LL103" s="48"/>
      <c r="LM103" s="48"/>
      <c r="LN103" s="48"/>
      <c r="LO103" s="48"/>
      <c r="LP103" s="48"/>
      <c r="LQ103" s="48"/>
      <c r="LR103" s="48"/>
      <c r="LS103" s="48"/>
      <c r="LT103" s="48"/>
      <c r="LU103" s="48"/>
      <c r="LV103" s="48"/>
      <c r="LW103" s="48"/>
      <c r="LX103" s="48"/>
      <c r="LY103" s="48"/>
      <c r="LZ103" s="48"/>
      <c r="MA103" s="48"/>
      <c r="MB103" s="48"/>
      <c r="MC103" s="48"/>
      <c r="MD103" s="48"/>
      <c r="ME103" s="48"/>
      <c r="MF103" s="48"/>
      <c r="MG103" s="48"/>
      <c r="MH103" s="48"/>
      <c r="MI103" s="48"/>
      <c r="MJ103" s="48"/>
      <c r="MK103" s="48"/>
      <c r="ML103" s="48"/>
      <c r="MM103" s="48"/>
      <c r="MN103" s="48"/>
      <c r="MO103" s="48"/>
      <c r="MP103" s="48"/>
      <c r="MQ103" s="48"/>
      <c r="MR103" s="48"/>
      <c r="MS103" s="48"/>
      <c r="MT103" s="48"/>
      <c r="MU103" s="48"/>
      <c r="MV103" s="48"/>
      <c r="MW103" s="48"/>
      <c r="MX103" s="48"/>
      <c r="MY103" s="48"/>
      <c r="MZ103" s="48"/>
      <c r="NA103" s="48"/>
      <c r="NB103" s="48"/>
      <c r="NC103" s="48"/>
      <c r="ND103" s="48"/>
      <c r="NE103" s="48"/>
      <c r="NF103" s="48"/>
      <c r="NG103" s="48"/>
      <c r="NH103" s="48"/>
      <c r="NI103" s="48"/>
      <c r="NJ103" s="48"/>
      <c r="NK103" s="48"/>
      <c r="NL103" s="48"/>
      <c r="NM103" s="48"/>
      <c r="NN103" s="48"/>
      <c r="NO103" s="48"/>
      <c r="NP103" s="48"/>
      <c r="NQ103" s="48"/>
      <c r="NR103" s="48"/>
      <c r="NS103" s="48"/>
      <c r="NT103" s="48"/>
      <c r="NU103" s="48"/>
      <c r="NV103" s="48"/>
      <c r="NW103" s="48"/>
      <c r="NX103" s="48"/>
      <c r="NY103" s="48"/>
      <c r="NZ103" s="48"/>
      <c r="OA103" s="48"/>
      <c r="OB103" s="48"/>
      <c r="OC103" s="48"/>
      <c r="OD103" s="48"/>
      <c r="OE103" s="48"/>
      <c r="OF103" s="48"/>
      <c r="OG103" s="48"/>
      <c r="OH103" s="48"/>
      <c r="OI103" s="48"/>
      <c r="OJ103" s="48"/>
      <c r="OK103" s="48"/>
      <c r="OL103" s="48"/>
      <c r="OM103" s="48"/>
      <c r="ON103" s="48"/>
      <c r="OO103" s="48"/>
      <c r="OP103" s="48"/>
      <c r="OQ103" s="48"/>
      <c r="OR103" s="48"/>
      <c r="OS103" s="48"/>
      <c r="OT103" s="48"/>
      <c r="OU103" s="48"/>
      <c r="OV103" s="48"/>
      <c r="OW103" s="48"/>
      <c r="OX103" s="48"/>
      <c r="OY103" s="48"/>
      <c r="OZ103" s="48"/>
      <c r="PA103" s="48"/>
      <c r="PB103" s="48"/>
      <c r="PC103" s="48"/>
      <c r="PD103" s="48"/>
      <c r="PE103" s="48"/>
      <c r="PF103" s="48"/>
      <c r="PG103" s="48"/>
      <c r="PH103" s="48"/>
      <c r="PI103" s="48"/>
      <c r="PJ103" s="48"/>
      <c r="PK103" s="48"/>
      <c r="PL103" s="48"/>
      <c r="PM103" s="48"/>
      <c r="PN103" s="48"/>
      <c r="PO103" s="48"/>
      <c r="PP103" s="48"/>
      <c r="PQ103" s="48"/>
      <c r="PR103" s="48"/>
      <c r="PS103" s="48"/>
      <c r="PT103" s="48"/>
      <c r="PU103" s="48"/>
      <c r="PV103" s="48"/>
      <c r="PW103" s="48"/>
      <c r="PX103" s="48"/>
      <c r="PY103" s="48"/>
      <c r="PZ103" s="48"/>
      <c r="QA103" s="48"/>
      <c r="QB103" s="48"/>
      <c r="QC103" s="48"/>
      <c r="QD103" s="48"/>
      <c r="QE103" s="48"/>
      <c r="QF103" s="48"/>
      <c r="QG103" s="48"/>
      <c r="QH103" s="48"/>
      <c r="QI103" s="48"/>
      <c r="QJ103" s="48"/>
      <c r="QK103" s="48"/>
      <c r="QL103" s="48"/>
      <c r="QM103" s="48"/>
      <c r="QN103" s="48"/>
      <c r="QO103" s="48"/>
      <c r="QP103" s="48"/>
      <c r="QQ103" s="48"/>
      <c r="QR103" s="48"/>
      <c r="QS103" s="48"/>
      <c r="QT103" s="48"/>
      <c r="QU103" s="48"/>
      <c r="QV103" s="48"/>
      <c r="QW103" s="48"/>
      <c r="QX103" s="48"/>
      <c r="QY103" s="48"/>
      <c r="QZ103" s="48"/>
      <c r="RA103" s="48"/>
      <c r="RB103" s="48"/>
      <c r="RC103" s="48"/>
      <c r="RD103" s="48"/>
      <c r="RE103" s="48"/>
      <c r="RF103" s="48"/>
      <c r="RG103" s="48"/>
      <c r="RH103" s="48"/>
      <c r="RI103" s="48"/>
      <c r="RJ103" s="48"/>
      <c r="RK103" s="48"/>
      <c r="RL103" s="48"/>
      <c r="RM103" s="48"/>
      <c r="RN103" s="48"/>
      <c r="RO103" s="48"/>
      <c r="RP103" s="48"/>
      <c r="RQ103" s="48"/>
      <c r="RR103" s="48"/>
      <c r="RS103" s="48"/>
      <c r="RT103" s="48"/>
      <c r="RU103" s="48"/>
      <c r="RV103" s="48"/>
      <c r="RW103" s="48"/>
      <c r="RX103" s="48"/>
      <c r="RY103" s="48"/>
      <c r="RZ103" s="48"/>
      <c r="SA103" s="48"/>
      <c r="SB103" s="48"/>
      <c r="SC103" s="48"/>
      <c r="SD103" s="48"/>
      <c r="SE103" s="48"/>
      <c r="SF103" s="48"/>
      <c r="SG103" s="48"/>
      <c r="SH103" s="48"/>
      <c r="SI103" s="48"/>
      <c r="SJ103" s="48"/>
      <c r="SK103" s="48"/>
      <c r="SL103" s="48"/>
      <c r="SM103" s="48"/>
      <c r="SN103" s="48"/>
      <c r="SO103" s="48"/>
      <c r="SP103" s="48"/>
      <c r="SQ103" s="48"/>
      <c r="SR103" s="48"/>
      <c r="SS103" s="48"/>
      <c r="ST103" s="48"/>
      <c r="SU103" s="48"/>
      <c r="SV103" s="48"/>
      <c r="SW103" s="48"/>
      <c r="SX103" s="48"/>
      <c r="SY103" s="48"/>
      <c r="SZ103" s="48"/>
      <c r="TA103" s="48"/>
      <c r="TB103" s="48"/>
      <c r="TC103" s="48"/>
      <c r="TD103" s="48"/>
      <c r="TE103" s="48"/>
      <c r="TF103" s="48"/>
      <c r="TG103" s="48"/>
      <c r="TH103" s="48"/>
      <c r="TI103" s="48"/>
      <c r="TJ103" s="48"/>
      <c r="TK103" s="48"/>
      <c r="TL103" s="48"/>
      <c r="TM103" s="48"/>
      <c r="TN103" s="48"/>
      <c r="TO103" s="48"/>
      <c r="TP103" s="48"/>
      <c r="TQ103" s="48"/>
      <c r="TR103" s="48"/>
      <c r="TS103" s="48"/>
      <c r="TT103" s="48"/>
      <c r="TU103" s="48"/>
      <c r="TV103" s="48"/>
      <c r="TW103" s="48"/>
      <c r="TX103" s="48"/>
      <c r="TY103" s="48"/>
      <c r="TZ103" s="48"/>
      <c r="UA103" s="48"/>
      <c r="UB103" s="48"/>
      <c r="UC103" s="48"/>
      <c r="UD103" s="48"/>
      <c r="UE103" s="48"/>
      <c r="UF103" s="48"/>
      <c r="UG103" s="48"/>
      <c r="UH103" s="48"/>
      <c r="UI103" s="48"/>
      <c r="UJ103" s="48"/>
      <c r="UK103" s="48"/>
      <c r="UL103" s="48"/>
      <c r="UM103" s="48"/>
      <c r="UN103" s="48"/>
      <c r="UO103" s="48"/>
      <c r="UP103" s="48"/>
      <c r="UQ103" s="48"/>
      <c r="UR103" s="48"/>
      <c r="US103" s="48"/>
      <c r="UT103" s="48"/>
      <c r="UU103" s="48"/>
      <c r="UV103" s="48"/>
      <c r="UW103" s="48"/>
      <c r="UX103" s="48"/>
      <c r="UY103" s="48"/>
      <c r="UZ103" s="48"/>
      <c r="VA103" s="48"/>
      <c r="VB103" s="48"/>
      <c r="VC103" s="48"/>
      <c r="VD103" s="48"/>
      <c r="VE103" s="48"/>
      <c r="VF103" s="48"/>
      <c r="VG103" s="48"/>
      <c r="VH103" s="48"/>
      <c r="VI103" s="48"/>
      <c r="VJ103" s="48"/>
      <c r="VK103" s="48"/>
      <c r="VL103" s="48"/>
      <c r="VM103" s="48"/>
      <c r="VN103" s="48"/>
      <c r="VO103" s="48"/>
      <c r="VP103" s="48"/>
      <c r="VQ103" s="48"/>
      <c r="VR103" s="48"/>
      <c r="VS103" s="48"/>
      <c r="VT103" s="48"/>
      <c r="VU103" s="48"/>
      <c r="VV103" s="48"/>
      <c r="VW103" s="48"/>
      <c r="VX103" s="48"/>
      <c r="VY103" s="48"/>
      <c r="VZ103" s="48"/>
      <c r="WA103" s="48"/>
      <c r="WB103" s="48"/>
      <c r="WC103" s="48"/>
      <c r="WD103" s="48"/>
      <c r="WE103" s="48"/>
      <c r="WF103" s="48"/>
      <c r="WG103" s="48"/>
      <c r="WH103" s="48"/>
      <c r="WI103" s="48"/>
      <c r="WJ103" s="48"/>
      <c r="WK103" s="48"/>
      <c r="WL103" s="48"/>
      <c r="WM103" s="48"/>
      <c r="WN103" s="48"/>
      <c r="WO103" s="48"/>
      <c r="WP103" s="48"/>
      <c r="WQ103" s="48"/>
      <c r="WR103" s="48"/>
      <c r="WS103" s="48"/>
      <c r="WT103" s="48"/>
      <c r="WU103" s="48"/>
      <c r="WV103" s="48"/>
      <c r="WW103" s="48"/>
      <c r="WX103" s="48"/>
      <c r="WY103" s="48"/>
      <c r="WZ103" s="48"/>
      <c r="XA103" s="48"/>
      <c r="XB103" s="48"/>
      <c r="XC103" s="48"/>
      <c r="XD103" s="48"/>
      <c r="XE103" s="48"/>
      <c r="XF103" s="48"/>
      <c r="XG103" s="48"/>
      <c r="XH103" s="48"/>
      <c r="XI103" s="48"/>
      <c r="XJ103" s="48"/>
      <c r="XK103" s="48"/>
      <c r="XL103" s="48"/>
      <c r="XM103" s="48"/>
      <c r="XN103" s="48"/>
      <c r="XO103" s="48"/>
      <c r="XP103" s="48"/>
      <c r="XQ103" s="48"/>
      <c r="XR103" s="48"/>
      <c r="XS103" s="48"/>
      <c r="XT103" s="48"/>
      <c r="XU103" s="48"/>
      <c r="XV103" s="48"/>
      <c r="XW103" s="48"/>
      <c r="XX103" s="48"/>
      <c r="XY103" s="48"/>
      <c r="XZ103" s="48"/>
      <c r="YA103" s="48"/>
      <c r="YB103" s="48"/>
      <c r="YC103" s="48"/>
      <c r="YD103" s="48"/>
      <c r="YE103" s="48"/>
      <c r="YF103" s="48"/>
      <c r="YG103" s="48"/>
      <c r="YH103" s="48"/>
      <c r="YI103" s="48"/>
      <c r="YJ103" s="48"/>
      <c r="YK103" s="48"/>
      <c r="YL103" s="48"/>
      <c r="YM103" s="48"/>
      <c r="YN103" s="48"/>
      <c r="YO103" s="48"/>
      <c r="YP103" s="48"/>
      <c r="YQ103" s="48"/>
      <c r="YR103" s="48"/>
      <c r="YS103" s="48"/>
      <c r="YT103" s="48"/>
      <c r="YU103" s="48"/>
      <c r="YV103" s="48"/>
      <c r="YW103" s="48"/>
      <c r="YX103" s="48"/>
      <c r="YY103" s="48"/>
      <c r="YZ103" s="48"/>
      <c r="ZA103" s="48"/>
      <c r="ZB103" s="48"/>
      <c r="ZC103" s="48"/>
      <c r="ZD103" s="48"/>
      <c r="ZE103" s="48"/>
      <c r="ZF103" s="48"/>
      <c r="ZG103" s="48"/>
      <c r="ZH103" s="48"/>
      <c r="ZI103" s="48"/>
      <c r="ZJ103" s="48"/>
      <c r="ZK103" s="48"/>
      <c r="ZL103" s="48"/>
      <c r="ZM103" s="48"/>
      <c r="ZN103" s="48"/>
      <c r="ZO103" s="48"/>
      <c r="ZP103" s="48"/>
      <c r="ZQ103" s="48"/>
      <c r="ZR103" s="48"/>
      <c r="ZS103" s="48"/>
      <c r="ZT103" s="48"/>
      <c r="ZU103" s="48"/>
      <c r="ZV103" s="48"/>
      <c r="ZW103" s="48"/>
      <c r="ZX103" s="48"/>
      <c r="ZY103" s="48"/>
      <c r="ZZ103" s="48"/>
      <c r="AAA103" s="48"/>
      <c r="AAB103" s="48"/>
      <c r="AAC103" s="48"/>
      <c r="AAD103" s="48"/>
      <c r="AAE103" s="48"/>
      <c r="AAF103" s="48"/>
      <c r="AAG103" s="48"/>
      <c r="AAH103" s="48"/>
      <c r="AAI103" s="48"/>
      <c r="AAJ103" s="48"/>
      <c r="AAK103" s="48"/>
      <c r="AAL103" s="48"/>
      <c r="AAM103" s="48"/>
      <c r="AAN103" s="48"/>
      <c r="AAO103" s="48"/>
      <c r="AAP103" s="48"/>
      <c r="AAQ103" s="48"/>
      <c r="AAR103" s="48"/>
      <c r="AAS103" s="48"/>
      <c r="AAT103" s="48"/>
      <c r="AAU103" s="48"/>
      <c r="AAV103" s="48"/>
      <c r="AAW103" s="48"/>
      <c r="AAX103" s="48"/>
      <c r="AAY103" s="48"/>
      <c r="AAZ103" s="48"/>
      <c r="ABA103" s="48"/>
      <c r="ABB103" s="48"/>
      <c r="ABC103" s="48"/>
      <c r="ABD103" s="48"/>
      <c r="ABE103" s="48"/>
      <c r="ABF103" s="48"/>
      <c r="ABG103" s="48"/>
      <c r="ABH103" s="48"/>
      <c r="ABI103" s="48"/>
      <c r="ABJ103" s="48"/>
      <c r="ABK103" s="48"/>
      <c r="ABL103" s="48"/>
      <c r="ABM103" s="48"/>
      <c r="ABN103" s="48"/>
      <c r="ABO103" s="48"/>
      <c r="ABP103" s="48"/>
      <c r="ABQ103" s="48"/>
      <c r="ABR103" s="48"/>
      <c r="ABS103" s="48"/>
      <c r="ABT103" s="48"/>
      <c r="ABU103" s="48"/>
      <c r="ABV103" s="48"/>
      <c r="ABW103" s="48"/>
      <c r="ABX103" s="48"/>
      <c r="ABY103" s="48"/>
      <c r="ABZ103" s="48"/>
      <c r="ACA103" s="48"/>
      <c r="ACB103" s="48"/>
      <c r="ACC103" s="48"/>
      <c r="ACD103" s="48"/>
      <c r="ACE103" s="48"/>
      <c r="ACF103" s="48"/>
      <c r="ACG103" s="48"/>
      <c r="ACH103" s="48"/>
      <c r="ACI103" s="48"/>
      <c r="ACJ103" s="48"/>
      <c r="ACK103" s="48"/>
      <c r="ACL103" s="48"/>
      <c r="ACM103" s="48"/>
      <c r="ACN103" s="48"/>
      <c r="ACO103" s="48"/>
      <c r="ACP103" s="48"/>
      <c r="ACQ103" s="48"/>
      <c r="ACR103" s="48"/>
      <c r="ACS103" s="48"/>
      <c r="ACT103" s="48"/>
      <c r="ACU103" s="48"/>
      <c r="ACV103" s="48"/>
      <c r="ACW103" s="48"/>
      <c r="ACX103" s="48"/>
      <c r="ACY103" s="48"/>
      <c r="ACZ103" s="48"/>
      <c r="ADA103" s="48"/>
      <c r="ADB103" s="48"/>
      <c r="ADC103" s="48"/>
      <c r="ADD103" s="48"/>
      <c r="ADE103" s="48"/>
      <c r="ADF103" s="48"/>
      <c r="ADG103" s="48"/>
      <c r="ADH103" s="48"/>
      <c r="ADI103" s="48"/>
      <c r="ADJ103" s="48"/>
      <c r="ADK103" s="48"/>
      <c r="ADL103" s="48"/>
      <c r="ADM103" s="48"/>
      <c r="ADN103" s="48"/>
      <c r="ADO103" s="48"/>
      <c r="ADP103" s="48"/>
      <c r="ADQ103" s="48"/>
      <c r="ADR103" s="48"/>
      <c r="ADS103" s="48"/>
      <c r="ADT103" s="48"/>
      <c r="ADU103" s="48"/>
      <c r="ADV103" s="48"/>
      <c r="ADW103" s="48"/>
      <c r="ADX103" s="48"/>
      <c r="ADY103" s="48"/>
      <c r="ADZ103" s="48"/>
      <c r="AEA103" s="48"/>
      <c r="AEB103" s="48"/>
      <c r="AEC103" s="48"/>
      <c r="AED103" s="48"/>
      <c r="AEE103" s="48"/>
      <c r="AEF103" s="48"/>
      <c r="AEG103" s="48"/>
      <c r="AEH103" s="48"/>
      <c r="AEI103" s="48"/>
      <c r="AEJ103" s="48"/>
      <c r="AEK103" s="48"/>
      <c r="AEL103" s="48"/>
      <c r="AEM103" s="48"/>
      <c r="AEN103" s="48"/>
      <c r="AEO103" s="48"/>
      <c r="AEP103" s="48"/>
      <c r="AEQ103" s="48"/>
      <c r="AER103" s="48"/>
      <c r="AES103" s="48"/>
      <c r="AET103" s="48"/>
      <c r="AEU103" s="48"/>
      <c r="AEV103" s="48"/>
      <c r="AEW103" s="48"/>
      <c r="AEX103" s="48"/>
      <c r="AEY103" s="48"/>
      <c r="AEZ103" s="48"/>
      <c r="AFA103" s="48"/>
      <c r="AFB103" s="48"/>
      <c r="AFC103" s="48"/>
      <c r="AFD103" s="48"/>
      <c r="AFE103" s="48"/>
      <c r="AFF103" s="48"/>
      <c r="AFG103" s="48"/>
      <c r="AFH103" s="48"/>
      <c r="AFI103" s="48"/>
      <c r="AFJ103" s="48"/>
      <c r="AFK103" s="48"/>
      <c r="AFL103" s="48"/>
      <c r="AFM103" s="48"/>
      <c r="AFN103" s="48"/>
      <c r="AFO103" s="48"/>
      <c r="AFP103" s="48"/>
      <c r="AFQ103" s="48"/>
      <c r="AFR103" s="48"/>
      <c r="AFS103" s="48"/>
      <c r="AFT103" s="48"/>
      <c r="AFU103" s="48"/>
      <c r="AFV103" s="48"/>
      <c r="AFW103" s="48"/>
      <c r="AFX103" s="48"/>
      <c r="AFY103" s="48"/>
      <c r="AFZ103" s="48"/>
      <c r="AGA103" s="48"/>
      <c r="AGB103" s="48"/>
      <c r="AGC103" s="48"/>
      <c r="AGD103" s="48"/>
      <c r="AGE103" s="48"/>
      <c r="AGF103" s="48"/>
      <c r="AGG103" s="48"/>
      <c r="AGH103" s="48"/>
      <c r="AGI103" s="48"/>
      <c r="AGJ103" s="48"/>
      <c r="AGK103" s="48"/>
      <c r="AGL103" s="48"/>
      <c r="AGM103" s="48"/>
      <c r="AGN103" s="48"/>
      <c r="AGO103" s="48"/>
      <c r="AGP103" s="48"/>
      <c r="AGQ103" s="48"/>
      <c r="AGR103" s="48"/>
      <c r="AGS103" s="48"/>
      <c r="AGT103" s="48"/>
      <c r="AGU103" s="48"/>
      <c r="AGV103" s="48"/>
      <c r="AGW103" s="48"/>
      <c r="AGX103" s="48"/>
      <c r="AGY103" s="48"/>
      <c r="AGZ103" s="48"/>
      <c r="AHA103" s="48"/>
      <c r="AHB103" s="48"/>
      <c r="AHC103" s="48"/>
      <c r="AHD103" s="48"/>
      <c r="AHE103" s="48"/>
      <c r="AHF103" s="48"/>
      <c r="AHG103" s="48"/>
      <c r="AHH103" s="48"/>
      <c r="AHI103" s="48"/>
      <c r="AHJ103" s="48"/>
      <c r="AHK103" s="48"/>
      <c r="AHL103" s="48"/>
      <c r="AHM103" s="48"/>
      <c r="AHN103" s="48"/>
      <c r="AHO103" s="48"/>
      <c r="AHP103" s="48"/>
      <c r="AHQ103" s="48"/>
      <c r="AHR103" s="48"/>
      <c r="AHS103" s="48"/>
      <c r="AHT103" s="48"/>
      <c r="AHU103" s="48"/>
      <c r="AHV103" s="48"/>
      <c r="AHW103" s="48"/>
      <c r="AHX103" s="48"/>
      <c r="AHY103" s="48"/>
      <c r="AHZ103" s="48"/>
      <c r="AIA103" s="48"/>
      <c r="AIB103" s="48"/>
      <c r="AIC103" s="48"/>
      <c r="AID103" s="48"/>
      <c r="AIE103" s="48"/>
      <c r="AIF103" s="48"/>
      <c r="AIG103" s="48"/>
      <c r="AIH103" s="48"/>
      <c r="AII103" s="48"/>
      <c r="AIJ103" s="48"/>
      <c r="AIK103" s="48"/>
      <c r="AIL103" s="48"/>
      <c r="AIM103" s="48"/>
      <c r="AIN103" s="48"/>
      <c r="AIO103" s="48"/>
      <c r="AIP103" s="48"/>
      <c r="AIQ103" s="48"/>
      <c r="AIR103" s="48"/>
      <c r="AIS103" s="48"/>
      <c r="AIT103" s="48"/>
      <c r="AIU103" s="48"/>
      <c r="AIV103" s="48"/>
      <c r="AIW103" s="48"/>
      <c r="AIX103" s="48"/>
      <c r="AIY103" s="48"/>
      <c r="AIZ103" s="48"/>
      <c r="AJA103" s="48"/>
      <c r="AJB103" s="48"/>
      <c r="AJC103" s="48"/>
      <c r="AJD103" s="48"/>
      <c r="AJE103" s="48"/>
      <c r="AJF103" s="48"/>
      <c r="AJG103" s="48"/>
      <c r="AJH103" s="48"/>
      <c r="AJI103" s="48"/>
      <c r="AJJ103" s="48"/>
      <c r="AJK103" s="48"/>
      <c r="AJL103" s="48"/>
      <c r="AJM103" s="48"/>
      <c r="AJN103" s="48"/>
      <c r="AJO103" s="48"/>
      <c r="AJP103" s="48"/>
      <c r="AJQ103" s="48"/>
      <c r="AJR103" s="48"/>
      <c r="AJS103" s="48"/>
      <c r="AJT103" s="48"/>
      <c r="AJU103" s="48"/>
      <c r="AJV103" s="48"/>
      <c r="AJW103" s="48"/>
      <c r="AJX103" s="48"/>
      <c r="AJY103" s="48"/>
      <c r="AJZ103" s="48"/>
      <c r="AKA103" s="48"/>
      <c r="AKB103" s="48"/>
      <c r="AKC103" s="48"/>
      <c r="AKD103" s="48"/>
      <c r="AKE103" s="48"/>
      <c r="AKF103" s="48"/>
      <c r="AKG103" s="48"/>
      <c r="AKH103" s="48"/>
      <c r="AKI103" s="48"/>
      <c r="AKJ103" s="48"/>
      <c r="AKK103" s="48"/>
      <c r="AKL103" s="48"/>
      <c r="AKM103" s="48"/>
      <c r="AKN103" s="48"/>
      <c r="AKO103" s="48"/>
      <c r="AKP103" s="48"/>
      <c r="AKQ103" s="48"/>
      <c r="AKR103" s="48"/>
      <c r="AKS103" s="48"/>
      <c r="AKT103" s="48"/>
      <c r="AKU103" s="48"/>
      <c r="AKV103" s="48"/>
      <c r="AKW103" s="48"/>
      <c r="AKX103" s="48"/>
      <c r="AKY103" s="48"/>
      <c r="AKZ103" s="48"/>
      <c r="ALA103" s="48"/>
      <c r="ALB103" s="48"/>
      <c r="ALC103" s="48"/>
      <c r="ALD103" s="48"/>
      <c r="ALE103" s="48"/>
      <c r="ALF103" s="48"/>
      <c r="ALG103" s="48"/>
      <c r="ALH103" s="48"/>
      <c r="ALI103" s="48"/>
      <c r="ALJ103" s="48"/>
      <c r="ALK103" s="48"/>
      <c r="ALL103" s="48"/>
      <c r="ALM103" s="48"/>
      <c r="ALN103" s="48"/>
      <c r="ALO103" s="48"/>
      <c r="ALP103" s="48"/>
      <c r="ALQ103" s="48"/>
      <c r="ALR103" s="48"/>
      <c r="ALS103" s="48"/>
      <c r="ALT103" s="48"/>
      <c r="ALU103" s="48"/>
      <c r="ALV103" s="48"/>
      <c r="ALW103" s="48"/>
      <c r="ALX103" s="48"/>
      <c r="ALY103" s="48"/>
      <c r="ALZ103" s="48"/>
      <c r="AMA103" s="48"/>
      <c r="AMB103" s="48"/>
      <c r="AMC103" s="48"/>
      <c r="AMD103" s="48"/>
      <c r="AME103" s="48"/>
      <c r="AMF103" s="48"/>
      <c r="AMG103" s="48"/>
      <c r="AMH103" s="48"/>
      <c r="AMI103" s="48"/>
      <c r="AMJ103" s="48"/>
      <c r="AMK103" s="48"/>
      <c r="AML103" s="48"/>
      <c r="AMM103" s="48"/>
      <c r="AMN103" s="48"/>
      <c r="AMO103" s="48"/>
      <c r="AMP103" s="48"/>
      <c r="AMQ103" s="48"/>
      <c r="AMR103" s="48"/>
      <c r="AMS103" s="48"/>
      <c r="AMT103" s="48"/>
      <c r="AMU103" s="48"/>
      <c r="AMV103" s="48"/>
      <c r="AMW103" s="48"/>
      <c r="AMX103" s="48"/>
      <c r="AMY103" s="48"/>
      <c r="AMZ103" s="48"/>
      <c r="ANA103" s="48"/>
      <c r="ANB103" s="48"/>
      <c r="ANC103" s="48"/>
      <c r="AND103" s="48"/>
      <c r="ANE103" s="48"/>
      <c r="ANF103" s="48"/>
      <c r="ANG103" s="48"/>
      <c r="ANH103" s="48"/>
      <c r="ANI103" s="48"/>
      <c r="ANJ103" s="48"/>
      <c r="ANK103" s="48"/>
      <c r="ANL103" s="48"/>
      <c r="ANM103" s="48"/>
      <c r="ANN103" s="48"/>
      <c r="ANO103" s="48"/>
      <c r="ANP103" s="48"/>
      <c r="ANQ103" s="48"/>
      <c r="ANR103" s="48"/>
      <c r="ANS103" s="48"/>
      <c r="ANT103" s="48"/>
      <c r="ANU103" s="48"/>
      <c r="ANV103" s="48"/>
      <c r="ANW103" s="48"/>
      <c r="ANX103" s="48"/>
      <c r="ANY103" s="48"/>
      <c r="ANZ103" s="48"/>
      <c r="AOA103" s="48"/>
      <c r="AOB103" s="48"/>
      <c r="AOC103" s="48"/>
      <c r="AOD103" s="48"/>
      <c r="AOE103" s="48"/>
      <c r="AOF103" s="48"/>
      <c r="AOG103" s="48"/>
      <c r="AOH103" s="48"/>
      <c r="AOI103" s="48"/>
      <c r="AOJ103" s="48"/>
      <c r="AOK103" s="48"/>
      <c r="AOL103" s="48"/>
      <c r="AOM103" s="48"/>
      <c r="AON103" s="48"/>
      <c r="AOO103" s="48"/>
      <c r="AOP103" s="48"/>
      <c r="AOQ103" s="48"/>
      <c r="AOR103" s="48"/>
      <c r="AOS103" s="48"/>
      <c r="AOT103" s="48"/>
      <c r="AOU103" s="48"/>
      <c r="AOV103" s="48"/>
      <c r="AOW103" s="48"/>
      <c r="AOX103" s="48"/>
      <c r="AOY103" s="48"/>
      <c r="AOZ103" s="48"/>
      <c r="APA103" s="48"/>
      <c r="APB103" s="48"/>
      <c r="APC103" s="48"/>
      <c r="APD103" s="48"/>
      <c r="APE103" s="48"/>
      <c r="APF103" s="48"/>
      <c r="APG103" s="48"/>
      <c r="APH103" s="48"/>
      <c r="API103" s="48"/>
      <c r="APJ103" s="48"/>
      <c r="APK103" s="48"/>
      <c r="APL103" s="48"/>
      <c r="APM103" s="48"/>
      <c r="APN103" s="48"/>
      <c r="APO103" s="48"/>
      <c r="APP103" s="48"/>
      <c r="APQ103" s="48"/>
      <c r="APR103" s="48"/>
      <c r="APS103" s="48"/>
      <c r="APT103" s="48"/>
      <c r="APU103" s="48"/>
      <c r="APV103" s="48"/>
      <c r="APW103" s="48"/>
      <c r="APX103" s="48"/>
      <c r="APY103" s="48"/>
      <c r="APZ103" s="48"/>
      <c r="AQA103" s="48"/>
      <c r="AQB103" s="48"/>
      <c r="AQC103" s="48"/>
      <c r="AQD103" s="48"/>
      <c r="AQE103" s="48"/>
      <c r="AQF103" s="48"/>
      <c r="AQG103" s="48"/>
      <c r="AQH103" s="48"/>
      <c r="AQI103" s="48"/>
      <c r="AQJ103" s="48"/>
      <c r="AQK103" s="48"/>
      <c r="AQL103" s="48"/>
      <c r="AQM103" s="48"/>
      <c r="AQN103" s="48"/>
      <c r="AQO103" s="48"/>
      <c r="AQP103" s="48"/>
      <c r="AQQ103" s="48"/>
      <c r="AQR103" s="48"/>
      <c r="AQS103" s="48"/>
      <c r="AQT103" s="48"/>
      <c r="AQU103" s="48"/>
      <c r="AQV103" s="48"/>
      <c r="AQW103" s="48"/>
      <c r="AQX103" s="48"/>
      <c r="AQY103" s="48"/>
      <c r="AQZ103" s="48"/>
      <c r="ARA103" s="48"/>
      <c r="ARB103" s="48"/>
      <c r="ARC103" s="48"/>
      <c r="ARD103" s="48"/>
      <c r="ARE103" s="48"/>
      <c r="ARF103" s="48"/>
      <c r="ARG103" s="48"/>
      <c r="ARH103" s="48"/>
      <c r="ARI103" s="48"/>
      <c r="ARJ103" s="48"/>
      <c r="ARK103" s="48"/>
      <c r="ARL103" s="48"/>
      <c r="ARM103" s="48"/>
      <c r="ARN103" s="48"/>
      <c r="ARO103" s="48"/>
      <c r="ARP103" s="48"/>
      <c r="ARQ103" s="48"/>
      <c r="ARR103" s="48"/>
      <c r="ARS103" s="48"/>
      <c r="ART103" s="48"/>
      <c r="ARU103" s="48"/>
      <c r="ARV103" s="48"/>
      <c r="ARW103" s="48"/>
      <c r="ARX103" s="48"/>
      <c r="ARY103" s="48"/>
      <c r="ARZ103" s="48"/>
      <c r="ASA103" s="48"/>
      <c r="ASB103" s="48"/>
      <c r="ASC103" s="48"/>
      <c r="ASD103" s="48"/>
      <c r="ASE103" s="48"/>
      <c r="ASF103" s="48"/>
      <c r="ASG103" s="48"/>
      <c r="ASH103" s="48"/>
      <c r="ASI103" s="48"/>
      <c r="ASJ103" s="48"/>
      <c r="ASK103" s="48"/>
      <c r="ASL103" s="48"/>
      <c r="ASM103" s="48"/>
      <c r="ASN103" s="48"/>
      <c r="ASO103" s="48"/>
      <c r="ASP103" s="48"/>
      <c r="ASQ103" s="48"/>
      <c r="ASR103" s="48"/>
      <c r="ASS103" s="48"/>
      <c r="AST103" s="48"/>
      <c r="ASU103" s="48"/>
      <c r="ASV103" s="48"/>
      <c r="ASW103" s="48"/>
      <c r="ASX103" s="48"/>
      <c r="ASY103" s="48"/>
      <c r="ASZ103" s="48"/>
      <c r="ATA103" s="48"/>
      <c r="ATB103" s="48"/>
      <c r="ATC103" s="48"/>
      <c r="ATD103" s="48"/>
      <c r="ATE103" s="48"/>
      <c r="ATF103" s="48"/>
      <c r="ATG103" s="48"/>
      <c r="ATH103" s="48"/>
      <c r="ATI103" s="48"/>
      <c r="ATJ103" s="48"/>
      <c r="ATK103" s="48"/>
      <c r="ATL103" s="48"/>
      <c r="ATM103" s="48"/>
      <c r="ATN103" s="48"/>
      <c r="ATO103" s="48"/>
      <c r="ATP103" s="48"/>
      <c r="ATQ103" s="48"/>
      <c r="ATR103" s="48"/>
      <c r="ATS103" s="48"/>
      <c r="ATT103" s="48"/>
      <c r="ATU103" s="48"/>
      <c r="ATV103" s="48"/>
      <c r="ATW103" s="48"/>
      <c r="ATX103" s="48"/>
      <c r="ATY103" s="48"/>
      <c r="ATZ103" s="48"/>
      <c r="AUA103" s="48"/>
      <c r="AUB103" s="48"/>
      <c r="AUC103" s="48"/>
      <c r="AUD103" s="48"/>
      <c r="AUE103" s="48"/>
      <c r="AUF103" s="48"/>
      <c r="AUG103" s="48"/>
      <c r="AUH103" s="48"/>
      <c r="AUI103" s="48"/>
      <c r="AUJ103" s="48"/>
      <c r="AUK103" s="48"/>
      <c r="AUL103" s="48"/>
      <c r="AUM103" s="48"/>
      <c r="AUN103" s="48"/>
      <c r="AUO103" s="48"/>
      <c r="AUP103" s="48"/>
      <c r="AUQ103" s="48"/>
      <c r="AUR103" s="48"/>
      <c r="AUS103" s="48"/>
      <c r="AUT103" s="48"/>
      <c r="AUU103" s="48"/>
      <c r="AUV103" s="48"/>
      <c r="AUW103" s="48"/>
      <c r="AUX103" s="48"/>
      <c r="AUY103" s="48"/>
      <c r="AUZ103" s="48"/>
      <c r="AVA103" s="48"/>
      <c r="AVB103" s="48"/>
      <c r="AVC103" s="48"/>
      <c r="AVD103" s="48"/>
      <c r="AVE103" s="48"/>
      <c r="AVF103" s="48"/>
      <c r="AVG103" s="48"/>
      <c r="AVH103" s="48"/>
      <c r="AVI103" s="48"/>
      <c r="AVJ103" s="48"/>
      <c r="AVK103" s="48"/>
      <c r="AVL103" s="48"/>
      <c r="AVM103" s="48"/>
      <c r="AVN103" s="48"/>
      <c r="AVO103" s="48"/>
      <c r="AVP103" s="48"/>
      <c r="AVQ103" s="48"/>
      <c r="AVR103" s="48"/>
      <c r="AVS103" s="48"/>
      <c r="AVT103" s="48"/>
      <c r="AVU103" s="48"/>
      <c r="AVV103" s="48"/>
      <c r="AVW103" s="48"/>
      <c r="AVX103" s="48"/>
      <c r="AVY103" s="48"/>
      <c r="AVZ103" s="48"/>
      <c r="AWA103" s="48"/>
      <c r="AWB103" s="48"/>
      <c r="AWC103" s="48"/>
      <c r="AWD103" s="48"/>
      <c r="AWE103" s="48"/>
      <c r="AWF103" s="48"/>
      <c r="AWG103" s="48"/>
      <c r="AWH103" s="48"/>
      <c r="AWI103" s="48"/>
      <c r="AWJ103" s="48"/>
      <c r="AWK103" s="48"/>
      <c r="AWL103" s="48"/>
      <c r="AWM103" s="48"/>
      <c r="AWN103" s="48"/>
      <c r="AWO103" s="48"/>
      <c r="AWP103" s="48"/>
      <c r="AWQ103" s="48"/>
      <c r="AWR103" s="48"/>
      <c r="AWS103" s="48"/>
      <c r="AWT103" s="48"/>
      <c r="AWU103" s="48"/>
      <c r="AWV103" s="48"/>
      <c r="AWW103" s="48"/>
      <c r="AWX103" s="48"/>
      <c r="AWY103" s="48"/>
      <c r="AWZ103" s="48"/>
      <c r="AXA103" s="48"/>
      <c r="AXB103" s="48"/>
      <c r="AXC103" s="48"/>
      <c r="AXD103" s="48"/>
      <c r="AXE103" s="48"/>
      <c r="AXF103" s="48"/>
      <c r="AXG103" s="48"/>
      <c r="AXH103" s="48"/>
      <c r="AXI103" s="48"/>
      <c r="AXJ103" s="48"/>
      <c r="AXK103" s="48"/>
      <c r="AXL103" s="48"/>
      <c r="AXM103" s="48"/>
      <c r="AXN103" s="48"/>
      <c r="AXO103" s="48"/>
      <c r="AXP103" s="48"/>
      <c r="AXQ103" s="48"/>
      <c r="AXR103" s="48"/>
      <c r="AXS103" s="48"/>
      <c r="AXT103" s="48"/>
      <c r="AXU103" s="48"/>
      <c r="AXV103" s="48"/>
      <c r="AXW103" s="48"/>
      <c r="AXX103" s="48"/>
      <c r="AXY103" s="48"/>
      <c r="AXZ103" s="48"/>
      <c r="AYA103" s="48"/>
      <c r="AYB103" s="48"/>
      <c r="AYC103" s="48"/>
      <c r="AYD103" s="48"/>
      <c r="AYE103" s="48"/>
      <c r="AYF103" s="48"/>
      <c r="AYG103" s="48"/>
      <c r="AYH103" s="48"/>
      <c r="AYI103" s="48"/>
      <c r="AYJ103" s="48"/>
      <c r="AYK103" s="48"/>
      <c r="AYL103" s="48"/>
      <c r="AYM103" s="48"/>
      <c r="AYN103" s="48"/>
      <c r="AYO103" s="48"/>
      <c r="AYP103" s="48"/>
      <c r="AYQ103" s="48"/>
      <c r="AYR103" s="48"/>
      <c r="AYS103" s="48"/>
      <c r="AYT103" s="48"/>
      <c r="AYU103" s="48"/>
      <c r="AYV103" s="48"/>
      <c r="AYW103" s="48"/>
      <c r="AYX103" s="48"/>
      <c r="AYY103" s="48"/>
      <c r="AYZ103" s="48"/>
      <c r="AZA103" s="48"/>
      <c r="AZB103" s="48"/>
      <c r="AZC103" s="48"/>
      <c r="AZD103" s="48"/>
      <c r="AZE103" s="48"/>
      <c r="AZF103" s="48"/>
      <c r="AZG103" s="48"/>
      <c r="AZH103" s="48"/>
      <c r="AZI103" s="48"/>
      <c r="AZJ103" s="48"/>
      <c r="AZK103" s="48"/>
      <c r="AZL103" s="48"/>
      <c r="AZM103" s="48"/>
      <c r="AZN103" s="48"/>
      <c r="AZO103" s="48"/>
      <c r="AZP103" s="48"/>
      <c r="AZQ103" s="48"/>
      <c r="AZR103" s="48"/>
      <c r="AZS103" s="48"/>
      <c r="AZT103" s="48"/>
      <c r="AZU103" s="48"/>
      <c r="AZV103" s="48"/>
      <c r="AZW103" s="48"/>
      <c r="AZX103" s="48"/>
      <c r="AZY103" s="48"/>
      <c r="AZZ103" s="48"/>
      <c r="BAA103" s="48"/>
      <c r="BAB103" s="48"/>
      <c r="BAC103" s="48"/>
      <c r="BAD103" s="48"/>
      <c r="BAE103" s="48"/>
      <c r="BAF103" s="48"/>
      <c r="BAG103" s="48"/>
      <c r="BAH103" s="48"/>
      <c r="BAI103" s="48"/>
      <c r="BAJ103" s="48"/>
      <c r="BAK103" s="48"/>
      <c r="BAL103" s="48"/>
      <c r="BAM103" s="48"/>
      <c r="BAN103" s="48"/>
      <c r="BAO103" s="48"/>
      <c r="BAP103" s="48"/>
      <c r="BAQ103" s="48"/>
      <c r="BAR103" s="48"/>
      <c r="BAS103" s="48"/>
      <c r="BAT103" s="48"/>
      <c r="BAU103" s="48"/>
      <c r="BAV103" s="48"/>
      <c r="BAW103" s="48"/>
      <c r="BAX103" s="48"/>
      <c r="BAY103" s="48"/>
      <c r="BAZ103" s="48"/>
      <c r="BBA103" s="48"/>
      <c r="BBB103" s="48"/>
      <c r="BBC103" s="48"/>
      <c r="BBD103" s="48"/>
      <c r="BBE103" s="48"/>
      <c r="BBF103" s="48"/>
      <c r="BBG103" s="48"/>
      <c r="BBH103" s="48"/>
      <c r="BBI103" s="48"/>
      <c r="BBJ103" s="48"/>
      <c r="BBK103" s="48"/>
      <c r="BBL103" s="48"/>
      <c r="BBM103" s="48"/>
      <c r="BBN103" s="48"/>
      <c r="BBO103" s="48"/>
      <c r="BBP103" s="48"/>
      <c r="BBQ103" s="48"/>
      <c r="BBR103" s="48"/>
      <c r="BBS103" s="48"/>
      <c r="BBT103" s="48"/>
      <c r="BBU103" s="48"/>
      <c r="BBV103" s="48"/>
      <c r="BBW103" s="48"/>
      <c r="BBX103" s="48"/>
      <c r="BBY103" s="48"/>
      <c r="BBZ103" s="48"/>
      <c r="BCA103" s="48"/>
      <c r="BCB103" s="48"/>
      <c r="BCC103" s="48"/>
      <c r="BCD103" s="48"/>
      <c r="BCE103" s="48"/>
      <c r="BCF103" s="48"/>
      <c r="BCG103" s="48"/>
      <c r="BCH103" s="48"/>
      <c r="BCI103" s="48"/>
      <c r="BCJ103" s="48"/>
      <c r="BCK103" s="48"/>
      <c r="BCL103" s="48"/>
      <c r="BCM103" s="48"/>
      <c r="BCN103" s="48"/>
      <c r="BCO103" s="48"/>
      <c r="BCP103" s="48"/>
      <c r="BCQ103" s="48"/>
      <c r="BCR103" s="48"/>
      <c r="BCS103" s="48"/>
      <c r="BCT103" s="48"/>
      <c r="BCU103" s="48"/>
      <c r="BCV103" s="48"/>
      <c r="BCW103" s="48"/>
      <c r="BCX103" s="48"/>
      <c r="BCY103" s="48"/>
      <c r="BCZ103" s="48"/>
      <c r="BDA103" s="48"/>
      <c r="BDB103" s="48"/>
      <c r="BDC103" s="48"/>
      <c r="BDD103" s="48"/>
      <c r="BDE103" s="48"/>
      <c r="BDF103" s="48"/>
      <c r="BDG103" s="48"/>
      <c r="BDH103" s="48"/>
      <c r="BDI103" s="48"/>
      <c r="BDJ103" s="48"/>
      <c r="BDK103" s="48"/>
      <c r="BDL103" s="48"/>
      <c r="BDM103" s="48"/>
      <c r="BDN103" s="48"/>
      <c r="BDO103" s="48"/>
      <c r="BDP103" s="48"/>
      <c r="BDQ103" s="48"/>
      <c r="BDR103" s="48"/>
      <c r="BDS103" s="48"/>
      <c r="BDT103" s="48"/>
      <c r="BDU103" s="48"/>
      <c r="BDV103" s="48"/>
      <c r="BDW103" s="48"/>
      <c r="BDX103" s="48"/>
      <c r="BDY103" s="48"/>
      <c r="BDZ103" s="48"/>
      <c r="BEA103" s="48"/>
      <c r="BEB103" s="48"/>
      <c r="BEC103" s="48"/>
      <c r="BED103" s="48"/>
      <c r="BEE103" s="48"/>
      <c r="BEF103" s="48"/>
      <c r="BEG103" s="48"/>
      <c r="BEH103" s="48"/>
      <c r="BEI103" s="48"/>
      <c r="BEJ103" s="48"/>
      <c r="BEK103" s="48"/>
      <c r="BEL103" s="48"/>
      <c r="BEM103" s="48"/>
      <c r="BEN103" s="48"/>
      <c r="BEO103" s="48"/>
      <c r="BEP103" s="48"/>
      <c r="BEQ103" s="48"/>
      <c r="BER103" s="48"/>
      <c r="BES103" s="48"/>
      <c r="BET103" s="48"/>
      <c r="BEU103" s="48"/>
      <c r="BEV103" s="48"/>
      <c r="BEW103" s="48"/>
      <c r="BEX103" s="48"/>
      <c r="BEY103" s="48"/>
      <c r="BEZ103" s="48"/>
      <c r="BFA103" s="48"/>
      <c r="BFB103" s="48"/>
      <c r="BFC103" s="48"/>
      <c r="BFD103" s="48"/>
      <c r="BFE103" s="48"/>
      <c r="BFF103" s="48"/>
      <c r="BFG103" s="48"/>
      <c r="BFH103" s="48"/>
      <c r="BFI103" s="48"/>
      <c r="BFJ103" s="48"/>
      <c r="BFK103" s="48"/>
      <c r="BFL103" s="48"/>
      <c r="BFM103" s="48"/>
      <c r="BFN103" s="48"/>
      <c r="BFO103" s="48"/>
      <c r="BFP103" s="48"/>
      <c r="BFQ103" s="48"/>
      <c r="BFR103" s="48"/>
      <c r="BFS103" s="48"/>
      <c r="BFT103" s="48"/>
      <c r="BFU103" s="48"/>
      <c r="BFV103" s="48"/>
      <c r="BFW103" s="48"/>
      <c r="BFX103" s="48"/>
      <c r="BFY103" s="48"/>
      <c r="BFZ103" s="48"/>
      <c r="BGA103" s="48"/>
      <c r="BGB103" s="48"/>
      <c r="BGC103" s="48"/>
      <c r="BGD103" s="48"/>
      <c r="BGE103" s="48"/>
      <c r="BGF103" s="48"/>
      <c r="BGG103" s="48"/>
      <c r="BGH103" s="48"/>
      <c r="BGI103" s="48"/>
      <c r="BGJ103" s="48"/>
      <c r="BGK103" s="48"/>
      <c r="BGL103" s="48"/>
      <c r="BGM103" s="48"/>
      <c r="BGN103" s="48"/>
      <c r="BGO103" s="48"/>
      <c r="BGP103" s="48"/>
      <c r="BGQ103" s="48"/>
      <c r="BGR103" s="48"/>
      <c r="BGS103" s="48"/>
      <c r="BGT103" s="48"/>
      <c r="BGU103" s="48"/>
      <c r="BGV103" s="48"/>
      <c r="BGW103" s="48"/>
      <c r="BGX103" s="48"/>
      <c r="BGY103" s="48"/>
      <c r="BGZ103" s="48"/>
      <c r="BHA103" s="48"/>
      <c r="BHB103" s="48"/>
      <c r="BHC103" s="48"/>
      <c r="BHD103" s="48"/>
      <c r="BHE103" s="48"/>
      <c r="BHF103" s="48"/>
      <c r="BHG103" s="48"/>
      <c r="BHH103" s="48"/>
      <c r="BHI103" s="48"/>
      <c r="BHJ103" s="48"/>
      <c r="BHK103" s="48"/>
      <c r="BHL103" s="48"/>
      <c r="BHM103" s="48"/>
      <c r="BHN103" s="48"/>
      <c r="BHO103" s="48"/>
      <c r="BHP103" s="48"/>
      <c r="BHQ103" s="48"/>
      <c r="BHR103" s="48"/>
      <c r="BHS103" s="48"/>
      <c r="BHT103" s="48"/>
      <c r="BHU103" s="48"/>
      <c r="BHV103" s="48"/>
      <c r="BHW103" s="48"/>
      <c r="BHX103" s="48"/>
      <c r="BHY103" s="48"/>
      <c r="BHZ103" s="48"/>
      <c r="BIA103" s="48"/>
      <c r="BIB103" s="48"/>
      <c r="BIC103" s="48"/>
      <c r="BID103" s="48"/>
      <c r="BIE103" s="48"/>
      <c r="BIF103" s="48"/>
      <c r="BIG103" s="48"/>
      <c r="BIH103" s="48"/>
      <c r="BII103" s="48"/>
      <c r="BIJ103" s="48"/>
      <c r="BIK103" s="48"/>
      <c r="BIL103" s="48"/>
      <c r="BIM103" s="48"/>
      <c r="BIN103" s="48"/>
      <c r="BIO103" s="48"/>
      <c r="BIP103" s="48"/>
      <c r="BIQ103" s="48"/>
      <c r="BIR103" s="48"/>
      <c r="BIS103" s="48"/>
      <c r="BIT103" s="48"/>
      <c r="BIU103" s="48"/>
      <c r="BIV103" s="48"/>
      <c r="BIW103" s="48"/>
      <c r="BIX103" s="48"/>
      <c r="BIY103" s="48"/>
      <c r="BIZ103" s="48"/>
      <c r="BJA103" s="48"/>
      <c r="BJB103" s="48"/>
      <c r="BJC103" s="48"/>
      <c r="BJD103" s="48"/>
      <c r="BJE103" s="48"/>
      <c r="BJF103" s="48"/>
      <c r="BJG103" s="48"/>
      <c r="BJH103" s="48"/>
      <c r="BJI103" s="48"/>
      <c r="BJJ103" s="48"/>
      <c r="BJK103" s="48"/>
      <c r="BJL103" s="48"/>
      <c r="BJM103" s="48"/>
      <c r="BJN103" s="48"/>
      <c r="BJO103" s="48"/>
      <c r="BJP103" s="48"/>
      <c r="BJQ103" s="48"/>
      <c r="BJR103" s="48"/>
      <c r="BJS103" s="48"/>
      <c r="BJT103" s="48"/>
      <c r="BJU103" s="48"/>
      <c r="BJV103" s="48"/>
      <c r="BJW103" s="48"/>
      <c r="BJX103" s="48"/>
      <c r="BJY103" s="48"/>
      <c r="BJZ103" s="48"/>
      <c r="BKA103" s="48"/>
      <c r="BKB103" s="48"/>
      <c r="BKC103" s="48"/>
      <c r="BKD103" s="48"/>
      <c r="BKE103" s="48"/>
      <c r="BKF103" s="48"/>
      <c r="BKG103" s="48"/>
      <c r="BKH103" s="48"/>
      <c r="BKI103" s="48"/>
      <c r="BKJ103" s="48"/>
      <c r="BKK103" s="48"/>
      <c r="BKL103" s="48"/>
      <c r="BKM103" s="48"/>
      <c r="BKN103" s="48"/>
      <c r="BKO103" s="48"/>
      <c r="BKP103" s="48"/>
      <c r="BKQ103" s="48"/>
      <c r="BKR103" s="48"/>
      <c r="BKS103" s="48"/>
      <c r="BKT103" s="48"/>
      <c r="BKU103" s="48"/>
      <c r="BKV103" s="48"/>
      <c r="BKW103" s="48"/>
      <c r="BKX103" s="48"/>
      <c r="BKY103" s="48"/>
      <c r="BKZ103" s="48"/>
      <c r="BLA103" s="48"/>
      <c r="BLB103" s="48"/>
      <c r="BLC103" s="48"/>
      <c r="BLD103" s="48"/>
      <c r="BLE103" s="48"/>
      <c r="BLF103" s="48"/>
      <c r="BLG103" s="48"/>
      <c r="BLH103" s="48"/>
      <c r="BLI103" s="48"/>
      <c r="BLJ103" s="48"/>
      <c r="BLK103" s="48"/>
      <c r="BLL103" s="48"/>
      <c r="BLM103" s="48"/>
      <c r="BLN103" s="48"/>
      <c r="BLO103" s="48"/>
      <c r="BLP103" s="48"/>
      <c r="BLQ103" s="48"/>
      <c r="BLR103" s="48"/>
      <c r="BLS103" s="48"/>
      <c r="BLT103" s="48"/>
      <c r="BLU103" s="48"/>
      <c r="BLV103" s="48"/>
      <c r="BLW103" s="48"/>
      <c r="BLX103" s="48"/>
      <c r="BLY103" s="48"/>
      <c r="BLZ103" s="48"/>
      <c r="BMA103" s="48"/>
      <c r="BMB103" s="48"/>
      <c r="BMC103" s="48"/>
      <c r="BMD103" s="48"/>
      <c r="BME103" s="48"/>
      <c r="BMF103" s="48"/>
      <c r="BMG103" s="48"/>
      <c r="BMH103" s="48"/>
      <c r="BMI103" s="48"/>
      <c r="BMJ103" s="48"/>
      <c r="BMK103" s="48"/>
      <c r="BML103" s="48"/>
      <c r="BMM103" s="48"/>
      <c r="BMN103" s="48"/>
      <c r="BMO103" s="48"/>
      <c r="BMP103" s="48"/>
      <c r="BMQ103" s="48"/>
      <c r="BMR103" s="48"/>
      <c r="BMS103" s="48"/>
      <c r="BMT103" s="48"/>
      <c r="BMU103" s="48"/>
      <c r="BMV103" s="48"/>
      <c r="BMW103" s="48"/>
      <c r="BMX103" s="48"/>
      <c r="BMY103" s="48"/>
      <c r="BMZ103" s="48"/>
      <c r="BNA103" s="48"/>
      <c r="BNB103" s="48"/>
      <c r="BNC103" s="48"/>
      <c r="BND103" s="48"/>
      <c r="BNE103" s="48"/>
      <c r="BNF103" s="48"/>
      <c r="BNG103" s="48"/>
      <c r="BNH103" s="48"/>
      <c r="BNI103" s="48"/>
      <c r="BNJ103" s="48"/>
      <c r="BNK103" s="48"/>
      <c r="BNL103" s="48"/>
      <c r="BNM103" s="48"/>
      <c r="BNN103" s="48"/>
      <c r="BNO103" s="48"/>
      <c r="BNP103" s="48"/>
      <c r="BNQ103" s="48"/>
      <c r="BNR103" s="48"/>
      <c r="BNS103" s="48"/>
      <c r="BNT103" s="48"/>
      <c r="BNU103" s="48"/>
      <c r="BNV103" s="48"/>
      <c r="BNW103" s="48"/>
      <c r="BNX103" s="48"/>
      <c r="BNY103" s="48"/>
      <c r="BNZ103" s="48"/>
      <c r="BOA103" s="48"/>
      <c r="BOB103" s="48"/>
      <c r="BOC103" s="48"/>
      <c r="BOD103" s="48"/>
      <c r="BOE103" s="48"/>
      <c r="BOF103" s="48"/>
      <c r="BOG103" s="48"/>
      <c r="BOH103" s="48"/>
      <c r="BOI103" s="48"/>
      <c r="BOJ103" s="48"/>
      <c r="BOK103" s="48"/>
      <c r="BOL103" s="48"/>
      <c r="BOM103" s="48"/>
      <c r="BON103" s="48"/>
      <c r="BOO103" s="48"/>
      <c r="BOP103" s="48"/>
      <c r="BOQ103" s="48"/>
      <c r="BOR103" s="48"/>
      <c r="BOS103" s="48"/>
      <c r="BOT103" s="48"/>
      <c r="BOU103" s="48"/>
      <c r="BOV103" s="48"/>
      <c r="BOW103" s="48"/>
      <c r="BOX103" s="48"/>
      <c r="BOY103" s="48"/>
      <c r="BOZ103" s="48"/>
      <c r="BPA103" s="48"/>
      <c r="BPB103" s="48"/>
      <c r="BPC103" s="48"/>
      <c r="BPD103" s="48"/>
      <c r="BPE103" s="48"/>
      <c r="BPF103" s="48"/>
      <c r="BPG103" s="48"/>
      <c r="BPH103" s="48"/>
      <c r="BPI103" s="48"/>
      <c r="BPJ103" s="48"/>
      <c r="BPK103" s="48"/>
      <c r="BPL103" s="48"/>
      <c r="BPM103" s="48"/>
      <c r="BPN103" s="48"/>
      <c r="BPO103" s="48"/>
      <c r="BPP103" s="48"/>
      <c r="BPQ103" s="48"/>
      <c r="BPR103" s="48"/>
      <c r="BPS103" s="48"/>
      <c r="BPT103" s="48"/>
      <c r="BPU103" s="48"/>
      <c r="BPV103" s="48"/>
      <c r="BPW103" s="48"/>
      <c r="BPX103" s="48"/>
      <c r="BPY103" s="48"/>
      <c r="BPZ103" s="48"/>
      <c r="BQA103" s="48"/>
      <c r="BQB103" s="48"/>
      <c r="BQC103" s="48"/>
      <c r="BQD103" s="48"/>
      <c r="BQE103" s="48"/>
      <c r="BQF103" s="48"/>
      <c r="BQG103" s="48"/>
      <c r="BQH103" s="48"/>
      <c r="BQI103" s="48"/>
      <c r="BQJ103" s="48"/>
      <c r="BQK103" s="48"/>
      <c r="BQL103" s="48"/>
      <c r="BQM103" s="48"/>
      <c r="BQN103" s="48"/>
      <c r="BQO103" s="48"/>
      <c r="BQP103" s="48"/>
      <c r="BQQ103" s="48"/>
      <c r="BQR103" s="48"/>
      <c r="BQS103" s="48"/>
      <c r="BQT103" s="48"/>
      <c r="BQU103" s="48"/>
      <c r="BQV103" s="48"/>
      <c r="BQW103" s="48"/>
      <c r="BQX103" s="48"/>
      <c r="BQY103" s="48"/>
      <c r="BQZ103" s="48"/>
      <c r="BRA103" s="48"/>
      <c r="BRB103" s="48"/>
      <c r="BRC103" s="48"/>
      <c r="BRD103" s="48"/>
      <c r="BRE103" s="48"/>
      <c r="BRF103" s="48"/>
      <c r="BRG103" s="48"/>
      <c r="BRH103" s="48"/>
      <c r="BRI103" s="48"/>
      <c r="BRJ103" s="48"/>
      <c r="BRK103" s="48"/>
      <c r="BRL103" s="48"/>
      <c r="BRM103" s="48"/>
      <c r="BRN103" s="48"/>
      <c r="BRO103" s="48"/>
      <c r="BRP103" s="48"/>
      <c r="BRQ103" s="48"/>
      <c r="BRR103" s="48"/>
      <c r="BRS103" s="48"/>
      <c r="BRT103" s="48"/>
      <c r="BRU103" s="48"/>
      <c r="BRV103" s="48"/>
      <c r="BRW103" s="48"/>
      <c r="BRX103" s="48"/>
      <c r="BRY103" s="48"/>
      <c r="BRZ103" s="48"/>
      <c r="BSA103" s="48"/>
      <c r="BSB103" s="48"/>
      <c r="BSC103" s="48"/>
      <c r="BSD103" s="48"/>
      <c r="BSE103" s="48"/>
      <c r="BSF103" s="48"/>
      <c r="BSG103" s="48"/>
      <c r="BSH103" s="48"/>
      <c r="BSI103" s="48"/>
      <c r="BSJ103" s="48"/>
      <c r="BSK103" s="48"/>
      <c r="BSL103" s="48"/>
      <c r="BSM103" s="48"/>
      <c r="BSN103" s="48"/>
      <c r="BSO103" s="48"/>
      <c r="BSP103" s="48"/>
      <c r="BSQ103" s="48"/>
      <c r="BSR103" s="48"/>
      <c r="BSS103" s="48"/>
      <c r="BST103" s="48"/>
      <c r="BSU103" s="48"/>
      <c r="BSV103" s="48"/>
      <c r="BSW103" s="48"/>
      <c r="BSX103" s="48"/>
      <c r="BSY103" s="48"/>
      <c r="BSZ103" s="48"/>
      <c r="BTA103" s="48"/>
      <c r="BTB103" s="48"/>
      <c r="BTC103" s="48"/>
      <c r="BTD103" s="48"/>
      <c r="BTE103" s="48"/>
      <c r="BTF103" s="48"/>
      <c r="BTG103" s="48"/>
      <c r="BTH103" s="48"/>
      <c r="BTI103" s="48"/>
      <c r="BTJ103" s="48"/>
      <c r="BTK103" s="48"/>
      <c r="BTL103" s="48"/>
      <c r="BTM103" s="48"/>
      <c r="BTN103" s="48"/>
      <c r="BTO103" s="48"/>
      <c r="BTP103" s="48"/>
      <c r="BTQ103" s="48"/>
      <c r="BTR103" s="48"/>
      <c r="BTS103" s="48"/>
      <c r="BTT103" s="48"/>
      <c r="BTU103" s="48"/>
      <c r="BTV103" s="48"/>
      <c r="BTW103" s="48"/>
      <c r="BTX103" s="48"/>
      <c r="BTY103" s="48"/>
      <c r="BTZ103" s="48"/>
      <c r="BUA103" s="48"/>
      <c r="BUB103" s="48"/>
      <c r="BUC103" s="48"/>
      <c r="BUD103" s="48"/>
      <c r="BUE103" s="48"/>
      <c r="BUF103" s="48"/>
      <c r="BUG103" s="48"/>
      <c r="BUH103" s="48"/>
      <c r="BUI103" s="48"/>
      <c r="BUJ103" s="48"/>
      <c r="BUK103" s="48"/>
      <c r="BUL103" s="48"/>
      <c r="BUM103" s="48"/>
      <c r="BUN103" s="48"/>
      <c r="BUO103" s="48"/>
      <c r="BUP103" s="48"/>
      <c r="BUQ103" s="48"/>
      <c r="BUR103" s="48"/>
      <c r="BUS103" s="48"/>
      <c r="BUT103" s="48"/>
      <c r="BUU103" s="48"/>
      <c r="BUV103" s="48"/>
      <c r="BUW103" s="48"/>
      <c r="BUX103" s="48"/>
      <c r="BUY103" s="48"/>
      <c r="BUZ103" s="48"/>
      <c r="BVA103" s="48"/>
      <c r="BVB103" s="48"/>
      <c r="BVC103" s="48"/>
      <c r="BVD103" s="48"/>
      <c r="BVE103" s="48"/>
      <c r="BVF103" s="48"/>
      <c r="BVG103" s="48"/>
      <c r="BVH103" s="48"/>
      <c r="BVI103" s="48"/>
      <c r="BVJ103" s="48"/>
      <c r="BVK103" s="48"/>
      <c r="BVL103" s="48"/>
      <c r="BVM103" s="48"/>
      <c r="BVN103" s="48"/>
      <c r="BVO103" s="48"/>
      <c r="BVP103" s="48"/>
      <c r="BVQ103" s="48"/>
      <c r="BVR103" s="48"/>
      <c r="BVS103" s="48"/>
      <c r="BVT103" s="48"/>
      <c r="BVU103" s="48"/>
      <c r="BVV103" s="48"/>
      <c r="BVW103" s="48"/>
      <c r="BVX103" s="48"/>
      <c r="BVY103" s="48"/>
      <c r="BVZ103" s="48"/>
      <c r="BWA103" s="48"/>
      <c r="BWB103" s="48"/>
      <c r="BWC103" s="48"/>
      <c r="BWD103" s="48"/>
      <c r="BWE103" s="48"/>
      <c r="BWF103" s="48"/>
      <c r="BWG103" s="48"/>
      <c r="BWH103" s="48"/>
      <c r="BWI103" s="48"/>
      <c r="BWJ103" s="48"/>
      <c r="BWK103" s="48"/>
      <c r="BWL103" s="48"/>
      <c r="BWM103" s="48"/>
      <c r="BWN103" s="48"/>
      <c r="BWO103" s="48"/>
      <c r="BWP103" s="48"/>
      <c r="BWQ103" s="48"/>
      <c r="BWR103" s="48"/>
      <c r="BWS103" s="48"/>
      <c r="BWT103" s="48"/>
      <c r="BWU103" s="48"/>
      <c r="BWV103" s="48"/>
      <c r="BWW103" s="48"/>
      <c r="BWX103" s="48"/>
      <c r="BWY103" s="48"/>
      <c r="BWZ103" s="48"/>
      <c r="BXA103" s="48"/>
      <c r="BXB103" s="48"/>
      <c r="BXC103" s="48"/>
      <c r="BXD103" s="48"/>
      <c r="BXE103" s="48"/>
      <c r="BXF103" s="48"/>
      <c r="BXG103" s="48"/>
      <c r="BXH103" s="48"/>
      <c r="BXI103" s="48"/>
      <c r="BXJ103" s="48"/>
      <c r="BXK103" s="48"/>
      <c r="BXL103" s="48"/>
      <c r="BXM103" s="48"/>
      <c r="BXN103" s="48"/>
      <c r="BXO103" s="48"/>
      <c r="BXP103" s="48"/>
      <c r="BXQ103" s="48"/>
      <c r="BXR103" s="48"/>
      <c r="BXS103" s="48"/>
      <c r="BXT103" s="48"/>
      <c r="BXU103" s="48"/>
      <c r="BXV103" s="48"/>
      <c r="BXW103" s="48"/>
      <c r="BXX103" s="48"/>
      <c r="BXY103" s="48"/>
      <c r="BXZ103" s="48"/>
      <c r="BYA103" s="48"/>
      <c r="BYB103" s="48"/>
      <c r="BYC103" s="48"/>
      <c r="BYD103" s="48"/>
      <c r="BYE103" s="48"/>
      <c r="BYF103" s="48"/>
      <c r="BYG103" s="48"/>
      <c r="BYH103" s="48"/>
      <c r="BYI103" s="48"/>
      <c r="BYJ103" s="48"/>
      <c r="BYK103" s="48"/>
      <c r="BYL103" s="48"/>
      <c r="BYM103" s="48"/>
      <c r="BYN103" s="48"/>
      <c r="BYO103" s="48"/>
      <c r="BYP103" s="48"/>
      <c r="BYQ103" s="48"/>
      <c r="BYR103" s="48"/>
      <c r="BYS103" s="48"/>
      <c r="BYT103" s="48"/>
      <c r="BYU103" s="48"/>
      <c r="BYV103" s="48"/>
      <c r="BYW103" s="48"/>
      <c r="BYX103" s="48"/>
      <c r="BYY103" s="48"/>
      <c r="BYZ103" s="48"/>
      <c r="BZA103" s="48"/>
      <c r="BZB103" s="48"/>
      <c r="BZC103" s="48"/>
      <c r="BZD103" s="48"/>
      <c r="BZE103" s="48"/>
      <c r="BZF103" s="48"/>
      <c r="BZG103" s="48"/>
      <c r="BZH103" s="48"/>
      <c r="BZI103" s="48"/>
      <c r="BZJ103" s="48"/>
      <c r="BZK103" s="48"/>
      <c r="BZL103" s="48"/>
      <c r="BZM103" s="48"/>
      <c r="BZN103" s="48"/>
      <c r="BZO103" s="48"/>
      <c r="BZP103" s="48"/>
      <c r="BZQ103" s="48"/>
      <c r="BZR103" s="48"/>
      <c r="BZS103" s="48"/>
      <c r="BZT103" s="48"/>
      <c r="BZU103" s="48"/>
      <c r="BZV103" s="48"/>
      <c r="BZW103" s="48"/>
      <c r="BZX103" s="48"/>
      <c r="BZY103" s="48"/>
      <c r="BZZ103" s="48"/>
      <c r="CAA103" s="48"/>
      <c r="CAB103" s="48"/>
      <c r="CAC103" s="48"/>
      <c r="CAD103" s="48"/>
      <c r="CAE103" s="48"/>
      <c r="CAF103" s="48"/>
      <c r="CAG103" s="48"/>
      <c r="CAH103" s="48"/>
      <c r="CAI103" s="48"/>
      <c r="CAJ103" s="48"/>
      <c r="CAK103" s="48"/>
      <c r="CAL103" s="48"/>
      <c r="CAM103" s="48"/>
      <c r="CAN103" s="48"/>
      <c r="CAO103" s="48"/>
      <c r="CAP103" s="48"/>
      <c r="CAQ103" s="48"/>
      <c r="CAR103" s="48"/>
      <c r="CAS103" s="48"/>
      <c r="CAT103" s="48"/>
      <c r="CAU103" s="48"/>
      <c r="CAV103" s="48"/>
      <c r="CAW103" s="48"/>
      <c r="CAX103" s="48"/>
      <c r="CAY103" s="48"/>
      <c r="CAZ103" s="48"/>
      <c r="CBA103" s="48"/>
      <c r="CBB103" s="48"/>
      <c r="CBC103" s="48"/>
      <c r="CBD103" s="48"/>
      <c r="CBE103" s="48"/>
      <c r="CBF103" s="48"/>
      <c r="CBG103" s="48"/>
      <c r="CBH103" s="48"/>
      <c r="CBI103" s="48"/>
      <c r="CBJ103" s="48"/>
      <c r="CBK103" s="48"/>
      <c r="CBL103" s="48"/>
      <c r="CBM103" s="48"/>
      <c r="CBN103" s="48"/>
      <c r="CBO103" s="48"/>
      <c r="CBP103" s="48"/>
      <c r="CBQ103" s="48"/>
      <c r="CBR103" s="48"/>
      <c r="CBS103" s="48"/>
      <c r="CBT103" s="48"/>
      <c r="CBU103" s="48"/>
      <c r="CBV103" s="48"/>
      <c r="CBW103" s="48"/>
      <c r="CBX103" s="48"/>
      <c r="CBY103" s="48"/>
      <c r="CBZ103" s="48"/>
      <c r="CCA103" s="48"/>
      <c r="CCB103" s="48"/>
      <c r="CCC103" s="48"/>
      <c r="CCD103" s="48"/>
      <c r="CCE103" s="48"/>
      <c r="CCF103" s="48"/>
      <c r="CCG103" s="48"/>
      <c r="CCH103" s="48"/>
      <c r="CCI103" s="48"/>
      <c r="CCJ103" s="48"/>
      <c r="CCK103" s="48"/>
      <c r="CCL103" s="48"/>
      <c r="CCM103" s="48"/>
      <c r="CCN103" s="48"/>
      <c r="CCO103" s="48"/>
      <c r="CCP103" s="48"/>
      <c r="CCQ103" s="48"/>
      <c r="CCR103" s="48"/>
      <c r="CCS103" s="48"/>
      <c r="CCT103" s="48"/>
      <c r="CCU103" s="48"/>
      <c r="CCV103" s="48"/>
      <c r="CCW103" s="48"/>
      <c r="CCX103" s="48"/>
      <c r="CCY103" s="48"/>
      <c r="CCZ103" s="48"/>
      <c r="CDA103" s="48"/>
      <c r="CDB103" s="48"/>
      <c r="CDC103" s="48"/>
      <c r="CDD103" s="48"/>
      <c r="CDE103" s="48"/>
      <c r="CDF103" s="48"/>
      <c r="CDG103" s="48"/>
      <c r="CDH103" s="48"/>
      <c r="CDI103" s="48"/>
      <c r="CDJ103" s="48"/>
      <c r="CDK103" s="48"/>
      <c r="CDL103" s="48"/>
      <c r="CDM103" s="48"/>
      <c r="CDN103" s="48"/>
      <c r="CDO103" s="48"/>
      <c r="CDP103" s="48"/>
      <c r="CDQ103" s="48"/>
      <c r="CDR103" s="48"/>
      <c r="CDS103" s="48"/>
      <c r="CDT103" s="48"/>
      <c r="CDU103" s="48"/>
      <c r="CDV103" s="48"/>
      <c r="CDW103" s="48"/>
      <c r="CDX103" s="48"/>
      <c r="CDY103" s="48"/>
      <c r="CDZ103" s="48"/>
      <c r="CEA103" s="48"/>
      <c r="CEB103" s="48"/>
      <c r="CEC103" s="48"/>
      <c r="CED103" s="48"/>
      <c r="CEE103" s="48"/>
      <c r="CEF103" s="48"/>
      <c r="CEG103" s="48"/>
      <c r="CEH103" s="48"/>
      <c r="CEI103" s="48"/>
      <c r="CEJ103" s="48"/>
      <c r="CEK103" s="48"/>
      <c r="CEL103" s="48"/>
      <c r="CEM103" s="48"/>
      <c r="CEN103" s="48"/>
      <c r="CEO103" s="48"/>
      <c r="CEP103" s="48"/>
      <c r="CEQ103" s="48"/>
      <c r="CER103" s="48"/>
      <c r="CES103" s="48"/>
      <c r="CET103" s="48"/>
      <c r="CEU103" s="48"/>
      <c r="CEV103" s="48"/>
      <c r="CEW103" s="48"/>
      <c r="CEX103" s="48"/>
      <c r="CEY103" s="48"/>
      <c r="CEZ103" s="48"/>
      <c r="CFA103" s="48"/>
      <c r="CFB103" s="48"/>
      <c r="CFC103" s="48"/>
      <c r="CFD103" s="48"/>
      <c r="CFE103" s="48"/>
      <c r="CFF103" s="48"/>
      <c r="CFG103" s="48"/>
      <c r="CFH103" s="48"/>
      <c r="CFI103" s="48"/>
      <c r="CFJ103" s="48"/>
      <c r="CFK103" s="48"/>
      <c r="CFL103" s="48"/>
      <c r="CFM103" s="48"/>
      <c r="CFN103" s="48"/>
      <c r="CFO103" s="48"/>
      <c r="CFP103" s="48"/>
      <c r="CFQ103" s="48"/>
      <c r="CFR103" s="48"/>
      <c r="CFS103" s="48"/>
      <c r="CFT103" s="48"/>
      <c r="CFU103" s="48"/>
      <c r="CFV103" s="48"/>
      <c r="CFW103" s="48"/>
      <c r="CFX103" s="48"/>
      <c r="CFY103" s="48"/>
      <c r="CFZ103" s="48"/>
      <c r="CGA103" s="48"/>
      <c r="CGB103" s="48"/>
      <c r="CGC103" s="48"/>
      <c r="CGD103" s="48"/>
      <c r="CGE103" s="48"/>
      <c r="CGF103" s="48"/>
      <c r="CGG103" s="48"/>
      <c r="CGH103" s="48"/>
      <c r="CGI103" s="48"/>
      <c r="CGJ103" s="48"/>
      <c r="CGK103" s="48"/>
      <c r="CGL103" s="48"/>
      <c r="CGM103" s="48"/>
      <c r="CGN103" s="48"/>
      <c r="CGO103" s="48"/>
      <c r="CGP103" s="48"/>
      <c r="CGQ103" s="48"/>
      <c r="CGR103" s="48"/>
      <c r="CGS103" s="48"/>
      <c r="CGT103" s="48"/>
      <c r="CGU103" s="48"/>
      <c r="CGV103" s="48"/>
      <c r="CGW103" s="48"/>
      <c r="CGX103" s="48"/>
      <c r="CGY103" s="48"/>
      <c r="CGZ103" s="48"/>
      <c r="CHA103" s="48"/>
      <c r="CHB103" s="48"/>
      <c r="CHC103" s="48"/>
      <c r="CHD103" s="48"/>
      <c r="CHE103" s="48"/>
      <c r="CHF103" s="48"/>
      <c r="CHG103" s="48"/>
      <c r="CHH103" s="48"/>
      <c r="CHI103" s="48"/>
      <c r="CHJ103" s="48"/>
      <c r="CHK103" s="48"/>
      <c r="CHL103" s="48"/>
      <c r="CHM103" s="48"/>
      <c r="CHN103" s="48"/>
      <c r="CHO103" s="48"/>
      <c r="CHP103" s="48"/>
      <c r="CHQ103" s="48"/>
      <c r="CHR103" s="48"/>
      <c r="CHS103" s="48"/>
      <c r="CHT103" s="48"/>
      <c r="CHU103" s="48"/>
      <c r="CHV103" s="48"/>
      <c r="CHW103" s="48"/>
      <c r="CHX103" s="48"/>
      <c r="CHY103" s="48"/>
      <c r="CHZ103" s="48"/>
      <c r="CIA103" s="48"/>
      <c r="CIB103" s="48"/>
      <c r="CIC103" s="48"/>
      <c r="CID103" s="48"/>
      <c r="CIE103" s="48"/>
      <c r="CIF103" s="48"/>
      <c r="CIG103" s="48"/>
      <c r="CIH103" s="48"/>
      <c r="CII103" s="48"/>
      <c r="CIJ103" s="48"/>
      <c r="CIK103" s="48"/>
      <c r="CIL103" s="48"/>
      <c r="CIM103" s="48"/>
      <c r="CIN103" s="48"/>
      <c r="CIO103" s="48"/>
      <c r="CIP103" s="48"/>
      <c r="CIQ103" s="48"/>
      <c r="CIR103" s="48"/>
      <c r="CIS103" s="48"/>
      <c r="CIT103" s="48"/>
      <c r="CIU103" s="48"/>
      <c r="CIV103" s="48"/>
      <c r="CIW103" s="48"/>
      <c r="CIX103" s="48"/>
      <c r="CIY103" s="48"/>
      <c r="CIZ103" s="48"/>
      <c r="CJA103" s="48"/>
      <c r="CJB103" s="48"/>
      <c r="CJC103" s="48"/>
      <c r="CJD103" s="48"/>
      <c r="CJE103" s="48"/>
      <c r="CJF103" s="48"/>
      <c r="CJG103" s="48"/>
      <c r="CJH103" s="48"/>
      <c r="CJI103" s="48"/>
      <c r="CJJ103" s="48"/>
      <c r="CJK103" s="48"/>
      <c r="CJL103" s="48"/>
      <c r="CJM103" s="48"/>
      <c r="CJN103" s="48"/>
      <c r="CJO103" s="48"/>
      <c r="CJP103" s="48"/>
      <c r="CJQ103" s="48"/>
      <c r="CJR103" s="48"/>
      <c r="CJS103" s="48"/>
      <c r="CJT103" s="48"/>
      <c r="CJU103" s="48"/>
      <c r="CJV103" s="48"/>
      <c r="CJW103" s="48"/>
      <c r="CJX103" s="48"/>
      <c r="CJY103" s="48"/>
      <c r="CJZ103" s="48"/>
      <c r="CKA103" s="48"/>
      <c r="CKB103" s="48"/>
      <c r="CKC103" s="48"/>
      <c r="CKD103" s="48"/>
      <c r="CKE103" s="48"/>
      <c r="CKF103" s="48"/>
      <c r="CKG103" s="48"/>
      <c r="CKH103" s="48"/>
      <c r="CKI103" s="48"/>
      <c r="CKJ103" s="48"/>
      <c r="CKK103" s="48"/>
      <c r="CKL103" s="48"/>
      <c r="CKM103" s="48"/>
      <c r="CKN103" s="48"/>
      <c r="CKO103" s="48"/>
      <c r="CKP103" s="48"/>
      <c r="CKQ103" s="48"/>
      <c r="CKR103" s="48"/>
      <c r="CKS103" s="48"/>
      <c r="CKT103" s="48"/>
      <c r="CKU103" s="48"/>
      <c r="CKV103" s="48"/>
      <c r="CKW103" s="48"/>
      <c r="CKX103" s="48"/>
      <c r="CKY103" s="48"/>
      <c r="CKZ103" s="48"/>
      <c r="CLA103" s="48"/>
      <c r="CLB103" s="48"/>
      <c r="CLC103" s="48"/>
      <c r="CLD103" s="48"/>
      <c r="CLE103" s="48"/>
      <c r="CLF103" s="48"/>
      <c r="CLG103" s="48"/>
      <c r="CLH103" s="48"/>
      <c r="CLI103" s="48"/>
      <c r="CLJ103" s="48"/>
      <c r="CLK103" s="48"/>
      <c r="CLL103" s="48"/>
      <c r="CLM103" s="48"/>
      <c r="CLN103" s="48"/>
      <c r="CLO103" s="48"/>
      <c r="CLP103" s="48"/>
      <c r="CLQ103" s="48"/>
      <c r="CLR103" s="48"/>
    </row>
    <row r="104" spans="1:2358" s="71" customFormat="1" ht="15.75" thickBot="1" x14ac:dyDescent="0.3">
      <c r="A104" s="48"/>
      <c r="B104" s="715">
        <v>32090019</v>
      </c>
      <c r="C104" s="72" t="s">
        <v>95</v>
      </c>
      <c r="D104" s="330" t="s">
        <v>65</v>
      </c>
      <c r="E104" s="11"/>
      <c r="F104" s="356">
        <f>(G104+J104)/2</f>
        <v>597.26499999999999</v>
      </c>
      <c r="G104" s="38">
        <v>644.53</v>
      </c>
      <c r="H104" s="265" t="s">
        <v>234</v>
      </c>
      <c r="I104" s="227" t="s">
        <v>233</v>
      </c>
      <c r="J104" s="228">
        <v>550</v>
      </c>
      <c r="K104" s="275" t="s">
        <v>234</v>
      </c>
      <c r="L104" s="224" t="s">
        <v>345</v>
      </c>
      <c r="M104" s="207"/>
      <c r="N104" s="207"/>
      <c r="O104" s="206"/>
      <c r="P104" s="386"/>
      <c r="Q104" s="48"/>
      <c r="R104" s="409">
        <v>2</v>
      </c>
      <c r="S104" s="255">
        <f t="shared" ref="S104:S112" si="10">(F104)</f>
        <v>597.26499999999999</v>
      </c>
      <c r="T104" s="124"/>
      <c r="U104" s="125"/>
      <c r="V104" s="414"/>
      <c r="W104" s="48"/>
      <c r="X104" s="780"/>
      <c r="Y104" s="781"/>
      <c r="Z104" s="781"/>
      <c r="AA104" s="781"/>
      <c r="AB104" s="781"/>
      <c r="AC104" s="781"/>
      <c r="AD104" s="781"/>
      <c r="AE104" s="781"/>
      <c r="AF104" s="781"/>
      <c r="AG104" s="781"/>
      <c r="AH104" s="781"/>
      <c r="AI104" s="781"/>
      <c r="AJ104" s="781"/>
      <c r="AK104" s="781"/>
      <c r="AL104" s="781"/>
      <c r="AM104" s="781"/>
      <c r="AN104" s="781"/>
      <c r="AO104" s="781"/>
      <c r="AP104" s="781"/>
      <c r="AQ104" s="781"/>
      <c r="AR104" s="781"/>
      <c r="AS104" s="781"/>
      <c r="AT104" s="781"/>
      <c r="AU104" s="772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  <c r="IK104" s="48"/>
      <c r="IL104" s="48"/>
      <c r="IM104" s="48"/>
      <c r="IN104" s="48"/>
      <c r="IO104" s="48"/>
      <c r="IP104" s="48"/>
      <c r="IQ104" s="48"/>
      <c r="IR104" s="48"/>
      <c r="IS104" s="48"/>
      <c r="IT104" s="48"/>
      <c r="IU104" s="48"/>
      <c r="IV104" s="48"/>
      <c r="IW104" s="48"/>
      <c r="IX104" s="48"/>
      <c r="IY104" s="48"/>
      <c r="IZ104" s="48"/>
      <c r="JA104" s="48"/>
      <c r="JB104" s="48"/>
      <c r="JC104" s="48"/>
      <c r="JD104" s="48"/>
      <c r="JE104" s="48"/>
      <c r="JF104" s="48"/>
      <c r="JG104" s="48"/>
      <c r="JH104" s="48"/>
      <c r="JI104" s="48"/>
      <c r="JJ104" s="48"/>
      <c r="JK104" s="48"/>
      <c r="JL104" s="48"/>
      <c r="JM104" s="48"/>
      <c r="JN104" s="48"/>
      <c r="JO104" s="48"/>
      <c r="JP104" s="48"/>
      <c r="JQ104" s="48"/>
      <c r="JR104" s="48"/>
      <c r="JS104" s="48"/>
      <c r="JT104" s="48"/>
      <c r="JU104" s="48"/>
      <c r="JV104" s="48"/>
      <c r="JW104" s="48"/>
      <c r="JX104" s="48"/>
      <c r="JY104" s="48"/>
      <c r="JZ104" s="48"/>
      <c r="KA104" s="48"/>
      <c r="KB104" s="48"/>
      <c r="KC104" s="48"/>
      <c r="KD104" s="48"/>
      <c r="KE104" s="48"/>
      <c r="KF104" s="48"/>
      <c r="KG104" s="48"/>
      <c r="KH104" s="48"/>
      <c r="KI104" s="48"/>
      <c r="KJ104" s="48"/>
      <c r="KK104" s="48"/>
      <c r="KL104" s="48"/>
      <c r="KM104" s="48"/>
      <c r="KN104" s="48"/>
      <c r="KO104" s="48"/>
      <c r="KP104" s="48"/>
      <c r="KQ104" s="48"/>
      <c r="KR104" s="48"/>
      <c r="KS104" s="48"/>
      <c r="KT104" s="48"/>
      <c r="KU104" s="48"/>
      <c r="KV104" s="48"/>
      <c r="KW104" s="48"/>
      <c r="KX104" s="48"/>
      <c r="KY104" s="48"/>
      <c r="KZ104" s="48"/>
      <c r="LA104" s="48"/>
      <c r="LB104" s="48"/>
      <c r="LC104" s="48"/>
      <c r="LD104" s="48"/>
      <c r="LE104" s="48"/>
      <c r="LF104" s="48"/>
      <c r="LG104" s="48"/>
      <c r="LH104" s="48"/>
      <c r="LI104" s="48"/>
      <c r="LJ104" s="48"/>
      <c r="LK104" s="48"/>
      <c r="LL104" s="48"/>
      <c r="LM104" s="48"/>
      <c r="LN104" s="48"/>
      <c r="LO104" s="48"/>
      <c r="LP104" s="48"/>
      <c r="LQ104" s="48"/>
      <c r="LR104" s="48"/>
      <c r="LS104" s="48"/>
      <c r="LT104" s="48"/>
      <c r="LU104" s="48"/>
      <c r="LV104" s="48"/>
      <c r="LW104" s="48"/>
      <c r="LX104" s="48"/>
      <c r="LY104" s="48"/>
      <c r="LZ104" s="48"/>
      <c r="MA104" s="48"/>
      <c r="MB104" s="48"/>
      <c r="MC104" s="48"/>
      <c r="MD104" s="48"/>
      <c r="ME104" s="48"/>
      <c r="MF104" s="48"/>
      <c r="MG104" s="48"/>
      <c r="MH104" s="48"/>
      <c r="MI104" s="48"/>
      <c r="MJ104" s="48"/>
      <c r="MK104" s="48"/>
      <c r="ML104" s="48"/>
      <c r="MM104" s="48"/>
      <c r="MN104" s="48"/>
      <c r="MO104" s="48"/>
      <c r="MP104" s="48"/>
      <c r="MQ104" s="48"/>
      <c r="MR104" s="48"/>
      <c r="MS104" s="48"/>
      <c r="MT104" s="48"/>
      <c r="MU104" s="48"/>
      <c r="MV104" s="48"/>
      <c r="MW104" s="48"/>
      <c r="MX104" s="48"/>
      <c r="MY104" s="48"/>
      <c r="MZ104" s="48"/>
      <c r="NA104" s="48"/>
      <c r="NB104" s="48"/>
      <c r="NC104" s="48"/>
      <c r="ND104" s="48"/>
      <c r="NE104" s="48"/>
      <c r="NF104" s="48"/>
      <c r="NG104" s="48"/>
      <c r="NH104" s="48"/>
      <c r="NI104" s="48"/>
      <c r="NJ104" s="48"/>
      <c r="NK104" s="48"/>
      <c r="NL104" s="48"/>
      <c r="NM104" s="48"/>
      <c r="NN104" s="48"/>
      <c r="NO104" s="48"/>
      <c r="NP104" s="48"/>
      <c r="NQ104" s="48"/>
      <c r="NR104" s="48"/>
      <c r="NS104" s="48"/>
      <c r="NT104" s="48"/>
      <c r="NU104" s="48"/>
      <c r="NV104" s="48"/>
      <c r="NW104" s="48"/>
      <c r="NX104" s="48"/>
      <c r="NY104" s="48"/>
      <c r="NZ104" s="48"/>
      <c r="OA104" s="48"/>
      <c r="OB104" s="48"/>
      <c r="OC104" s="48"/>
      <c r="OD104" s="48"/>
      <c r="OE104" s="48"/>
      <c r="OF104" s="48"/>
      <c r="OG104" s="48"/>
      <c r="OH104" s="48"/>
      <c r="OI104" s="48"/>
      <c r="OJ104" s="48"/>
      <c r="OK104" s="48"/>
      <c r="OL104" s="48"/>
      <c r="OM104" s="48"/>
      <c r="ON104" s="48"/>
      <c r="OO104" s="48"/>
      <c r="OP104" s="48"/>
      <c r="OQ104" s="48"/>
      <c r="OR104" s="48"/>
      <c r="OS104" s="48"/>
      <c r="OT104" s="48"/>
      <c r="OU104" s="48"/>
      <c r="OV104" s="48"/>
      <c r="OW104" s="48"/>
      <c r="OX104" s="48"/>
      <c r="OY104" s="48"/>
      <c r="OZ104" s="48"/>
      <c r="PA104" s="48"/>
      <c r="PB104" s="48"/>
      <c r="PC104" s="48"/>
      <c r="PD104" s="48"/>
      <c r="PE104" s="48"/>
      <c r="PF104" s="48"/>
      <c r="PG104" s="48"/>
      <c r="PH104" s="48"/>
      <c r="PI104" s="48"/>
      <c r="PJ104" s="48"/>
      <c r="PK104" s="48"/>
      <c r="PL104" s="48"/>
      <c r="PM104" s="48"/>
      <c r="PN104" s="48"/>
      <c r="PO104" s="48"/>
      <c r="PP104" s="48"/>
      <c r="PQ104" s="48"/>
      <c r="PR104" s="48"/>
      <c r="PS104" s="48"/>
      <c r="PT104" s="48"/>
      <c r="PU104" s="48"/>
      <c r="PV104" s="48"/>
      <c r="PW104" s="48"/>
      <c r="PX104" s="48"/>
      <c r="PY104" s="48"/>
      <c r="PZ104" s="48"/>
      <c r="QA104" s="48"/>
      <c r="QB104" s="48"/>
      <c r="QC104" s="48"/>
      <c r="QD104" s="48"/>
      <c r="QE104" s="48"/>
      <c r="QF104" s="48"/>
      <c r="QG104" s="48"/>
      <c r="QH104" s="48"/>
      <c r="QI104" s="48"/>
      <c r="QJ104" s="48"/>
      <c r="QK104" s="48"/>
      <c r="QL104" s="48"/>
      <c r="QM104" s="48"/>
      <c r="QN104" s="48"/>
      <c r="QO104" s="48"/>
      <c r="QP104" s="48"/>
      <c r="QQ104" s="48"/>
      <c r="QR104" s="48"/>
      <c r="QS104" s="48"/>
      <c r="QT104" s="48"/>
      <c r="QU104" s="48"/>
      <c r="QV104" s="48"/>
      <c r="QW104" s="48"/>
      <c r="QX104" s="48"/>
      <c r="QY104" s="48"/>
      <c r="QZ104" s="48"/>
      <c r="RA104" s="48"/>
      <c r="RB104" s="48"/>
      <c r="RC104" s="48"/>
      <c r="RD104" s="48"/>
      <c r="RE104" s="48"/>
      <c r="RF104" s="48"/>
      <c r="RG104" s="48"/>
      <c r="RH104" s="48"/>
      <c r="RI104" s="48"/>
      <c r="RJ104" s="48"/>
      <c r="RK104" s="48"/>
      <c r="RL104" s="48"/>
      <c r="RM104" s="48"/>
      <c r="RN104" s="48"/>
      <c r="RO104" s="48"/>
      <c r="RP104" s="48"/>
      <c r="RQ104" s="48"/>
      <c r="RR104" s="48"/>
      <c r="RS104" s="48"/>
      <c r="RT104" s="48"/>
      <c r="RU104" s="48"/>
      <c r="RV104" s="48"/>
      <c r="RW104" s="48"/>
      <c r="RX104" s="48"/>
      <c r="RY104" s="48"/>
      <c r="RZ104" s="48"/>
      <c r="SA104" s="48"/>
      <c r="SB104" s="48"/>
      <c r="SC104" s="48"/>
      <c r="SD104" s="48"/>
      <c r="SE104" s="48"/>
      <c r="SF104" s="48"/>
      <c r="SG104" s="48"/>
      <c r="SH104" s="48"/>
      <c r="SI104" s="48"/>
      <c r="SJ104" s="48"/>
      <c r="SK104" s="48"/>
      <c r="SL104" s="48"/>
      <c r="SM104" s="48"/>
      <c r="SN104" s="48"/>
      <c r="SO104" s="48"/>
      <c r="SP104" s="48"/>
      <c r="SQ104" s="48"/>
      <c r="SR104" s="48"/>
      <c r="SS104" s="48"/>
      <c r="ST104" s="48"/>
      <c r="SU104" s="48"/>
      <c r="SV104" s="48"/>
      <c r="SW104" s="48"/>
      <c r="SX104" s="48"/>
      <c r="SY104" s="48"/>
      <c r="SZ104" s="48"/>
      <c r="TA104" s="48"/>
      <c r="TB104" s="48"/>
      <c r="TC104" s="48"/>
      <c r="TD104" s="48"/>
      <c r="TE104" s="48"/>
      <c r="TF104" s="48"/>
      <c r="TG104" s="48"/>
      <c r="TH104" s="48"/>
      <c r="TI104" s="48"/>
      <c r="TJ104" s="48"/>
      <c r="TK104" s="48"/>
      <c r="TL104" s="48"/>
      <c r="TM104" s="48"/>
      <c r="TN104" s="48"/>
      <c r="TO104" s="48"/>
      <c r="TP104" s="48"/>
      <c r="TQ104" s="48"/>
      <c r="TR104" s="48"/>
      <c r="TS104" s="48"/>
      <c r="TT104" s="48"/>
      <c r="TU104" s="48"/>
      <c r="TV104" s="48"/>
      <c r="TW104" s="48"/>
      <c r="TX104" s="48"/>
      <c r="TY104" s="48"/>
      <c r="TZ104" s="48"/>
      <c r="UA104" s="48"/>
      <c r="UB104" s="48"/>
      <c r="UC104" s="48"/>
      <c r="UD104" s="48"/>
      <c r="UE104" s="48"/>
      <c r="UF104" s="48"/>
      <c r="UG104" s="48"/>
      <c r="UH104" s="48"/>
      <c r="UI104" s="48"/>
      <c r="UJ104" s="48"/>
      <c r="UK104" s="48"/>
      <c r="UL104" s="48"/>
      <c r="UM104" s="48"/>
      <c r="UN104" s="48"/>
      <c r="UO104" s="48"/>
      <c r="UP104" s="48"/>
      <c r="UQ104" s="48"/>
      <c r="UR104" s="48"/>
      <c r="US104" s="48"/>
      <c r="UT104" s="48"/>
      <c r="UU104" s="48"/>
      <c r="UV104" s="48"/>
      <c r="UW104" s="48"/>
      <c r="UX104" s="48"/>
      <c r="UY104" s="48"/>
      <c r="UZ104" s="48"/>
      <c r="VA104" s="48"/>
      <c r="VB104" s="48"/>
      <c r="VC104" s="48"/>
      <c r="VD104" s="48"/>
      <c r="VE104" s="48"/>
      <c r="VF104" s="48"/>
      <c r="VG104" s="48"/>
      <c r="VH104" s="48"/>
      <c r="VI104" s="48"/>
      <c r="VJ104" s="48"/>
      <c r="VK104" s="48"/>
      <c r="VL104" s="48"/>
      <c r="VM104" s="48"/>
      <c r="VN104" s="48"/>
      <c r="VO104" s="48"/>
      <c r="VP104" s="48"/>
      <c r="VQ104" s="48"/>
      <c r="VR104" s="48"/>
      <c r="VS104" s="48"/>
      <c r="VT104" s="48"/>
      <c r="VU104" s="48"/>
      <c r="VV104" s="48"/>
      <c r="VW104" s="48"/>
      <c r="VX104" s="48"/>
      <c r="VY104" s="48"/>
      <c r="VZ104" s="48"/>
      <c r="WA104" s="48"/>
      <c r="WB104" s="48"/>
      <c r="WC104" s="48"/>
      <c r="WD104" s="48"/>
      <c r="WE104" s="48"/>
      <c r="WF104" s="48"/>
      <c r="WG104" s="48"/>
      <c r="WH104" s="48"/>
      <c r="WI104" s="48"/>
      <c r="WJ104" s="48"/>
      <c r="WK104" s="48"/>
      <c r="WL104" s="48"/>
      <c r="WM104" s="48"/>
      <c r="WN104" s="48"/>
      <c r="WO104" s="48"/>
      <c r="WP104" s="48"/>
      <c r="WQ104" s="48"/>
      <c r="WR104" s="48"/>
      <c r="WS104" s="48"/>
      <c r="WT104" s="48"/>
      <c r="WU104" s="48"/>
      <c r="WV104" s="48"/>
      <c r="WW104" s="48"/>
      <c r="WX104" s="48"/>
      <c r="WY104" s="48"/>
      <c r="WZ104" s="48"/>
      <c r="XA104" s="48"/>
      <c r="XB104" s="48"/>
      <c r="XC104" s="48"/>
      <c r="XD104" s="48"/>
      <c r="XE104" s="48"/>
      <c r="XF104" s="48"/>
      <c r="XG104" s="48"/>
      <c r="XH104" s="48"/>
      <c r="XI104" s="48"/>
      <c r="XJ104" s="48"/>
      <c r="XK104" s="48"/>
      <c r="XL104" s="48"/>
      <c r="XM104" s="48"/>
      <c r="XN104" s="48"/>
      <c r="XO104" s="48"/>
      <c r="XP104" s="48"/>
      <c r="XQ104" s="48"/>
      <c r="XR104" s="48"/>
      <c r="XS104" s="48"/>
      <c r="XT104" s="48"/>
      <c r="XU104" s="48"/>
      <c r="XV104" s="48"/>
      <c r="XW104" s="48"/>
      <c r="XX104" s="48"/>
      <c r="XY104" s="48"/>
      <c r="XZ104" s="48"/>
      <c r="YA104" s="48"/>
      <c r="YB104" s="48"/>
      <c r="YC104" s="48"/>
      <c r="YD104" s="48"/>
      <c r="YE104" s="48"/>
      <c r="YF104" s="48"/>
      <c r="YG104" s="48"/>
      <c r="YH104" s="48"/>
      <c r="YI104" s="48"/>
      <c r="YJ104" s="48"/>
      <c r="YK104" s="48"/>
      <c r="YL104" s="48"/>
      <c r="YM104" s="48"/>
      <c r="YN104" s="48"/>
      <c r="YO104" s="48"/>
      <c r="YP104" s="48"/>
      <c r="YQ104" s="48"/>
      <c r="YR104" s="48"/>
      <c r="YS104" s="48"/>
      <c r="YT104" s="48"/>
      <c r="YU104" s="48"/>
      <c r="YV104" s="48"/>
      <c r="YW104" s="48"/>
      <c r="YX104" s="48"/>
      <c r="YY104" s="48"/>
      <c r="YZ104" s="48"/>
      <c r="ZA104" s="48"/>
      <c r="ZB104" s="48"/>
      <c r="ZC104" s="48"/>
      <c r="ZD104" s="48"/>
      <c r="ZE104" s="48"/>
      <c r="ZF104" s="48"/>
      <c r="ZG104" s="48"/>
      <c r="ZH104" s="48"/>
      <c r="ZI104" s="48"/>
      <c r="ZJ104" s="48"/>
      <c r="ZK104" s="48"/>
      <c r="ZL104" s="48"/>
      <c r="ZM104" s="48"/>
      <c r="ZN104" s="48"/>
      <c r="ZO104" s="48"/>
      <c r="ZP104" s="48"/>
      <c r="ZQ104" s="48"/>
      <c r="ZR104" s="48"/>
      <c r="ZS104" s="48"/>
      <c r="ZT104" s="48"/>
      <c r="ZU104" s="48"/>
      <c r="ZV104" s="48"/>
      <c r="ZW104" s="48"/>
      <c r="ZX104" s="48"/>
      <c r="ZY104" s="48"/>
      <c r="ZZ104" s="48"/>
      <c r="AAA104" s="48"/>
      <c r="AAB104" s="48"/>
      <c r="AAC104" s="48"/>
      <c r="AAD104" s="48"/>
      <c r="AAE104" s="48"/>
      <c r="AAF104" s="48"/>
      <c r="AAG104" s="48"/>
      <c r="AAH104" s="48"/>
      <c r="AAI104" s="48"/>
      <c r="AAJ104" s="48"/>
      <c r="AAK104" s="48"/>
      <c r="AAL104" s="48"/>
      <c r="AAM104" s="48"/>
      <c r="AAN104" s="48"/>
      <c r="AAO104" s="48"/>
      <c r="AAP104" s="48"/>
      <c r="AAQ104" s="48"/>
      <c r="AAR104" s="48"/>
      <c r="AAS104" s="48"/>
      <c r="AAT104" s="48"/>
      <c r="AAU104" s="48"/>
      <c r="AAV104" s="48"/>
      <c r="AAW104" s="48"/>
      <c r="AAX104" s="48"/>
      <c r="AAY104" s="48"/>
      <c r="AAZ104" s="48"/>
      <c r="ABA104" s="48"/>
      <c r="ABB104" s="48"/>
      <c r="ABC104" s="48"/>
      <c r="ABD104" s="48"/>
      <c r="ABE104" s="48"/>
      <c r="ABF104" s="48"/>
      <c r="ABG104" s="48"/>
      <c r="ABH104" s="48"/>
      <c r="ABI104" s="48"/>
      <c r="ABJ104" s="48"/>
      <c r="ABK104" s="48"/>
      <c r="ABL104" s="48"/>
      <c r="ABM104" s="48"/>
      <c r="ABN104" s="48"/>
      <c r="ABO104" s="48"/>
      <c r="ABP104" s="48"/>
      <c r="ABQ104" s="48"/>
      <c r="ABR104" s="48"/>
      <c r="ABS104" s="48"/>
      <c r="ABT104" s="48"/>
      <c r="ABU104" s="48"/>
      <c r="ABV104" s="48"/>
      <c r="ABW104" s="48"/>
      <c r="ABX104" s="48"/>
      <c r="ABY104" s="48"/>
      <c r="ABZ104" s="48"/>
      <c r="ACA104" s="48"/>
      <c r="ACB104" s="48"/>
      <c r="ACC104" s="48"/>
      <c r="ACD104" s="48"/>
      <c r="ACE104" s="48"/>
      <c r="ACF104" s="48"/>
      <c r="ACG104" s="48"/>
      <c r="ACH104" s="48"/>
      <c r="ACI104" s="48"/>
      <c r="ACJ104" s="48"/>
      <c r="ACK104" s="48"/>
      <c r="ACL104" s="48"/>
      <c r="ACM104" s="48"/>
      <c r="ACN104" s="48"/>
      <c r="ACO104" s="48"/>
      <c r="ACP104" s="48"/>
      <c r="ACQ104" s="48"/>
      <c r="ACR104" s="48"/>
      <c r="ACS104" s="48"/>
      <c r="ACT104" s="48"/>
      <c r="ACU104" s="48"/>
      <c r="ACV104" s="48"/>
      <c r="ACW104" s="48"/>
      <c r="ACX104" s="48"/>
      <c r="ACY104" s="48"/>
      <c r="ACZ104" s="48"/>
      <c r="ADA104" s="48"/>
      <c r="ADB104" s="48"/>
      <c r="ADC104" s="48"/>
      <c r="ADD104" s="48"/>
      <c r="ADE104" s="48"/>
      <c r="ADF104" s="48"/>
      <c r="ADG104" s="48"/>
      <c r="ADH104" s="48"/>
      <c r="ADI104" s="48"/>
      <c r="ADJ104" s="48"/>
      <c r="ADK104" s="48"/>
      <c r="ADL104" s="48"/>
      <c r="ADM104" s="48"/>
      <c r="ADN104" s="48"/>
      <c r="ADO104" s="48"/>
      <c r="ADP104" s="48"/>
      <c r="ADQ104" s="48"/>
      <c r="ADR104" s="48"/>
      <c r="ADS104" s="48"/>
      <c r="ADT104" s="48"/>
      <c r="ADU104" s="48"/>
      <c r="ADV104" s="48"/>
      <c r="ADW104" s="48"/>
      <c r="ADX104" s="48"/>
      <c r="ADY104" s="48"/>
      <c r="ADZ104" s="48"/>
      <c r="AEA104" s="48"/>
      <c r="AEB104" s="48"/>
      <c r="AEC104" s="48"/>
      <c r="AED104" s="48"/>
      <c r="AEE104" s="48"/>
      <c r="AEF104" s="48"/>
      <c r="AEG104" s="48"/>
      <c r="AEH104" s="48"/>
      <c r="AEI104" s="48"/>
      <c r="AEJ104" s="48"/>
      <c r="AEK104" s="48"/>
      <c r="AEL104" s="48"/>
      <c r="AEM104" s="48"/>
      <c r="AEN104" s="48"/>
      <c r="AEO104" s="48"/>
      <c r="AEP104" s="48"/>
      <c r="AEQ104" s="48"/>
      <c r="AER104" s="48"/>
      <c r="AES104" s="48"/>
      <c r="AET104" s="48"/>
      <c r="AEU104" s="48"/>
      <c r="AEV104" s="48"/>
      <c r="AEW104" s="48"/>
      <c r="AEX104" s="48"/>
      <c r="AEY104" s="48"/>
      <c r="AEZ104" s="48"/>
      <c r="AFA104" s="48"/>
      <c r="AFB104" s="48"/>
      <c r="AFC104" s="48"/>
      <c r="AFD104" s="48"/>
      <c r="AFE104" s="48"/>
      <c r="AFF104" s="48"/>
      <c r="AFG104" s="48"/>
      <c r="AFH104" s="48"/>
      <c r="AFI104" s="48"/>
      <c r="AFJ104" s="48"/>
      <c r="AFK104" s="48"/>
      <c r="AFL104" s="48"/>
      <c r="AFM104" s="48"/>
      <c r="AFN104" s="48"/>
      <c r="AFO104" s="48"/>
      <c r="AFP104" s="48"/>
      <c r="AFQ104" s="48"/>
      <c r="AFR104" s="48"/>
      <c r="AFS104" s="48"/>
      <c r="AFT104" s="48"/>
      <c r="AFU104" s="48"/>
      <c r="AFV104" s="48"/>
      <c r="AFW104" s="48"/>
      <c r="AFX104" s="48"/>
      <c r="AFY104" s="48"/>
      <c r="AFZ104" s="48"/>
      <c r="AGA104" s="48"/>
      <c r="AGB104" s="48"/>
      <c r="AGC104" s="48"/>
      <c r="AGD104" s="48"/>
      <c r="AGE104" s="48"/>
      <c r="AGF104" s="48"/>
      <c r="AGG104" s="48"/>
      <c r="AGH104" s="48"/>
      <c r="AGI104" s="48"/>
      <c r="AGJ104" s="48"/>
      <c r="AGK104" s="48"/>
      <c r="AGL104" s="48"/>
      <c r="AGM104" s="48"/>
      <c r="AGN104" s="48"/>
      <c r="AGO104" s="48"/>
      <c r="AGP104" s="48"/>
      <c r="AGQ104" s="48"/>
      <c r="AGR104" s="48"/>
      <c r="AGS104" s="48"/>
      <c r="AGT104" s="48"/>
      <c r="AGU104" s="48"/>
      <c r="AGV104" s="48"/>
      <c r="AGW104" s="48"/>
      <c r="AGX104" s="48"/>
      <c r="AGY104" s="48"/>
      <c r="AGZ104" s="48"/>
      <c r="AHA104" s="48"/>
      <c r="AHB104" s="48"/>
      <c r="AHC104" s="48"/>
      <c r="AHD104" s="48"/>
      <c r="AHE104" s="48"/>
      <c r="AHF104" s="48"/>
      <c r="AHG104" s="48"/>
      <c r="AHH104" s="48"/>
      <c r="AHI104" s="48"/>
      <c r="AHJ104" s="48"/>
      <c r="AHK104" s="48"/>
      <c r="AHL104" s="48"/>
      <c r="AHM104" s="48"/>
      <c r="AHN104" s="48"/>
      <c r="AHO104" s="48"/>
      <c r="AHP104" s="48"/>
      <c r="AHQ104" s="48"/>
      <c r="AHR104" s="48"/>
      <c r="AHS104" s="48"/>
      <c r="AHT104" s="48"/>
      <c r="AHU104" s="48"/>
      <c r="AHV104" s="48"/>
      <c r="AHW104" s="48"/>
      <c r="AHX104" s="48"/>
      <c r="AHY104" s="48"/>
      <c r="AHZ104" s="48"/>
      <c r="AIA104" s="48"/>
      <c r="AIB104" s="48"/>
      <c r="AIC104" s="48"/>
      <c r="AID104" s="48"/>
      <c r="AIE104" s="48"/>
      <c r="AIF104" s="48"/>
      <c r="AIG104" s="48"/>
      <c r="AIH104" s="48"/>
      <c r="AII104" s="48"/>
      <c r="AIJ104" s="48"/>
      <c r="AIK104" s="48"/>
      <c r="AIL104" s="48"/>
      <c r="AIM104" s="48"/>
      <c r="AIN104" s="48"/>
      <c r="AIO104" s="48"/>
      <c r="AIP104" s="48"/>
      <c r="AIQ104" s="48"/>
      <c r="AIR104" s="48"/>
      <c r="AIS104" s="48"/>
      <c r="AIT104" s="48"/>
      <c r="AIU104" s="48"/>
      <c r="AIV104" s="48"/>
      <c r="AIW104" s="48"/>
      <c r="AIX104" s="48"/>
      <c r="AIY104" s="48"/>
      <c r="AIZ104" s="48"/>
      <c r="AJA104" s="48"/>
      <c r="AJB104" s="48"/>
      <c r="AJC104" s="48"/>
      <c r="AJD104" s="48"/>
      <c r="AJE104" s="48"/>
      <c r="AJF104" s="48"/>
      <c r="AJG104" s="48"/>
      <c r="AJH104" s="48"/>
      <c r="AJI104" s="48"/>
      <c r="AJJ104" s="48"/>
      <c r="AJK104" s="48"/>
      <c r="AJL104" s="48"/>
      <c r="AJM104" s="48"/>
      <c r="AJN104" s="48"/>
      <c r="AJO104" s="48"/>
      <c r="AJP104" s="48"/>
      <c r="AJQ104" s="48"/>
      <c r="AJR104" s="48"/>
      <c r="AJS104" s="48"/>
      <c r="AJT104" s="48"/>
      <c r="AJU104" s="48"/>
      <c r="AJV104" s="48"/>
      <c r="AJW104" s="48"/>
      <c r="AJX104" s="48"/>
      <c r="AJY104" s="48"/>
      <c r="AJZ104" s="48"/>
      <c r="AKA104" s="48"/>
      <c r="AKB104" s="48"/>
      <c r="AKC104" s="48"/>
      <c r="AKD104" s="48"/>
      <c r="AKE104" s="48"/>
      <c r="AKF104" s="48"/>
      <c r="AKG104" s="48"/>
      <c r="AKH104" s="48"/>
      <c r="AKI104" s="48"/>
      <c r="AKJ104" s="48"/>
      <c r="AKK104" s="48"/>
      <c r="AKL104" s="48"/>
      <c r="AKM104" s="48"/>
      <c r="AKN104" s="48"/>
      <c r="AKO104" s="48"/>
      <c r="AKP104" s="48"/>
      <c r="AKQ104" s="48"/>
      <c r="AKR104" s="48"/>
      <c r="AKS104" s="48"/>
      <c r="AKT104" s="48"/>
      <c r="AKU104" s="48"/>
      <c r="AKV104" s="48"/>
      <c r="AKW104" s="48"/>
      <c r="AKX104" s="48"/>
      <c r="AKY104" s="48"/>
      <c r="AKZ104" s="48"/>
      <c r="ALA104" s="48"/>
      <c r="ALB104" s="48"/>
      <c r="ALC104" s="48"/>
      <c r="ALD104" s="48"/>
      <c r="ALE104" s="48"/>
      <c r="ALF104" s="48"/>
      <c r="ALG104" s="48"/>
      <c r="ALH104" s="48"/>
      <c r="ALI104" s="48"/>
      <c r="ALJ104" s="48"/>
      <c r="ALK104" s="48"/>
      <c r="ALL104" s="48"/>
      <c r="ALM104" s="48"/>
      <c r="ALN104" s="48"/>
      <c r="ALO104" s="48"/>
      <c r="ALP104" s="48"/>
      <c r="ALQ104" s="48"/>
      <c r="ALR104" s="48"/>
      <c r="ALS104" s="48"/>
      <c r="ALT104" s="48"/>
      <c r="ALU104" s="48"/>
      <c r="ALV104" s="48"/>
      <c r="ALW104" s="48"/>
      <c r="ALX104" s="48"/>
      <c r="ALY104" s="48"/>
      <c r="ALZ104" s="48"/>
      <c r="AMA104" s="48"/>
      <c r="AMB104" s="48"/>
      <c r="AMC104" s="48"/>
      <c r="AMD104" s="48"/>
      <c r="AME104" s="48"/>
      <c r="AMF104" s="48"/>
      <c r="AMG104" s="48"/>
      <c r="AMH104" s="48"/>
      <c r="AMI104" s="48"/>
      <c r="AMJ104" s="48"/>
      <c r="AMK104" s="48"/>
      <c r="AML104" s="48"/>
      <c r="AMM104" s="48"/>
      <c r="AMN104" s="48"/>
      <c r="AMO104" s="48"/>
      <c r="AMP104" s="48"/>
      <c r="AMQ104" s="48"/>
      <c r="AMR104" s="48"/>
      <c r="AMS104" s="48"/>
      <c r="AMT104" s="48"/>
      <c r="AMU104" s="48"/>
      <c r="AMV104" s="48"/>
      <c r="AMW104" s="48"/>
      <c r="AMX104" s="48"/>
      <c r="AMY104" s="48"/>
      <c r="AMZ104" s="48"/>
      <c r="ANA104" s="48"/>
      <c r="ANB104" s="48"/>
      <c r="ANC104" s="48"/>
      <c r="AND104" s="48"/>
      <c r="ANE104" s="48"/>
      <c r="ANF104" s="48"/>
      <c r="ANG104" s="48"/>
      <c r="ANH104" s="48"/>
      <c r="ANI104" s="48"/>
      <c r="ANJ104" s="48"/>
      <c r="ANK104" s="48"/>
      <c r="ANL104" s="48"/>
      <c r="ANM104" s="48"/>
      <c r="ANN104" s="48"/>
      <c r="ANO104" s="48"/>
      <c r="ANP104" s="48"/>
      <c r="ANQ104" s="48"/>
      <c r="ANR104" s="48"/>
      <c r="ANS104" s="48"/>
      <c r="ANT104" s="48"/>
      <c r="ANU104" s="48"/>
      <c r="ANV104" s="48"/>
      <c r="ANW104" s="48"/>
      <c r="ANX104" s="48"/>
      <c r="ANY104" s="48"/>
      <c r="ANZ104" s="48"/>
      <c r="AOA104" s="48"/>
      <c r="AOB104" s="48"/>
      <c r="AOC104" s="48"/>
      <c r="AOD104" s="48"/>
      <c r="AOE104" s="48"/>
      <c r="AOF104" s="48"/>
      <c r="AOG104" s="48"/>
      <c r="AOH104" s="48"/>
      <c r="AOI104" s="48"/>
      <c r="AOJ104" s="48"/>
      <c r="AOK104" s="48"/>
      <c r="AOL104" s="48"/>
      <c r="AOM104" s="48"/>
      <c r="AON104" s="48"/>
      <c r="AOO104" s="48"/>
      <c r="AOP104" s="48"/>
      <c r="AOQ104" s="48"/>
      <c r="AOR104" s="48"/>
      <c r="AOS104" s="48"/>
      <c r="AOT104" s="48"/>
      <c r="AOU104" s="48"/>
      <c r="AOV104" s="48"/>
      <c r="AOW104" s="48"/>
      <c r="AOX104" s="48"/>
      <c r="AOY104" s="48"/>
      <c r="AOZ104" s="48"/>
      <c r="APA104" s="48"/>
      <c r="APB104" s="48"/>
      <c r="APC104" s="48"/>
      <c r="APD104" s="48"/>
      <c r="APE104" s="48"/>
      <c r="APF104" s="48"/>
      <c r="APG104" s="48"/>
      <c r="APH104" s="48"/>
      <c r="API104" s="48"/>
      <c r="APJ104" s="48"/>
      <c r="APK104" s="48"/>
      <c r="APL104" s="48"/>
      <c r="APM104" s="48"/>
      <c r="APN104" s="48"/>
      <c r="APO104" s="48"/>
      <c r="APP104" s="48"/>
      <c r="APQ104" s="48"/>
      <c r="APR104" s="48"/>
      <c r="APS104" s="48"/>
      <c r="APT104" s="48"/>
      <c r="APU104" s="48"/>
      <c r="APV104" s="48"/>
      <c r="APW104" s="48"/>
      <c r="APX104" s="48"/>
      <c r="APY104" s="48"/>
      <c r="APZ104" s="48"/>
      <c r="AQA104" s="48"/>
      <c r="AQB104" s="48"/>
      <c r="AQC104" s="48"/>
      <c r="AQD104" s="48"/>
      <c r="AQE104" s="48"/>
      <c r="AQF104" s="48"/>
      <c r="AQG104" s="48"/>
      <c r="AQH104" s="48"/>
      <c r="AQI104" s="48"/>
      <c r="AQJ104" s="48"/>
      <c r="AQK104" s="48"/>
      <c r="AQL104" s="48"/>
      <c r="AQM104" s="48"/>
      <c r="AQN104" s="48"/>
      <c r="AQO104" s="48"/>
      <c r="AQP104" s="48"/>
      <c r="AQQ104" s="48"/>
      <c r="AQR104" s="48"/>
      <c r="AQS104" s="48"/>
      <c r="AQT104" s="48"/>
      <c r="AQU104" s="48"/>
      <c r="AQV104" s="48"/>
      <c r="AQW104" s="48"/>
      <c r="AQX104" s="48"/>
      <c r="AQY104" s="48"/>
      <c r="AQZ104" s="48"/>
      <c r="ARA104" s="48"/>
      <c r="ARB104" s="48"/>
      <c r="ARC104" s="48"/>
      <c r="ARD104" s="48"/>
      <c r="ARE104" s="48"/>
      <c r="ARF104" s="48"/>
      <c r="ARG104" s="48"/>
      <c r="ARH104" s="48"/>
      <c r="ARI104" s="48"/>
      <c r="ARJ104" s="48"/>
      <c r="ARK104" s="48"/>
      <c r="ARL104" s="48"/>
      <c r="ARM104" s="48"/>
      <c r="ARN104" s="48"/>
      <c r="ARO104" s="48"/>
      <c r="ARP104" s="48"/>
      <c r="ARQ104" s="48"/>
      <c r="ARR104" s="48"/>
      <c r="ARS104" s="48"/>
      <c r="ART104" s="48"/>
      <c r="ARU104" s="48"/>
      <c r="ARV104" s="48"/>
      <c r="ARW104" s="48"/>
      <c r="ARX104" s="48"/>
      <c r="ARY104" s="48"/>
      <c r="ARZ104" s="48"/>
      <c r="ASA104" s="48"/>
      <c r="ASB104" s="48"/>
      <c r="ASC104" s="48"/>
      <c r="ASD104" s="48"/>
      <c r="ASE104" s="48"/>
      <c r="ASF104" s="48"/>
      <c r="ASG104" s="48"/>
      <c r="ASH104" s="48"/>
      <c r="ASI104" s="48"/>
      <c r="ASJ104" s="48"/>
      <c r="ASK104" s="48"/>
      <c r="ASL104" s="48"/>
      <c r="ASM104" s="48"/>
      <c r="ASN104" s="48"/>
      <c r="ASO104" s="48"/>
      <c r="ASP104" s="48"/>
      <c r="ASQ104" s="48"/>
      <c r="ASR104" s="48"/>
      <c r="ASS104" s="48"/>
      <c r="AST104" s="48"/>
      <c r="ASU104" s="48"/>
      <c r="ASV104" s="48"/>
      <c r="ASW104" s="48"/>
      <c r="ASX104" s="48"/>
      <c r="ASY104" s="48"/>
      <c r="ASZ104" s="48"/>
      <c r="ATA104" s="48"/>
      <c r="ATB104" s="48"/>
      <c r="ATC104" s="48"/>
      <c r="ATD104" s="48"/>
      <c r="ATE104" s="48"/>
      <c r="ATF104" s="48"/>
      <c r="ATG104" s="48"/>
      <c r="ATH104" s="48"/>
      <c r="ATI104" s="48"/>
      <c r="ATJ104" s="48"/>
      <c r="ATK104" s="48"/>
      <c r="ATL104" s="48"/>
      <c r="ATM104" s="48"/>
      <c r="ATN104" s="48"/>
      <c r="ATO104" s="48"/>
      <c r="ATP104" s="48"/>
      <c r="ATQ104" s="48"/>
      <c r="ATR104" s="48"/>
      <c r="ATS104" s="48"/>
      <c r="ATT104" s="48"/>
      <c r="ATU104" s="48"/>
      <c r="ATV104" s="48"/>
      <c r="ATW104" s="48"/>
      <c r="ATX104" s="48"/>
      <c r="ATY104" s="48"/>
      <c r="ATZ104" s="48"/>
      <c r="AUA104" s="48"/>
      <c r="AUB104" s="48"/>
      <c r="AUC104" s="48"/>
      <c r="AUD104" s="48"/>
      <c r="AUE104" s="48"/>
      <c r="AUF104" s="48"/>
      <c r="AUG104" s="48"/>
      <c r="AUH104" s="48"/>
      <c r="AUI104" s="48"/>
      <c r="AUJ104" s="48"/>
      <c r="AUK104" s="48"/>
      <c r="AUL104" s="48"/>
      <c r="AUM104" s="48"/>
      <c r="AUN104" s="48"/>
      <c r="AUO104" s="48"/>
      <c r="AUP104" s="48"/>
      <c r="AUQ104" s="48"/>
      <c r="AUR104" s="48"/>
      <c r="AUS104" s="48"/>
      <c r="AUT104" s="48"/>
      <c r="AUU104" s="48"/>
      <c r="AUV104" s="48"/>
      <c r="AUW104" s="48"/>
      <c r="AUX104" s="48"/>
      <c r="AUY104" s="48"/>
      <c r="AUZ104" s="48"/>
      <c r="AVA104" s="48"/>
      <c r="AVB104" s="48"/>
      <c r="AVC104" s="48"/>
      <c r="AVD104" s="48"/>
      <c r="AVE104" s="48"/>
      <c r="AVF104" s="48"/>
      <c r="AVG104" s="48"/>
      <c r="AVH104" s="48"/>
      <c r="AVI104" s="48"/>
      <c r="AVJ104" s="48"/>
      <c r="AVK104" s="48"/>
      <c r="AVL104" s="48"/>
      <c r="AVM104" s="48"/>
      <c r="AVN104" s="48"/>
      <c r="AVO104" s="48"/>
      <c r="AVP104" s="48"/>
      <c r="AVQ104" s="48"/>
      <c r="AVR104" s="48"/>
      <c r="AVS104" s="48"/>
      <c r="AVT104" s="48"/>
      <c r="AVU104" s="48"/>
      <c r="AVV104" s="48"/>
      <c r="AVW104" s="48"/>
      <c r="AVX104" s="48"/>
      <c r="AVY104" s="48"/>
      <c r="AVZ104" s="48"/>
      <c r="AWA104" s="48"/>
      <c r="AWB104" s="48"/>
      <c r="AWC104" s="48"/>
      <c r="AWD104" s="48"/>
      <c r="AWE104" s="48"/>
      <c r="AWF104" s="48"/>
      <c r="AWG104" s="48"/>
      <c r="AWH104" s="48"/>
      <c r="AWI104" s="48"/>
      <c r="AWJ104" s="48"/>
      <c r="AWK104" s="48"/>
      <c r="AWL104" s="48"/>
      <c r="AWM104" s="48"/>
      <c r="AWN104" s="48"/>
      <c r="AWO104" s="48"/>
      <c r="AWP104" s="48"/>
      <c r="AWQ104" s="48"/>
      <c r="AWR104" s="48"/>
      <c r="AWS104" s="48"/>
      <c r="AWT104" s="48"/>
      <c r="AWU104" s="48"/>
      <c r="AWV104" s="48"/>
      <c r="AWW104" s="48"/>
      <c r="AWX104" s="48"/>
      <c r="AWY104" s="48"/>
      <c r="AWZ104" s="48"/>
      <c r="AXA104" s="48"/>
      <c r="AXB104" s="48"/>
      <c r="AXC104" s="48"/>
      <c r="AXD104" s="48"/>
      <c r="AXE104" s="48"/>
      <c r="AXF104" s="48"/>
      <c r="AXG104" s="48"/>
      <c r="AXH104" s="48"/>
      <c r="AXI104" s="48"/>
      <c r="AXJ104" s="48"/>
      <c r="AXK104" s="48"/>
      <c r="AXL104" s="48"/>
      <c r="AXM104" s="48"/>
      <c r="AXN104" s="48"/>
      <c r="AXO104" s="48"/>
      <c r="AXP104" s="48"/>
      <c r="AXQ104" s="48"/>
      <c r="AXR104" s="48"/>
      <c r="AXS104" s="48"/>
      <c r="AXT104" s="48"/>
      <c r="AXU104" s="48"/>
      <c r="AXV104" s="48"/>
      <c r="AXW104" s="48"/>
      <c r="AXX104" s="48"/>
      <c r="AXY104" s="48"/>
      <c r="AXZ104" s="48"/>
      <c r="AYA104" s="48"/>
      <c r="AYB104" s="48"/>
      <c r="AYC104" s="48"/>
      <c r="AYD104" s="48"/>
      <c r="AYE104" s="48"/>
      <c r="AYF104" s="48"/>
      <c r="AYG104" s="48"/>
      <c r="AYH104" s="48"/>
      <c r="AYI104" s="48"/>
      <c r="AYJ104" s="48"/>
      <c r="AYK104" s="48"/>
      <c r="AYL104" s="48"/>
      <c r="AYM104" s="48"/>
      <c r="AYN104" s="48"/>
      <c r="AYO104" s="48"/>
      <c r="AYP104" s="48"/>
      <c r="AYQ104" s="48"/>
      <c r="AYR104" s="48"/>
      <c r="AYS104" s="48"/>
      <c r="AYT104" s="48"/>
      <c r="AYU104" s="48"/>
      <c r="AYV104" s="48"/>
      <c r="AYW104" s="48"/>
      <c r="AYX104" s="48"/>
      <c r="AYY104" s="48"/>
      <c r="AYZ104" s="48"/>
      <c r="AZA104" s="48"/>
      <c r="AZB104" s="48"/>
      <c r="AZC104" s="48"/>
      <c r="AZD104" s="48"/>
      <c r="AZE104" s="48"/>
      <c r="AZF104" s="48"/>
      <c r="AZG104" s="48"/>
      <c r="AZH104" s="48"/>
      <c r="AZI104" s="48"/>
      <c r="AZJ104" s="48"/>
      <c r="AZK104" s="48"/>
      <c r="AZL104" s="48"/>
      <c r="AZM104" s="48"/>
      <c r="AZN104" s="48"/>
      <c r="AZO104" s="48"/>
      <c r="AZP104" s="48"/>
      <c r="AZQ104" s="48"/>
      <c r="AZR104" s="48"/>
      <c r="AZS104" s="48"/>
      <c r="AZT104" s="48"/>
      <c r="AZU104" s="48"/>
      <c r="AZV104" s="48"/>
      <c r="AZW104" s="48"/>
      <c r="AZX104" s="48"/>
      <c r="AZY104" s="48"/>
      <c r="AZZ104" s="48"/>
      <c r="BAA104" s="48"/>
      <c r="BAB104" s="48"/>
      <c r="BAC104" s="48"/>
      <c r="BAD104" s="48"/>
      <c r="BAE104" s="48"/>
      <c r="BAF104" s="48"/>
      <c r="BAG104" s="48"/>
      <c r="BAH104" s="48"/>
      <c r="BAI104" s="48"/>
      <c r="BAJ104" s="48"/>
      <c r="BAK104" s="48"/>
      <c r="BAL104" s="48"/>
      <c r="BAM104" s="48"/>
      <c r="BAN104" s="48"/>
      <c r="BAO104" s="48"/>
      <c r="BAP104" s="48"/>
      <c r="BAQ104" s="48"/>
      <c r="BAR104" s="48"/>
      <c r="BAS104" s="48"/>
      <c r="BAT104" s="48"/>
      <c r="BAU104" s="48"/>
      <c r="BAV104" s="48"/>
      <c r="BAW104" s="48"/>
      <c r="BAX104" s="48"/>
      <c r="BAY104" s="48"/>
      <c r="BAZ104" s="48"/>
      <c r="BBA104" s="48"/>
      <c r="BBB104" s="48"/>
      <c r="BBC104" s="48"/>
      <c r="BBD104" s="48"/>
      <c r="BBE104" s="48"/>
      <c r="BBF104" s="48"/>
      <c r="BBG104" s="48"/>
      <c r="BBH104" s="48"/>
      <c r="BBI104" s="48"/>
      <c r="BBJ104" s="48"/>
      <c r="BBK104" s="48"/>
      <c r="BBL104" s="48"/>
      <c r="BBM104" s="48"/>
      <c r="BBN104" s="48"/>
      <c r="BBO104" s="48"/>
      <c r="BBP104" s="48"/>
      <c r="BBQ104" s="48"/>
      <c r="BBR104" s="48"/>
      <c r="BBS104" s="48"/>
      <c r="BBT104" s="48"/>
      <c r="BBU104" s="48"/>
      <c r="BBV104" s="48"/>
      <c r="BBW104" s="48"/>
      <c r="BBX104" s="48"/>
      <c r="BBY104" s="48"/>
      <c r="BBZ104" s="48"/>
      <c r="BCA104" s="48"/>
      <c r="BCB104" s="48"/>
      <c r="BCC104" s="48"/>
      <c r="BCD104" s="48"/>
      <c r="BCE104" s="48"/>
      <c r="BCF104" s="48"/>
      <c r="BCG104" s="48"/>
      <c r="BCH104" s="48"/>
      <c r="BCI104" s="48"/>
      <c r="BCJ104" s="48"/>
      <c r="BCK104" s="48"/>
      <c r="BCL104" s="48"/>
      <c r="BCM104" s="48"/>
      <c r="BCN104" s="48"/>
      <c r="BCO104" s="48"/>
      <c r="BCP104" s="48"/>
      <c r="BCQ104" s="48"/>
      <c r="BCR104" s="48"/>
      <c r="BCS104" s="48"/>
      <c r="BCT104" s="48"/>
      <c r="BCU104" s="48"/>
      <c r="BCV104" s="48"/>
      <c r="BCW104" s="48"/>
      <c r="BCX104" s="48"/>
      <c r="BCY104" s="48"/>
      <c r="BCZ104" s="48"/>
      <c r="BDA104" s="48"/>
      <c r="BDB104" s="48"/>
      <c r="BDC104" s="48"/>
      <c r="BDD104" s="48"/>
      <c r="BDE104" s="48"/>
      <c r="BDF104" s="48"/>
      <c r="BDG104" s="48"/>
      <c r="BDH104" s="48"/>
      <c r="BDI104" s="48"/>
      <c r="BDJ104" s="48"/>
      <c r="BDK104" s="48"/>
      <c r="BDL104" s="48"/>
      <c r="BDM104" s="48"/>
      <c r="BDN104" s="48"/>
      <c r="BDO104" s="48"/>
      <c r="BDP104" s="48"/>
      <c r="BDQ104" s="48"/>
      <c r="BDR104" s="48"/>
      <c r="BDS104" s="48"/>
      <c r="BDT104" s="48"/>
      <c r="BDU104" s="48"/>
      <c r="BDV104" s="48"/>
      <c r="BDW104" s="48"/>
      <c r="BDX104" s="48"/>
      <c r="BDY104" s="48"/>
      <c r="BDZ104" s="48"/>
      <c r="BEA104" s="48"/>
      <c r="BEB104" s="48"/>
      <c r="BEC104" s="48"/>
      <c r="BED104" s="48"/>
      <c r="BEE104" s="48"/>
      <c r="BEF104" s="48"/>
      <c r="BEG104" s="48"/>
      <c r="BEH104" s="48"/>
      <c r="BEI104" s="48"/>
      <c r="BEJ104" s="48"/>
      <c r="BEK104" s="48"/>
      <c r="BEL104" s="48"/>
      <c r="BEM104" s="48"/>
      <c r="BEN104" s="48"/>
      <c r="BEO104" s="48"/>
      <c r="BEP104" s="48"/>
      <c r="BEQ104" s="48"/>
      <c r="BER104" s="48"/>
      <c r="BES104" s="48"/>
      <c r="BET104" s="48"/>
      <c r="BEU104" s="48"/>
      <c r="BEV104" s="48"/>
      <c r="BEW104" s="48"/>
      <c r="BEX104" s="48"/>
      <c r="BEY104" s="48"/>
      <c r="BEZ104" s="48"/>
      <c r="BFA104" s="48"/>
      <c r="BFB104" s="48"/>
      <c r="BFC104" s="48"/>
      <c r="BFD104" s="48"/>
      <c r="BFE104" s="48"/>
      <c r="BFF104" s="48"/>
      <c r="BFG104" s="48"/>
      <c r="BFH104" s="48"/>
      <c r="BFI104" s="48"/>
      <c r="BFJ104" s="48"/>
      <c r="BFK104" s="48"/>
      <c r="BFL104" s="48"/>
      <c r="BFM104" s="48"/>
      <c r="BFN104" s="48"/>
      <c r="BFO104" s="48"/>
      <c r="BFP104" s="48"/>
      <c r="BFQ104" s="48"/>
      <c r="BFR104" s="48"/>
      <c r="BFS104" s="48"/>
      <c r="BFT104" s="48"/>
      <c r="BFU104" s="48"/>
      <c r="BFV104" s="48"/>
      <c r="BFW104" s="48"/>
      <c r="BFX104" s="48"/>
      <c r="BFY104" s="48"/>
      <c r="BFZ104" s="48"/>
      <c r="BGA104" s="48"/>
      <c r="BGB104" s="48"/>
      <c r="BGC104" s="48"/>
      <c r="BGD104" s="48"/>
      <c r="BGE104" s="48"/>
      <c r="BGF104" s="48"/>
      <c r="BGG104" s="48"/>
      <c r="BGH104" s="48"/>
      <c r="BGI104" s="48"/>
      <c r="BGJ104" s="48"/>
      <c r="BGK104" s="48"/>
      <c r="BGL104" s="48"/>
      <c r="BGM104" s="48"/>
      <c r="BGN104" s="48"/>
      <c r="BGO104" s="48"/>
      <c r="BGP104" s="48"/>
      <c r="BGQ104" s="48"/>
      <c r="BGR104" s="48"/>
      <c r="BGS104" s="48"/>
      <c r="BGT104" s="48"/>
      <c r="BGU104" s="48"/>
      <c r="BGV104" s="48"/>
      <c r="BGW104" s="48"/>
      <c r="BGX104" s="48"/>
      <c r="BGY104" s="48"/>
      <c r="BGZ104" s="48"/>
      <c r="BHA104" s="48"/>
      <c r="BHB104" s="48"/>
      <c r="BHC104" s="48"/>
      <c r="BHD104" s="48"/>
      <c r="BHE104" s="48"/>
      <c r="BHF104" s="48"/>
      <c r="BHG104" s="48"/>
      <c r="BHH104" s="48"/>
      <c r="BHI104" s="48"/>
      <c r="BHJ104" s="48"/>
      <c r="BHK104" s="48"/>
      <c r="BHL104" s="48"/>
      <c r="BHM104" s="48"/>
      <c r="BHN104" s="48"/>
      <c r="BHO104" s="48"/>
      <c r="BHP104" s="48"/>
      <c r="BHQ104" s="48"/>
      <c r="BHR104" s="48"/>
      <c r="BHS104" s="48"/>
      <c r="BHT104" s="48"/>
      <c r="BHU104" s="48"/>
      <c r="BHV104" s="48"/>
      <c r="BHW104" s="48"/>
      <c r="BHX104" s="48"/>
      <c r="BHY104" s="48"/>
      <c r="BHZ104" s="48"/>
      <c r="BIA104" s="48"/>
      <c r="BIB104" s="48"/>
      <c r="BIC104" s="48"/>
      <c r="BID104" s="48"/>
      <c r="BIE104" s="48"/>
      <c r="BIF104" s="48"/>
      <c r="BIG104" s="48"/>
      <c r="BIH104" s="48"/>
      <c r="BII104" s="48"/>
      <c r="BIJ104" s="48"/>
      <c r="BIK104" s="48"/>
      <c r="BIL104" s="48"/>
      <c r="BIM104" s="48"/>
      <c r="BIN104" s="48"/>
      <c r="BIO104" s="48"/>
      <c r="BIP104" s="48"/>
      <c r="BIQ104" s="48"/>
      <c r="BIR104" s="48"/>
      <c r="BIS104" s="48"/>
      <c r="BIT104" s="48"/>
      <c r="BIU104" s="48"/>
      <c r="BIV104" s="48"/>
      <c r="BIW104" s="48"/>
      <c r="BIX104" s="48"/>
      <c r="BIY104" s="48"/>
      <c r="BIZ104" s="48"/>
      <c r="BJA104" s="48"/>
      <c r="BJB104" s="48"/>
      <c r="BJC104" s="48"/>
      <c r="BJD104" s="48"/>
      <c r="BJE104" s="48"/>
      <c r="BJF104" s="48"/>
      <c r="BJG104" s="48"/>
      <c r="BJH104" s="48"/>
      <c r="BJI104" s="48"/>
      <c r="BJJ104" s="48"/>
      <c r="BJK104" s="48"/>
      <c r="BJL104" s="48"/>
      <c r="BJM104" s="48"/>
      <c r="BJN104" s="48"/>
      <c r="BJO104" s="48"/>
      <c r="BJP104" s="48"/>
      <c r="BJQ104" s="48"/>
      <c r="BJR104" s="48"/>
      <c r="BJS104" s="48"/>
      <c r="BJT104" s="48"/>
      <c r="BJU104" s="48"/>
      <c r="BJV104" s="48"/>
      <c r="BJW104" s="48"/>
      <c r="BJX104" s="48"/>
      <c r="BJY104" s="48"/>
      <c r="BJZ104" s="48"/>
      <c r="BKA104" s="48"/>
      <c r="BKB104" s="48"/>
      <c r="BKC104" s="48"/>
      <c r="BKD104" s="48"/>
      <c r="BKE104" s="48"/>
      <c r="BKF104" s="48"/>
      <c r="BKG104" s="48"/>
      <c r="BKH104" s="48"/>
      <c r="BKI104" s="48"/>
      <c r="BKJ104" s="48"/>
      <c r="BKK104" s="48"/>
      <c r="BKL104" s="48"/>
      <c r="BKM104" s="48"/>
      <c r="BKN104" s="48"/>
      <c r="BKO104" s="48"/>
      <c r="BKP104" s="48"/>
      <c r="BKQ104" s="48"/>
      <c r="BKR104" s="48"/>
      <c r="BKS104" s="48"/>
      <c r="BKT104" s="48"/>
      <c r="BKU104" s="48"/>
      <c r="BKV104" s="48"/>
      <c r="BKW104" s="48"/>
      <c r="BKX104" s="48"/>
      <c r="BKY104" s="48"/>
      <c r="BKZ104" s="48"/>
      <c r="BLA104" s="48"/>
      <c r="BLB104" s="48"/>
      <c r="BLC104" s="48"/>
      <c r="BLD104" s="48"/>
      <c r="BLE104" s="48"/>
      <c r="BLF104" s="48"/>
      <c r="BLG104" s="48"/>
      <c r="BLH104" s="48"/>
      <c r="BLI104" s="48"/>
      <c r="BLJ104" s="48"/>
      <c r="BLK104" s="48"/>
      <c r="BLL104" s="48"/>
      <c r="BLM104" s="48"/>
      <c r="BLN104" s="48"/>
      <c r="BLO104" s="48"/>
      <c r="BLP104" s="48"/>
      <c r="BLQ104" s="48"/>
      <c r="BLR104" s="48"/>
      <c r="BLS104" s="48"/>
      <c r="BLT104" s="48"/>
      <c r="BLU104" s="48"/>
      <c r="BLV104" s="48"/>
      <c r="BLW104" s="48"/>
      <c r="BLX104" s="48"/>
      <c r="BLY104" s="48"/>
      <c r="BLZ104" s="48"/>
      <c r="BMA104" s="48"/>
      <c r="BMB104" s="48"/>
      <c r="BMC104" s="48"/>
      <c r="BMD104" s="48"/>
      <c r="BME104" s="48"/>
      <c r="BMF104" s="48"/>
      <c r="BMG104" s="48"/>
      <c r="BMH104" s="48"/>
      <c r="BMI104" s="48"/>
      <c r="BMJ104" s="48"/>
      <c r="BMK104" s="48"/>
      <c r="BML104" s="48"/>
      <c r="BMM104" s="48"/>
      <c r="BMN104" s="48"/>
      <c r="BMO104" s="48"/>
      <c r="BMP104" s="48"/>
      <c r="BMQ104" s="48"/>
      <c r="BMR104" s="48"/>
      <c r="BMS104" s="48"/>
      <c r="BMT104" s="48"/>
      <c r="BMU104" s="48"/>
      <c r="BMV104" s="48"/>
      <c r="BMW104" s="48"/>
      <c r="BMX104" s="48"/>
      <c r="BMY104" s="48"/>
      <c r="BMZ104" s="48"/>
      <c r="BNA104" s="48"/>
      <c r="BNB104" s="48"/>
      <c r="BNC104" s="48"/>
      <c r="BND104" s="48"/>
      <c r="BNE104" s="48"/>
      <c r="BNF104" s="48"/>
      <c r="BNG104" s="48"/>
      <c r="BNH104" s="48"/>
      <c r="BNI104" s="48"/>
      <c r="BNJ104" s="48"/>
      <c r="BNK104" s="48"/>
      <c r="BNL104" s="48"/>
      <c r="BNM104" s="48"/>
      <c r="BNN104" s="48"/>
      <c r="BNO104" s="48"/>
      <c r="BNP104" s="48"/>
      <c r="BNQ104" s="48"/>
      <c r="BNR104" s="48"/>
      <c r="BNS104" s="48"/>
      <c r="BNT104" s="48"/>
      <c r="BNU104" s="48"/>
      <c r="BNV104" s="48"/>
      <c r="BNW104" s="48"/>
      <c r="BNX104" s="48"/>
      <c r="BNY104" s="48"/>
      <c r="BNZ104" s="48"/>
      <c r="BOA104" s="48"/>
      <c r="BOB104" s="48"/>
      <c r="BOC104" s="48"/>
      <c r="BOD104" s="48"/>
      <c r="BOE104" s="48"/>
      <c r="BOF104" s="48"/>
      <c r="BOG104" s="48"/>
      <c r="BOH104" s="48"/>
      <c r="BOI104" s="48"/>
      <c r="BOJ104" s="48"/>
      <c r="BOK104" s="48"/>
      <c r="BOL104" s="48"/>
      <c r="BOM104" s="48"/>
      <c r="BON104" s="48"/>
      <c r="BOO104" s="48"/>
      <c r="BOP104" s="48"/>
      <c r="BOQ104" s="48"/>
      <c r="BOR104" s="48"/>
      <c r="BOS104" s="48"/>
      <c r="BOT104" s="48"/>
      <c r="BOU104" s="48"/>
      <c r="BOV104" s="48"/>
      <c r="BOW104" s="48"/>
      <c r="BOX104" s="48"/>
      <c r="BOY104" s="48"/>
      <c r="BOZ104" s="48"/>
      <c r="BPA104" s="48"/>
      <c r="BPB104" s="48"/>
      <c r="BPC104" s="48"/>
      <c r="BPD104" s="48"/>
      <c r="BPE104" s="48"/>
      <c r="BPF104" s="48"/>
      <c r="BPG104" s="48"/>
      <c r="BPH104" s="48"/>
      <c r="BPI104" s="48"/>
      <c r="BPJ104" s="48"/>
      <c r="BPK104" s="48"/>
      <c r="BPL104" s="48"/>
      <c r="BPM104" s="48"/>
      <c r="BPN104" s="48"/>
      <c r="BPO104" s="48"/>
      <c r="BPP104" s="48"/>
      <c r="BPQ104" s="48"/>
      <c r="BPR104" s="48"/>
      <c r="BPS104" s="48"/>
      <c r="BPT104" s="48"/>
      <c r="BPU104" s="48"/>
      <c r="BPV104" s="48"/>
      <c r="BPW104" s="48"/>
      <c r="BPX104" s="48"/>
      <c r="BPY104" s="48"/>
      <c r="BPZ104" s="48"/>
      <c r="BQA104" s="48"/>
      <c r="BQB104" s="48"/>
      <c r="BQC104" s="48"/>
      <c r="BQD104" s="48"/>
      <c r="BQE104" s="48"/>
      <c r="BQF104" s="48"/>
      <c r="BQG104" s="48"/>
      <c r="BQH104" s="48"/>
      <c r="BQI104" s="48"/>
      <c r="BQJ104" s="48"/>
      <c r="BQK104" s="48"/>
      <c r="BQL104" s="48"/>
      <c r="BQM104" s="48"/>
      <c r="BQN104" s="48"/>
      <c r="BQO104" s="48"/>
      <c r="BQP104" s="48"/>
      <c r="BQQ104" s="48"/>
      <c r="BQR104" s="48"/>
      <c r="BQS104" s="48"/>
      <c r="BQT104" s="48"/>
      <c r="BQU104" s="48"/>
      <c r="BQV104" s="48"/>
      <c r="BQW104" s="48"/>
      <c r="BQX104" s="48"/>
      <c r="BQY104" s="48"/>
      <c r="BQZ104" s="48"/>
      <c r="BRA104" s="48"/>
      <c r="BRB104" s="48"/>
      <c r="BRC104" s="48"/>
      <c r="BRD104" s="48"/>
      <c r="BRE104" s="48"/>
      <c r="BRF104" s="48"/>
      <c r="BRG104" s="48"/>
      <c r="BRH104" s="48"/>
      <c r="BRI104" s="48"/>
      <c r="BRJ104" s="48"/>
      <c r="BRK104" s="48"/>
      <c r="BRL104" s="48"/>
      <c r="BRM104" s="48"/>
      <c r="BRN104" s="48"/>
      <c r="BRO104" s="48"/>
      <c r="BRP104" s="48"/>
      <c r="BRQ104" s="48"/>
      <c r="BRR104" s="48"/>
      <c r="BRS104" s="48"/>
      <c r="BRT104" s="48"/>
      <c r="BRU104" s="48"/>
      <c r="BRV104" s="48"/>
      <c r="BRW104" s="48"/>
      <c r="BRX104" s="48"/>
      <c r="BRY104" s="48"/>
      <c r="BRZ104" s="48"/>
      <c r="BSA104" s="48"/>
      <c r="BSB104" s="48"/>
      <c r="BSC104" s="48"/>
      <c r="BSD104" s="48"/>
      <c r="BSE104" s="48"/>
      <c r="BSF104" s="48"/>
      <c r="BSG104" s="48"/>
      <c r="BSH104" s="48"/>
      <c r="BSI104" s="48"/>
      <c r="BSJ104" s="48"/>
      <c r="BSK104" s="48"/>
      <c r="BSL104" s="48"/>
      <c r="BSM104" s="48"/>
      <c r="BSN104" s="48"/>
      <c r="BSO104" s="48"/>
      <c r="BSP104" s="48"/>
      <c r="BSQ104" s="48"/>
      <c r="BSR104" s="48"/>
      <c r="BSS104" s="48"/>
      <c r="BST104" s="48"/>
      <c r="BSU104" s="48"/>
      <c r="BSV104" s="48"/>
      <c r="BSW104" s="48"/>
      <c r="BSX104" s="48"/>
      <c r="BSY104" s="48"/>
      <c r="BSZ104" s="48"/>
      <c r="BTA104" s="48"/>
      <c r="BTB104" s="48"/>
      <c r="BTC104" s="48"/>
      <c r="BTD104" s="48"/>
      <c r="BTE104" s="48"/>
      <c r="BTF104" s="48"/>
      <c r="BTG104" s="48"/>
      <c r="BTH104" s="48"/>
      <c r="BTI104" s="48"/>
      <c r="BTJ104" s="48"/>
      <c r="BTK104" s="48"/>
      <c r="BTL104" s="48"/>
      <c r="BTM104" s="48"/>
      <c r="BTN104" s="48"/>
      <c r="BTO104" s="48"/>
      <c r="BTP104" s="48"/>
      <c r="BTQ104" s="48"/>
      <c r="BTR104" s="48"/>
      <c r="BTS104" s="48"/>
      <c r="BTT104" s="48"/>
      <c r="BTU104" s="48"/>
      <c r="BTV104" s="48"/>
      <c r="BTW104" s="48"/>
      <c r="BTX104" s="48"/>
      <c r="BTY104" s="48"/>
      <c r="BTZ104" s="48"/>
      <c r="BUA104" s="48"/>
      <c r="BUB104" s="48"/>
      <c r="BUC104" s="48"/>
      <c r="BUD104" s="48"/>
      <c r="BUE104" s="48"/>
      <c r="BUF104" s="48"/>
      <c r="BUG104" s="48"/>
      <c r="BUH104" s="48"/>
      <c r="BUI104" s="48"/>
      <c r="BUJ104" s="48"/>
      <c r="BUK104" s="48"/>
      <c r="BUL104" s="48"/>
      <c r="BUM104" s="48"/>
      <c r="BUN104" s="48"/>
      <c r="BUO104" s="48"/>
      <c r="BUP104" s="48"/>
      <c r="BUQ104" s="48"/>
      <c r="BUR104" s="48"/>
      <c r="BUS104" s="48"/>
      <c r="BUT104" s="48"/>
      <c r="BUU104" s="48"/>
      <c r="BUV104" s="48"/>
      <c r="BUW104" s="48"/>
      <c r="BUX104" s="48"/>
      <c r="BUY104" s="48"/>
      <c r="BUZ104" s="48"/>
      <c r="BVA104" s="48"/>
      <c r="BVB104" s="48"/>
      <c r="BVC104" s="48"/>
      <c r="BVD104" s="48"/>
      <c r="BVE104" s="48"/>
      <c r="BVF104" s="48"/>
      <c r="BVG104" s="48"/>
      <c r="BVH104" s="48"/>
      <c r="BVI104" s="48"/>
      <c r="BVJ104" s="48"/>
      <c r="BVK104" s="48"/>
      <c r="BVL104" s="48"/>
      <c r="BVM104" s="48"/>
      <c r="BVN104" s="48"/>
      <c r="BVO104" s="48"/>
      <c r="BVP104" s="48"/>
      <c r="BVQ104" s="48"/>
      <c r="BVR104" s="48"/>
      <c r="BVS104" s="48"/>
      <c r="BVT104" s="48"/>
      <c r="BVU104" s="48"/>
      <c r="BVV104" s="48"/>
      <c r="BVW104" s="48"/>
      <c r="BVX104" s="48"/>
      <c r="BVY104" s="48"/>
      <c r="BVZ104" s="48"/>
      <c r="BWA104" s="48"/>
      <c r="BWB104" s="48"/>
      <c r="BWC104" s="48"/>
      <c r="BWD104" s="48"/>
      <c r="BWE104" s="48"/>
      <c r="BWF104" s="48"/>
      <c r="BWG104" s="48"/>
      <c r="BWH104" s="48"/>
      <c r="BWI104" s="48"/>
      <c r="BWJ104" s="48"/>
      <c r="BWK104" s="48"/>
      <c r="BWL104" s="48"/>
      <c r="BWM104" s="48"/>
      <c r="BWN104" s="48"/>
      <c r="BWO104" s="48"/>
      <c r="BWP104" s="48"/>
      <c r="BWQ104" s="48"/>
      <c r="BWR104" s="48"/>
      <c r="BWS104" s="48"/>
      <c r="BWT104" s="48"/>
      <c r="BWU104" s="48"/>
      <c r="BWV104" s="48"/>
      <c r="BWW104" s="48"/>
      <c r="BWX104" s="48"/>
      <c r="BWY104" s="48"/>
      <c r="BWZ104" s="48"/>
      <c r="BXA104" s="48"/>
      <c r="BXB104" s="48"/>
      <c r="BXC104" s="48"/>
      <c r="BXD104" s="48"/>
      <c r="BXE104" s="48"/>
      <c r="BXF104" s="48"/>
      <c r="BXG104" s="48"/>
      <c r="BXH104" s="48"/>
      <c r="BXI104" s="48"/>
      <c r="BXJ104" s="48"/>
      <c r="BXK104" s="48"/>
      <c r="BXL104" s="48"/>
      <c r="BXM104" s="48"/>
      <c r="BXN104" s="48"/>
      <c r="BXO104" s="48"/>
      <c r="BXP104" s="48"/>
      <c r="BXQ104" s="48"/>
      <c r="BXR104" s="48"/>
      <c r="BXS104" s="48"/>
      <c r="BXT104" s="48"/>
      <c r="BXU104" s="48"/>
      <c r="BXV104" s="48"/>
      <c r="BXW104" s="48"/>
      <c r="BXX104" s="48"/>
      <c r="BXY104" s="48"/>
      <c r="BXZ104" s="48"/>
      <c r="BYA104" s="48"/>
      <c r="BYB104" s="48"/>
      <c r="BYC104" s="48"/>
      <c r="BYD104" s="48"/>
      <c r="BYE104" s="48"/>
      <c r="BYF104" s="48"/>
      <c r="BYG104" s="48"/>
      <c r="BYH104" s="48"/>
      <c r="BYI104" s="48"/>
      <c r="BYJ104" s="48"/>
      <c r="BYK104" s="48"/>
      <c r="BYL104" s="48"/>
      <c r="BYM104" s="48"/>
      <c r="BYN104" s="48"/>
      <c r="BYO104" s="48"/>
      <c r="BYP104" s="48"/>
      <c r="BYQ104" s="48"/>
      <c r="BYR104" s="48"/>
      <c r="BYS104" s="48"/>
      <c r="BYT104" s="48"/>
      <c r="BYU104" s="48"/>
      <c r="BYV104" s="48"/>
      <c r="BYW104" s="48"/>
      <c r="BYX104" s="48"/>
      <c r="BYY104" s="48"/>
      <c r="BYZ104" s="48"/>
      <c r="BZA104" s="48"/>
      <c r="BZB104" s="48"/>
      <c r="BZC104" s="48"/>
      <c r="BZD104" s="48"/>
      <c r="BZE104" s="48"/>
      <c r="BZF104" s="48"/>
      <c r="BZG104" s="48"/>
      <c r="BZH104" s="48"/>
      <c r="BZI104" s="48"/>
      <c r="BZJ104" s="48"/>
      <c r="BZK104" s="48"/>
      <c r="BZL104" s="48"/>
      <c r="BZM104" s="48"/>
      <c r="BZN104" s="48"/>
      <c r="BZO104" s="48"/>
      <c r="BZP104" s="48"/>
      <c r="BZQ104" s="48"/>
      <c r="BZR104" s="48"/>
      <c r="BZS104" s="48"/>
      <c r="BZT104" s="48"/>
      <c r="BZU104" s="48"/>
      <c r="BZV104" s="48"/>
      <c r="BZW104" s="48"/>
      <c r="BZX104" s="48"/>
      <c r="BZY104" s="48"/>
      <c r="BZZ104" s="48"/>
      <c r="CAA104" s="48"/>
      <c r="CAB104" s="48"/>
      <c r="CAC104" s="48"/>
      <c r="CAD104" s="48"/>
      <c r="CAE104" s="48"/>
      <c r="CAF104" s="48"/>
      <c r="CAG104" s="48"/>
      <c r="CAH104" s="48"/>
      <c r="CAI104" s="48"/>
      <c r="CAJ104" s="48"/>
      <c r="CAK104" s="48"/>
      <c r="CAL104" s="48"/>
      <c r="CAM104" s="48"/>
      <c r="CAN104" s="48"/>
      <c r="CAO104" s="48"/>
      <c r="CAP104" s="48"/>
      <c r="CAQ104" s="48"/>
      <c r="CAR104" s="48"/>
      <c r="CAS104" s="48"/>
      <c r="CAT104" s="48"/>
      <c r="CAU104" s="48"/>
      <c r="CAV104" s="48"/>
      <c r="CAW104" s="48"/>
      <c r="CAX104" s="48"/>
      <c r="CAY104" s="48"/>
      <c r="CAZ104" s="48"/>
      <c r="CBA104" s="48"/>
      <c r="CBB104" s="48"/>
      <c r="CBC104" s="48"/>
      <c r="CBD104" s="48"/>
      <c r="CBE104" s="48"/>
      <c r="CBF104" s="48"/>
      <c r="CBG104" s="48"/>
      <c r="CBH104" s="48"/>
      <c r="CBI104" s="48"/>
      <c r="CBJ104" s="48"/>
      <c r="CBK104" s="48"/>
      <c r="CBL104" s="48"/>
      <c r="CBM104" s="48"/>
      <c r="CBN104" s="48"/>
      <c r="CBO104" s="48"/>
      <c r="CBP104" s="48"/>
      <c r="CBQ104" s="48"/>
      <c r="CBR104" s="48"/>
      <c r="CBS104" s="48"/>
      <c r="CBT104" s="48"/>
      <c r="CBU104" s="48"/>
      <c r="CBV104" s="48"/>
      <c r="CBW104" s="48"/>
      <c r="CBX104" s="48"/>
      <c r="CBY104" s="48"/>
      <c r="CBZ104" s="48"/>
      <c r="CCA104" s="48"/>
      <c r="CCB104" s="48"/>
      <c r="CCC104" s="48"/>
      <c r="CCD104" s="48"/>
      <c r="CCE104" s="48"/>
      <c r="CCF104" s="48"/>
      <c r="CCG104" s="48"/>
      <c r="CCH104" s="48"/>
      <c r="CCI104" s="48"/>
      <c r="CCJ104" s="48"/>
      <c r="CCK104" s="48"/>
      <c r="CCL104" s="48"/>
      <c r="CCM104" s="48"/>
      <c r="CCN104" s="48"/>
      <c r="CCO104" s="48"/>
      <c r="CCP104" s="48"/>
      <c r="CCQ104" s="48"/>
      <c r="CCR104" s="48"/>
      <c r="CCS104" s="48"/>
      <c r="CCT104" s="48"/>
      <c r="CCU104" s="48"/>
      <c r="CCV104" s="48"/>
      <c r="CCW104" s="48"/>
      <c r="CCX104" s="48"/>
      <c r="CCY104" s="48"/>
      <c r="CCZ104" s="48"/>
      <c r="CDA104" s="48"/>
      <c r="CDB104" s="48"/>
      <c r="CDC104" s="48"/>
      <c r="CDD104" s="48"/>
      <c r="CDE104" s="48"/>
      <c r="CDF104" s="48"/>
      <c r="CDG104" s="48"/>
      <c r="CDH104" s="48"/>
      <c r="CDI104" s="48"/>
      <c r="CDJ104" s="48"/>
      <c r="CDK104" s="48"/>
      <c r="CDL104" s="48"/>
      <c r="CDM104" s="48"/>
      <c r="CDN104" s="48"/>
      <c r="CDO104" s="48"/>
      <c r="CDP104" s="48"/>
      <c r="CDQ104" s="48"/>
      <c r="CDR104" s="48"/>
      <c r="CDS104" s="48"/>
      <c r="CDT104" s="48"/>
      <c r="CDU104" s="48"/>
      <c r="CDV104" s="48"/>
      <c r="CDW104" s="48"/>
      <c r="CDX104" s="48"/>
      <c r="CDY104" s="48"/>
      <c r="CDZ104" s="48"/>
      <c r="CEA104" s="48"/>
      <c r="CEB104" s="48"/>
      <c r="CEC104" s="48"/>
      <c r="CED104" s="48"/>
      <c r="CEE104" s="48"/>
      <c r="CEF104" s="48"/>
      <c r="CEG104" s="48"/>
      <c r="CEH104" s="48"/>
      <c r="CEI104" s="48"/>
      <c r="CEJ104" s="48"/>
      <c r="CEK104" s="48"/>
      <c r="CEL104" s="48"/>
      <c r="CEM104" s="48"/>
      <c r="CEN104" s="48"/>
      <c r="CEO104" s="48"/>
      <c r="CEP104" s="48"/>
      <c r="CEQ104" s="48"/>
      <c r="CER104" s="48"/>
      <c r="CES104" s="48"/>
      <c r="CET104" s="48"/>
      <c r="CEU104" s="48"/>
      <c r="CEV104" s="48"/>
      <c r="CEW104" s="48"/>
      <c r="CEX104" s="48"/>
      <c r="CEY104" s="48"/>
      <c r="CEZ104" s="48"/>
      <c r="CFA104" s="48"/>
      <c r="CFB104" s="48"/>
      <c r="CFC104" s="48"/>
      <c r="CFD104" s="48"/>
      <c r="CFE104" s="48"/>
      <c r="CFF104" s="48"/>
      <c r="CFG104" s="48"/>
      <c r="CFH104" s="48"/>
      <c r="CFI104" s="48"/>
      <c r="CFJ104" s="48"/>
      <c r="CFK104" s="48"/>
      <c r="CFL104" s="48"/>
      <c r="CFM104" s="48"/>
      <c r="CFN104" s="48"/>
      <c r="CFO104" s="48"/>
      <c r="CFP104" s="48"/>
      <c r="CFQ104" s="48"/>
      <c r="CFR104" s="48"/>
      <c r="CFS104" s="48"/>
      <c r="CFT104" s="48"/>
      <c r="CFU104" s="48"/>
      <c r="CFV104" s="48"/>
      <c r="CFW104" s="48"/>
      <c r="CFX104" s="48"/>
      <c r="CFY104" s="48"/>
      <c r="CFZ104" s="48"/>
      <c r="CGA104" s="48"/>
      <c r="CGB104" s="48"/>
      <c r="CGC104" s="48"/>
      <c r="CGD104" s="48"/>
      <c r="CGE104" s="48"/>
      <c r="CGF104" s="48"/>
      <c r="CGG104" s="48"/>
      <c r="CGH104" s="48"/>
      <c r="CGI104" s="48"/>
      <c r="CGJ104" s="48"/>
      <c r="CGK104" s="48"/>
      <c r="CGL104" s="48"/>
      <c r="CGM104" s="48"/>
      <c r="CGN104" s="48"/>
      <c r="CGO104" s="48"/>
      <c r="CGP104" s="48"/>
      <c r="CGQ104" s="48"/>
      <c r="CGR104" s="48"/>
      <c r="CGS104" s="48"/>
      <c r="CGT104" s="48"/>
      <c r="CGU104" s="48"/>
      <c r="CGV104" s="48"/>
      <c r="CGW104" s="48"/>
      <c r="CGX104" s="48"/>
      <c r="CGY104" s="48"/>
      <c r="CGZ104" s="48"/>
      <c r="CHA104" s="48"/>
      <c r="CHB104" s="48"/>
      <c r="CHC104" s="48"/>
      <c r="CHD104" s="48"/>
      <c r="CHE104" s="48"/>
      <c r="CHF104" s="48"/>
      <c r="CHG104" s="48"/>
      <c r="CHH104" s="48"/>
      <c r="CHI104" s="48"/>
      <c r="CHJ104" s="48"/>
      <c r="CHK104" s="48"/>
      <c r="CHL104" s="48"/>
      <c r="CHM104" s="48"/>
      <c r="CHN104" s="48"/>
      <c r="CHO104" s="48"/>
      <c r="CHP104" s="48"/>
      <c r="CHQ104" s="48"/>
      <c r="CHR104" s="48"/>
      <c r="CHS104" s="48"/>
      <c r="CHT104" s="48"/>
      <c r="CHU104" s="48"/>
      <c r="CHV104" s="48"/>
      <c r="CHW104" s="48"/>
      <c r="CHX104" s="48"/>
      <c r="CHY104" s="48"/>
      <c r="CHZ104" s="48"/>
      <c r="CIA104" s="48"/>
      <c r="CIB104" s="48"/>
      <c r="CIC104" s="48"/>
      <c r="CID104" s="48"/>
      <c r="CIE104" s="48"/>
      <c r="CIF104" s="48"/>
      <c r="CIG104" s="48"/>
      <c r="CIH104" s="48"/>
      <c r="CII104" s="48"/>
      <c r="CIJ104" s="48"/>
      <c r="CIK104" s="48"/>
      <c r="CIL104" s="48"/>
      <c r="CIM104" s="48"/>
      <c r="CIN104" s="48"/>
      <c r="CIO104" s="48"/>
      <c r="CIP104" s="48"/>
      <c r="CIQ104" s="48"/>
      <c r="CIR104" s="48"/>
      <c r="CIS104" s="48"/>
      <c r="CIT104" s="48"/>
      <c r="CIU104" s="48"/>
      <c r="CIV104" s="48"/>
      <c r="CIW104" s="48"/>
      <c r="CIX104" s="48"/>
      <c r="CIY104" s="48"/>
      <c r="CIZ104" s="48"/>
      <c r="CJA104" s="48"/>
      <c r="CJB104" s="48"/>
      <c r="CJC104" s="48"/>
      <c r="CJD104" s="48"/>
      <c r="CJE104" s="48"/>
      <c r="CJF104" s="48"/>
      <c r="CJG104" s="48"/>
      <c r="CJH104" s="48"/>
      <c r="CJI104" s="48"/>
      <c r="CJJ104" s="48"/>
      <c r="CJK104" s="48"/>
      <c r="CJL104" s="48"/>
      <c r="CJM104" s="48"/>
      <c r="CJN104" s="48"/>
      <c r="CJO104" s="48"/>
      <c r="CJP104" s="48"/>
      <c r="CJQ104" s="48"/>
      <c r="CJR104" s="48"/>
      <c r="CJS104" s="48"/>
      <c r="CJT104" s="48"/>
      <c r="CJU104" s="48"/>
      <c r="CJV104" s="48"/>
      <c r="CJW104" s="48"/>
      <c r="CJX104" s="48"/>
      <c r="CJY104" s="48"/>
      <c r="CJZ104" s="48"/>
      <c r="CKA104" s="48"/>
      <c r="CKB104" s="48"/>
      <c r="CKC104" s="48"/>
      <c r="CKD104" s="48"/>
      <c r="CKE104" s="48"/>
      <c r="CKF104" s="48"/>
      <c r="CKG104" s="48"/>
      <c r="CKH104" s="48"/>
      <c r="CKI104" s="48"/>
      <c r="CKJ104" s="48"/>
      <c r="CKK104" s="48"/>
      <c r="CKL104" s="48"/>
      <c r="CKM104" s="48"/>
      <c r="CKN104" s="48"/>
      <c r="CKO104" s="48"/>
      <c r="CKP104" s="48"/>
      <c r="CKQ104" s="48"/>
      <c r="CKR104" s="48"/>
      <c r="CKS104" s="48"/>
      <c r="CKT104" s="48"/>
      <c r="CKU104" s="48"/>
      <c r="CKV104" s="48"/>
      <c r="CKW104" s="48"/>
      <c r="CKX104" s="48"/>
      <c r="CKY104" s="48"/>
      <c r="CKZ104" s="48"/>
      <c r="CLA104" s="48"/>
      <c r="CLB104" s="48"/>
      <c r="CLC104" s="48"/>
      <c r="CLD104" s="48"/>
      <c r="CLE104" s="48"/>
      <c r="CLF104" s="48"/>
      <c r="CLG104" s="48"/>
      <c r="CLH104" s="48"/>
      <c r="CLI104" s="48"/>
      <c r="CLJ104" s="48"/>
      <c r="CLK104" s="48"/>
      <c r="CLL104" s="48"/>
      <c r="CLM104" s="48"/>
      <c r="CLN104" s="48"/>
      <c r="CLO104" s="48"/>
      <c r="CLP104" s="48"/>
      <c r="CLQ104" s="48"/>
      <c r="CLR104" s="48"/>
    </row>
    <row r="105" spans="1:2358" s="71" customFormat="1" ht="15.75" thickBot="1" x14ac:dyDescent="0.3">
      <c r="A105" s="48"/>
      <c r="B105" s="715"/>
      <c r="C105" s="73" t="s">
        <v>93</v>
      </c>
      <c r="D105" s="331" t="s">
        <v>65</v>
      </c>
      <c r="E105" s="11"/>
      <c r="F105" s="356">
        <f t="shared" ref="F105:F106" si="11">(G105+J105)/2</f>
        <v>597.26499999999999</v>
      </c>
      <c r="G105" s="40">
        <v>644.53</v>
      </c>
      <c r="H105" s="270" t="s">
        <v>234</v>
      </c>
      <c r="I105" s="74" t="s">
        <v>236</v>
      </c>
      <c r="J105" s="111">
        <v>550</v>
      </c>
      <c r="K105" s="276" t="s">
        <v>234</v>
      </c>
      <c r="L105" s="133" t="s">
        <v>345</v>
      </c>
      <c r="M105" s="151"/>
      <c r="N105" s="151"/>
      <c r="O105" s="137"/>
      <c r="P105" s="387"/>
      <c r="R105" s="420">
        <v>3</v>
      </c>
      <c r="S105" s="256">
        <f t="shared" si="10"/>
        <v>597.26499999999999</v>
      </c>
      <c r="T105" s="80"/>
      <c r="U105" s="99">
        <f>(Y105)</f>
        <v>229.88</v>
      </c>
      <c r="V105" s="411"/>
      <c r="X105" s="431"/>
      <c r="Y105" s="80">
        <v>229.88</v>
      </c>
      <c r="Z105" s="82"/>
      <c r="AA105" s="80"/>
      <c r="AB105" s="80"/>
      <c r="AC105" s="80"/>
      <c r="AD105" s="80"/>
      <c r="AE105" s="80"/>
      <c r="AF105" s="82"/>
      <c r="AG105" s="80"/>
      <c r="AH105" s="80"/>
      <c r="AI105" s="80"/>
      <c r="AJ105" s="80"/>
      <c r="AK105" s="80"/>
      <c r="AL105" s="80"/>
      <c r="AM105" s="84"/>
      <c r="AN105" s="84"/>
      <c r="AO105" s="84"/>
      <c r="AP105" s="84">
        <v>224.37</v>
      </c>
      <c r="AQ105" s="84"/>
      <c r="AR105" s="84"/>
      <c r="AS105" s="84"/>
      <c r="AT105" s="84"/>
      <c r="AU105" s="432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  <c r="IU105" s="48"/>
      <c r="IV105" s="48"/>
      <c r="IW105" s="48"/>
      <c r="IX105" s="48"/>
      <c r="IY105" s="48"/>
      <c r="IZ105" s="48"/>
      <c r="JA105" s="48"/>
      <c r="JB105" s="48"/>
      <c r="JC105" s="48"/>
      <c r="JD105" s="48"/>
      <c r="JE105" s="48"/>
      <c r="JF105" s="48"/>
      <c r="JG105" s="48"/>
      <c r="JH105" s="48"/>
      <c r="JI105" s="48"/>
      <c r="JJ105" s="48"/>
      <c r="JK105" s="48"/>
      <c r="JL105" s="48"/>
      <c r="JM105" s="48"/>
      <c r="JN105" s="48"/>
      <c r="JO105" s="48"/>
      <c r="JP105" s="48"/>
      <c r="JQ105" s="48"/>
      <c r="JR105" s="48"/>
      <c r="JS105" s="48"/>
      <c r="JT105" s="48"/>
      <c r="JU105" s="48"/>
      <c r="JV105" s="48"/>
      <c r="JW105" s="48"/>
      <c r="JX105" s="48"/>
      <c r="JY105" s="48"/>
      <c r="JZ105" s="48"/>
      <c r="KA105" s="48"/>
      <c r="KB105" s="48"/>
      <c r="KC105" s="48"/>
      <c r="KD105" s="48"/>
      <c r="KE105" s="48"/>
      <c r="KF105" s="48"/>
      <c r="KG105" s="48"/>
      <c r="KH105" s="48"/>
      <c r="KI105" s="48"/>
      <c r="KJ105" s="48"/>
      <c r="KK105" s="48"/>
      <c r="KL105" s="48"/>
      <c r="KM105" s="48"/>
      <c r="KN105" s="48"/>
      <c r="KO105" s="48"/>
      <c r="KP105" s="48"/>
      <c r="KQ105" s="48"/>
      <c r="KR105" s="48"/>
      <c r="KS105" s="48"/>
      <c r="KT105" s="48"/>
      <c r="KU105" s="48"/>
      <c r="KV105" s="48"/>
      <c r="KW105" s="48"/>
      <c r="KX105" s="48"/>
      <c r="KY105" s="48"/>
      <c r="KZ105" s="48"/>
      <c r="LA105" s="48"/>
      <c r="LB105" s="48"/>
      <c r="LC105" s="48"/>
      <c r="LD105" s="48"/>
      <c r="LE105" s="48"/>
      <c r="LF105" s="48"/>
      <c r="LG105" s="48"/>
      <c r="LH105" s="48"/>
      <c r="LI105" s="48"/>
      <c r="LJ105" s="48"/>
      <c r="LK105" s="48"/>
      <c r="LL105" s="48"/>
      <c r="LM105" s="48"/>
      <c r="LN105" s="48"/>
      <c r="LO105" s="48"/>
      <c r="LP105" s="48"/>
      <c r="LQ105" s="48"/>
      <c r="LR105" s="48"/>
      <c r="LS105" s="48"/>
      <c r="LT105" s="48"/>
      <c r="LU105" s="48"/>
      <c r="LV105" s="48"/>
      <c r="LW105" s="48"/>
      <c r="LX105" s="48"/>
      <c r="LY105" s="48"/>
      <c r="LZ105" s="48"/>
      <c r="MA105" s="48"/>
      <c r="MB105" s="48"/>
      <c r="MC105" s="48"/>
      <c r="MD105" s="48"/>
      <c r="ME105" s="48"/>
      <c r="MF105" s="48"/>
      <c r="MG105" s="48"/>
      <c r="MH105" s="48"/>
      <c r="MI105" s="48"/>
      <c r="MJ105" s="48"/>
      <c r="MK105" s="48"/>
      <c r="ML105" s="48"/>
      <c r="MM105" s="48"/>
      <c r="MN105" s="48"/>
      <c r="MO105" s="48"/>
      <c r="MP105" s="48"/>
      <c r="MQ105" s="48"/>
      <c r="MR105" s="48"/>
      <c r="MS105" s="48"/>
      <c r="MT105" s="48"/>
      <c r="MU105" s="48"/>
      <c r="MV105" s="48"/>
      <c r="MW105" s="48"/>
      <c r="MX105" s="48"/>
      <c r="MY105" s="48"/>
      <c r="MZ105" s="48"/>
      <c r="NA105" s="48"/>
      <c r="NB105" s="48"/>
      <c r="NC105" s="48"/>
      <c r="ND105" s="48"/>
      <c r="NE105" s="48"/>
      <c r="NF105" s="48"/>
      <c r="NG105" s="48"/>
      <c r="NH105" s="48"/>
      <c r="NI105" s="48"/>
      <c r="NJ105" s="48"/>
      <c r="NK105" s="48"/>
      <c r="NL105" s="48"/>
      <c r="NM105" s="48"/>
      <c r="NN105" s="48"/>
      <c r="NO105" s="48"/>
      <c r="NP105" s="48"/>
      <c r="NQ105" s="48"/>
      <c r="NR105" s="48"/>
      <c r="NS105" s="48"/>
      <c r="NT105" s="48"/>
      <c r="NU105" s="48"/>
      <c r="NV105" s="48"/>
      <c r="NW105" s="48"/>
      <c r="NX105" s="48"/>
      <c r="NY105" s="48"/>
      <c r="NZ105" s="48"/>
      <c r="OA105" s="48"/>
      <c r="OB105" s="48"/>
      <c r="OC105" s="48"/>
      <c r="OD105" s="48"/>
      <c r="OE105" s="48"/>
      <c r="OF105" s="48"/>
      <c r="OG105" s="48"/>
      <c r="OH105" s="48"/>
      <c r="OI105" s="48"/>
      <c r="OJ105" s="48"/>
      <c r="OK105" s="48"/>
      <c r="OL105" s="48"/>
      <c r="OM105" s="48"/>
      <c r="ON105" s="48"/>
      <c r="OO105" s="48"/>
      <c r="OP105" s="48"/>
      <c r="OQ105" s="48"/>
      <c r="OR105" s="48"/>
      <c r="OS105" s="48"/>
      <c r="OT105" s="48"/>
      <c r="OU105" s="48"/>
      <c r="OV105" s="48"/>
      <c r="OW105" s="48"/>
      <c r="OX105" s="48"/>
      <c r="OY105" s="48"/>
      <c r="OZ105" s="48"/>
      <c r="PA105" s="48"/>
      <c r="PB105" s="48"/>
      <c r="PC105" s="48"/>
      <c r="PD105" s="48"/>
      <c r="PE105" s="48"/>
      <c r="PF105" s="48"/>
      <c r="PG105" s="48"/>
      <c r="PH105" s="48"/>
      <c r="PI105" s="48"/>
      <c r="PJ105" s="48"/>
      <c r="PK105" s="48"/>
      <c r="PL105" s="48"/>
      <c r="PM105" s="48"/>
      <c r="PN105" s="48"/>
      <c r="PO105" s="48"/>
      <c r="PP105" s="48"/>
      <c r="PQ105" s="48"/>
      <c r="PR105" s="48"/>
      <c r="PS105" s="48"/>
      <c r="PT105" s="48"/>
      <c r="PU105" s="48"/>
      <c r="PV105" s="48"/>
      <c r="PW105" s="48"/>
      <c r="PX105" s="48"/>
      <c r="PY105" s="48"/>
      <c r="PZ105" s="48"/>
      <c r="QA105" s="48"/>
      <c r="QB105" s="48"/>
      <c r="QC105" s="48"/>
      <c r="QD105" s="48"/>
      <c r="QE105" s="48"/>
      <c r="QF105" s="48"/>
      <c r="QG105" s="48"/>
      <c r="QH105" s="48"/>
      <c r="QI105" s="48"/>
      <c r="QJ105" s="48"/>
      <c r="QK105" s="48"/>
      <c r="QL105" s="48"/>
      <c r="QM105" s="48"/>
      <c r="QN105" s="48"/>
      <c r="QO105" s="48"/>
      <c r="QP105" s="48"/>
      <c r="QQ105" s="48"/>
      <c r="QR105" s="48"/>
      <c r="QS105" s="48"/>
      <c r="QT105" s="48"/>
      <c r="QU105" s="48"/>
      <c r="QV105" s="48"/>
      <c r="QW105" s="48"/>
      <c r="QX105" s="48"/>
      <c r="QY105" s="48"/>
      <c r="QZ105" s="48"/>
      <c r="RA105" s="48"/>
      <c r="RB105" s="48"/>
      <c r="RC105" s="48"/>
      <c r="RD105" s="48"/>
      <c r="RE105" s="48"/>
      <c r="RF105" s="48"/>
      <c r="RG105" s="48"/>
      <c r="RH105" s="48"/>
      <c r="RI105" s="48"/>
      <c r="RJ105" s="48"/>
      <c r="RK105" s="48"/>
      <c r="RL105" s="48"/>
      <c r="RM105" s="48"/>
      <c r="RN105" s="48"/>
      <c r="RO105" s="48"/>
      <c r="RP105" s="48"/>
      <c r="RQ105" s="48"/>
      <c r="RR105" s="48"/>
      <c r="RS105" s="48"/>
      <c r="RT105" s="48"/>
      <c r="RU105" s="48"/>
      <c r="RV105" s="48"/>
      <c r="RW105" s="48"/>
      <c r="RX105" s="48"/>
      <c r="RY105" s="48"/>
      <c r="RZ105" s="48"/>
      <c r="SA105" s="48"/>
      <c r="SB105" s="48"/>
      <c r="SC105" s="48"/>
      <c r="SD105" s="48"/>
      <c r="SE105" s="48"/>
      <c r="SF105" s="48"/>
      <c r="SG105" s="48"/>
      <c r="SH105" s="48"/>
      <c r="SI105" s="48"/>
      <c r="SJ105" s="48"/>
      <c r="SK105" s="48"/>
      <c r="SL105" s="48"/>
      <c r="SM105" s="48"/>
      <c r="SN105" s="48"/>
      <c r="SO105" s="48"/>
      <c r="SP105" s="48"/>
      <c r="SQ105" s="48"/>
      <c r="SR105" s="48"/>
      <c r="SS105" s="48"/>
      <c r="ST105" s="48"/>
      <c r="SU105" s="48"/>
      <c r="SV105" s="48"/>
      <c r="SW105" s="48"/>
      <c r="SX105" s="48"/>
      <c r="SY105" s="48"/>
      <c r="SZ105" s="48"/>
      <c r="TA105" s="48"/>
      <c r="TB105" s="48"/>
      <c r="TC105" s="48"/>
      <c r="TD105" s="48"/>
      <c r="TE105" s="48"/>
      <c r="TF105" s="48"/>
      <c r="TG105" s="48"/>
      <c r="TH105" s="48"/>
      <c r="TI105" s="48"/>
      <c r="TJ105" s="48"/>
      <c r="TK105" s="48"/>
      <c r="TL105" s="48"/>
      <c r="TM105" s="48"/>
      <c r="TN105" s="48"/>
      <c r="TO105" s="48"/>
      <c r="TP105" s="48"/>
      <c r="TQ105" s="48"/>
      <c r="TR105" s="48"/>
      <c r="TS105" s="48"/>
      <c r="TT105" s="48"/>
      <c r="TU105" s="48"/>
      <c r="TV105" s="48"/>
      <c r="TW105" s="48"/>
      <c r="TX105" s="48"/>
      <c r="TY105" s="48"/>
      <c r="TZ105" s="48"/>
      <c r="UA105" s="48"/>
      <c r="UB105" s="48"/>
      <c r="UC105" s="48"/>
      <c r="UD105" s="48"/>
      <c r="UE105" s="48"/>
      <c r="UF105" s="48"/>
      <c r="UG105" s="48"/>
      <c r="UH105" s="48"/>
      <c r="UI105" s="48"/>
      <c r="UJ105" s="48"/>
      <c r="UK105" s="48"/>
      <c r="UL105" s="48"/>
      <c r="UM105" s="48"/>
      <c r="UN105" s="48"/>
      <c r="UO105" s="48"/>
      <c r="UP105" s="48"/>
      <c r="UQ105" s="48"/>
      <c r="UR105" s="48"/>
      <c r="US105" s="48"/>
      <c r="UT105" s="48"/>
      <c r="UU105" s="48"/>
      <c r="UV105" s="48"/>
      <c r="UW105" s="48"/>
      <c r="UX105" s="48"/>
      <c r="UY105" s="48"/>
      <c r="UZ105" s="48"/>
      <c r="VA105" s="48"/>
      <c r="VB105" s="48"/>
      <c r="VC105" s="48"/>
      <c r="VD105" s="48"/>
      <c r="VE105" s="48"/>
      <c r="VF105" s="48"/>
      <c r="VG105" s="48"/>
      <c r="VH105" s="48"/>
      <c r="VI105" s="48"/>
      <c r="VJ105" s="48"/>
      <c r="VK105" s="48"/>
      <c r="VL105" s="48"/>
      <c r="VM105" s="48"/>
      <c r="VN105" s="48"/>
      <c r="VO105" s="48"/>
      <c r="VP105" s="48"/>
      <c r="VQ105" s="48"/>
      <c r="VR105" s="48"/>
      <c r="VS105" s="48"/>
      <c r="VT105" s="48"/>
      <c r="VU105" s="48"/>
      <c r="VV105" s="48"/>
      <c r="VW105" s="48"/>
      <c r="VX105" s="48"/>
      <c r="VY105" s="48"/>
      <c r="VZ105" s="48"/>
      <c r="WA105" s="48"/>
      <c r="WB105" s="48"/>
      <c r="WC105" s="48"/>
      <c r="WD105" s="48"/>
      <c r="WE105" s="48"/>
      <c r="WF105" s="48"/>
      <c r="WG105" s="48"/>
      <c r="WH105" s="48"/>
      <c r="WI105" s="48"/>
      <c r="WJ105" s="48"/>
      <c r="WK105" s="48"/>
      <c r="WL105" s="48"/>
      <c r="WM105" s="48"/>
      <c r="WN105" s="48"/>
      <c r="WO105" s="48"/>
      <c r="WP105" s="48"/>
      <c r="WQ105" s="48"/>
      <c r="WR105" s="48"/>
      <c r="WS105" s="48"/>
      <c r="WT105" s="48"/>
      <c r="WU105" s="48"/>
      <c r="WV105" s="48"/>
      <c r="WW105" s="48"/>
      <c r="WX105" s="48"/>
      <c r="WY105" s="48"/>
      <c r="WZ105" s="48"/>
      <c r="XA105" s="48"/>
      <c r="XB105" s="48"/>
      <c r="XC105" s="48"/>
      <c r="XD105" s="48"/>
      <c r="XE105" s="48"/>
      <c r="XF105" s="48"/>
      <c r="XG105" s="48"/>
      <c r="XH105" s="48"/>
      <c r="XI105" s="48"/>
      <c r="XJ105" s="48"/>
      <c r="XK105" s="48"/>
      <c r="XL105" s="48"/>
      <c r="XM105" s="48"/>
      <c r="XN105" s="48"/>
      <c r="XO105" s="48"/>
      <c r="XP105" s="48"/>
      <c r="XQ105" s="48"/>
      <c r="XR105" s="48"/>
      <c r="XS105" s="48"/>
      <c r="XT105" s="48"/>
      <c r="XU105" s="48"/>
      <c r="XV105" s="48"/>
      <c r="XW105" s="48"/>
      <c r="XX105" s="48"/>
      <c r="XY105" s="48"/>
      <c r="XZ105" s="48"/>
      <c r="YA105" s="48"/>
      <c r="YB105" s="48"/>
      <c r="YC105" s="48"/>
      <c r="YD105" s="48"/>
      <c r="YE105" s="48"/>
      <c r="YF105" s="48"/>
      <c r="YG105" s="48"/>
      <c r="YH105" s="48"/>
      <c r="YI105" s="48"/>
      <c r="YJ105" s="48"/>
      <c r="YK105" s="48"/>
      <c r="YL105" s="48"/>
      <c r="YM105" s="48"/>
      <c r="YN105" s="48"/>
      <c r="YO105" s="48"/>
      <c r="YP105" s="48"/>
      <c r="YQ105" s="48"/>
      <c r="YR105" s="48"/>
      <c r="YS105" s="48"/>
      <c r="YT105" s="48"/>
      <c r="YU105" s="48"/>
      <c r="YV105" s="48"/>
      <c r="YW105" s="48"/>
      <c r="YX105" s="48"/>
      <c r="YY105" s="48"/>
      <c r="YZ105" s="48"/>
      <c r="ZA105" s="48"/>
      <c r="ZB105" s="48"/>
      <c r="ZC105" s="48"/>
      <c r="ZD105" s="48"/>
      <c r="ZE105" s="48"/>
      <c r="ZF105" s="48"/>
      <c r="ZG105" s="48"/>
      <c r="ZH105" s="48"/>
      <c r="ZI105" s="48"/>
      <c r="ZJ105" s="48"/>
      <c r="ZK105" s="48"/>
      <c r="ZL105" s="48"/>
      <c r="ZM105" s="48"/>
      <c r="ZN105" s="48"/>
      <c r="ZO105" s="48"/>
      <c r="ZP105" s="48"/>
      <c r="ZQ105" s="48"/>
      <c r="ZR105" s="48"/>
      <c r="ZS105" s="48"/>
      <c r="ZT105" s="48"/>
      <c r="ZU105" s="48"/>
      <c r="ZV105" s="48"/>
      <c r="ZW105" s="48"/>
      <c r="ZX105" s="48"/>
      <c r="ZY105" s="48"/>
      <c r="ZZ105" s="48"/>
      <c r="AAA105" s="48"/>
      <c r="AAB105" s="48"/>
      <c r="AAC105" s="48"/>
      <c r="AAD105" s="48"/>
      <c r="AAE105" s="48"/>
      <c r="AAF105" s="48"/>
      <c r="AAG105" s="48"/>
      <c r="AAH105" s="48"/>
      <c r="AAI105" s="48"/>
      <c r="AAJ105" s="48"/>
      <c r="AAK105" s="48"/>
      <c r="AAL105" s="48"/>
      <c r="AAM105" s="48"/>
      <c r="AAN105" s="48"/>
      <c r="AAO105" s="48"/>
      <c r="AAP105" s="48"/>
      <c r="AAQ105" s="48"/>
      <c r="AAR105" s="48"/>
      <c r="AAS105" s="48"/>
      <c r="AAT105" s="48"/>
      <c r="AAU105" s="48"/>
      <c r="AAV105" s="48"/>
      <c r="AAW105" s="48"/>
      <c r="AAX105" s="48"/>
      <c r="AAY105" s="48"/>
      <c r="AAZ105" s="48"/>
      <c r="ABA105" s="48"/>
      <c r="ABB105" s="48"/>
      <c r="ABC105" s="48"/>
      <c r="ABD105" s="48"/>
      <c r="ABE105" s="48"/>
      <c r="ABF105" s="48"/>
      <c r="ABG105" s="48"/>
      <c r="ABH105" s="48"/>
      <c r="ABI105" s="48"/>
      <c r="ABJ105" s="48"/>
      <c r="ABK105" s="48"/>
      <c r="ABL105" s="48"/>
      <c r="ABM105" s="48"/>
      <c r="ABN105" s="48"/>
      <c r="ABO105" s="48"/>
      <c r="ABP105" s="48"/>
      <c r="ABQ105" s="48"/>
      <c r="ABR105" s="48"/>
      <c r="ABS105" s="48"/>
      <c r="ABT105" s="48"/>
      <c r="ABU105" s="48"/>
      <c r="ABV105" s="48"/>
      <c r="ABW105" s="48"/>
      <c r="ABX105" s="48"/>
      <c r="ABY105" s="48"/>
      <c r="ABZ105" s="48"/>
      <c r="ACA105" s="48"/>
      <c r="ACB105" s="48"/>
      <c r="ACC105" s="48"/>
      <c r="ACD105" s="48"/>
      <c r="ACE105" s="48"/>
      <c r="ACF105" s="48"/>
      <c r="ACG105" s="48"/>
      <c r="ACH105" s="48"/>
      <c r="ACI105" s="48"/>
      <c r="ACJ105" s="48"/>
      <c r="ACK105" s="48"/>
      <c r="ACL105" s="48"/>
      <c r="ACM105" s="48"/>
      <c r="ACN105" s="48"/>
      <c r="ACO105" s="48"/>
      <c r="ACP105" s="48"/>
      <c r="ACQ105" s="48"/>
      <c r="ACR105" s="48"/>
      <c r="ACS105" s="48"/>
      <c r="ACT105" s="48"/>
      <c r="ACU105" s="48"/>
      <c r="ACV105" s="48"/>
      <c r="ACW105" s="48"/>
      <c r="ACX105" s="48"/>
      <c r="ACY105" s="48"/>
      <c r="ACZ105" s="48"/>
      <c r="ADA105" s="48"/>
      <c r="ADB105" s="48"/>
      <c r="ADC105" s="48"/>
      <c r="ADD105" s="48"/>
      <c r="ADE105" s="48"/>
      <c r="ADF105" s="48"/>
      <c r="ADG105" s="48"/>
      <c r="ADH105" s="48"/>
      <c r="ADI105" s="48"/>
      <c r="ADJ105" s="48"/>
      <c r="ADK105" s="48"/>
      <c r="ADL105" s="48"/>
      <c r="ADM105" s="48"/>
      <c r="ADN105" s="48"/>
      <c r="ADO105" s="48"/>
      <c r="ADP105" s="48"/>
      <c r="ADQ105" s="48"/>
      <c r="ADR105" s="48"/>
      <c r="ADS105" s="48"/>
      <c r="ADT105" s="48"/>
      <c r="ADU105" s="48"/>
      <c r="ADV105" s="48"/>
      <c r="ADW105" s="48"/>
      <c r="ADX105" s="48"/>
      <c r="ADY105" s="48"/>
      <c r="ADZ105" s="48"/>
      <c r="AEA105" s="48"/>
      <c r="AEB105" s="48"/>
      <c r="AEC105" s="48"/>
      <c r="AED105" s="48"/>
      <c r="AEE105" s="48"/>
      <c r="AEF105" s="48"/>
      <c r="AEG105" s="48"/>
      <c r="AEH105" s="48"/>
      <c r="AEI105" s="48"/>
      <c r="AEJ105" s="48"/>
      <c r="AEK105" s="48"/>
      <c r="AEL105" s="48"/>
      <c r="AEM105" s="48"/>
      <c r="AEN105" s="48"/>
      <c r="AEO105" s="48"/>
      <c r="AEP105" s="48"/>
      <c r="AEQ105" s="48"/>
      <c r="AER105" s="48"/>
      <c r="AES105" s="48"/>
      <c r="AET105" s="48"/>
      <c r="AEU105" s="48"/>
      <c r="AEV105" s="48"/>
      <c r="AEW105" s="48"/>
      <c r="AEX105" s="48"/>
      <c r="AEY105" s="48"/>
      <c r="AEZ105" s="48"/>
      <c r="AFA105" s="48"/>
      <c r="AFB105" s="48"/>
      <c r="AFC105" s="48"/>
      <c r="AFD105" s="48"/>
      <c r="AFE105" s="48"/>
      <c r="AFF105" s="48"/>
      <c r="AFG105" s="48"/>
      <c r="AFH105" s="48"/>
      <c r="AFI105" s="48"/>
      <c r="AFJ105" s="48"/>
      <c r="AFK105" s="48"/>
      <c r="AFL105" s="48"/>
      <c r="AFM105" s="48"/>
      <c r="AFN105" s="48"/>
      <c r="AFO105" s="48"/>
      <c r="AFP105" s="48"/>
      <c r="AFQ105" s="48"/>
      <c r="AFR105" s="48"/>
      <c r="AFS105" s="48"/>
      <c r="AFT105" s="48"/>
      <c r="AFU105" s="48"/>
      <c r="AFV105" s="48"/>
      <c r="AFW105" s="48"/>
      <c r="AFX105" s="48"/>
      <c r="AFY105" s="48"/>
      <c r="AFZ105" s="48"/>
      <c r="AGA105" s="48"/>
      <c r="AGB105" s="48"/>
      <c r="AGC105" s="48"/>
      <c r="AGD105" s="48"/>
      <c r="AGE105" s="48"/>
      <c r="AGF105" s="48"/>
      <c r="AGG105" s="48"/>
      <c r="AGH105" s="48"/>
      <c r="AGI105" s="48"/>
      <c r="AGJ105" s="48"/>
      <c r="AGK105" s="48"/>
      <c r="AGL105" s="48"/>
      <c r="AGM105" s="48"/>
      <c r="AGN105" s="48"/>
      <c r="AGO105" s="48"/>
      <c r="AGP105" s="48"/>
      <c r="AGQ105" s="48"/>
      <c r="AGR105" s="48"/>
      <c r="AGS105" s="48"/>
      <c r="AGT105" s="48"/>
      <c r="AGU105" s="48"/>
      <c r="AGV105" s="48"/>
      <c r="AGW105" s="48"/>
      <c r="AGX105" s="48"/>
      <c r="AGY105" s="48"/>
      <c r="AGZ105" s="48"/>
      <c r="AHA105" s="48"/>
      <c r="AHB105" s="48"/>
      <c r="AHC105" s="48"/>
      <c r="AHD105" s="48"/>
      <c r="AHE105" s="48"/>
      <c r="AHF105" s="48"/>
      <c r="AHG105" s="48"/>
      <c r="AHH105" s="48"/>
      <c r="AHI105" s="48"/>
      <c r="AHJ105" s="48"/>
      <c r="AHK105" s="48"/>
      <c r="AHL105" s="48"/>
      <c r="AHM105" s="48"/>
      <c r="AHN105" s="48"/>
      <c r="AHO105" s="48"/>
      <c r="AHP105" s="48"/>
      <c r="AHQ105" s="48"/>
      <c r="AHR105" s="48"/>
      <c r="AHS105" s="48"/>
      <c r="AHT105" s="48"/>
      <c r="AHU105" s="48"/>
      <c r="AHV105" s="48"/>
      <c r="AHW105" s="48"/>
      <c r="AHX105" s="48"/>
      <c r="AHY105" s="48"/>
      <c r="AHZ105" s="48"/>
      <c r="AIA105" s="48"/>
      <c r="AIB105" s="48"/>
      <c r="AIC105" s="48"/>
      <c r="AID105" s="48"/>
      <c r="AIE105" s="48"/>
      <c r="AIF105" s="48"/>
      <c r="AIG105" s="48"/>
      <c r="AIH105" s="48"/>
      <c r="AII105" s="48"/>
      <c r="AIJ105" s="48"/>
      <c r="AIK105" s="48"/>
      <c r="AIL105" s="48"/>
      <c r="AIM105" s="48"/>
      <c r="AIN105" s="48"/>
      <c r="AIO105" s="48"/>
      <c r="AIP105" s="48"/>
      <c r="AIQ105" s="48"/>
      <c r="AIR105" s="48"/>
      <c r="AIS105" s="48"/>
      <c r="AIT105" s="48"/>
      <c r="AIU105" s="48"/>
      <c r="AIV105" s="48"/>
      <c r="AIW105" s="48"/>
      <c r="AIX105" s="48"/>
      <c r="AIY105" s="48"/>
      <c r="AIZ105" s="48"/>
      <c r="AJA105" s="48"/>
      <c r="AJB105" s="48"/>
      <c r="AJC105" s="48"/>
      <c r="AJD105" s="48"/>
      <c r="AJE105" s="48"/>
      <c r="AJF105" s="48"/>
      <c r="AJG105" s="48"/>
      <c r="AJH105" s="48"/>
      <c r="AJI105" s="48"/>
      <c r="AJJ105" s="48"/>
      <c r="AJK105" s="48"/>
      <c r="AJL105" s="48"/>
      <c r="AJM105" s="48"/>
      <c r="AJN105" s="48"/>
      <c r="AJO105" s="48"/>
      <c r="AJP105" s="48"/>
      <c r="AJQ105" s="48"/>
      <c r="AJR105" s="48"/>
      <c r="AJS105" s="48"/>
      <c r="AJT105" s="48"/>
      <c r="AJU105" s="48"/>
      <c r="AJV105" s="48"/>
      <c r="AJW105" s="48"/>
      <c r="AJX105" s="48"/>
      <c r="AJY105" s="48"/>
      <c r="AJZ105" s="48"/>
      <c r="AKA105" s="48"/>
      <c r="AKB105" s="48"/>
      <c r="AKC105" s="48"/>
      <c r="AKD105" s="48"/>
      <c r="AKE105" s="48"/>
      <c r="AKF105" s="48"/>
      <c r="AKG105" s="48"/>
      <c r="AKH105" s="48"/>
      <c r="AKI105" s="48"/>
      <c r="AKJ105" s="48"/>
      <c r="AKK105" s="48"/>
      <c r="AKL105" s="48"/>
      <c r="AKM105" s="48"/>
      <c r="AKN105" s="48"/>
      <c r="AKO105" s="48"/>
      <c r="AKP105" s="48"/>
      <c r="AKQ105" s="48"/>
      <c r="AKR105" s="48"/>
      <c r="AKS105" s="48"/>
      <c r="AKT105" s="48"/>
      <c r="AKU105" s="48"/>
      <c r="AKV105" s="48"/>
      <c r="AKW105" s="48"/>
      <c r="AKX105" s="48"/>
      <c r="AKY105" s="48"/>
      <c r="AKZ105" s="48"/>
      <c r="ALA105" s="48"/>
      <c r="ALB105" s="48"/>
      <c r="ALC105" s="48"/>
      <c r="ALD105" s="48"/>
      <c r="ALE105" s="48"/>
      <c r="ALF105" s="48"/>
      <c r="ALG105" s="48"/>
      <c r="ALH105" s="48"/>
      <c r="ALI105" s="48"/>
      <c r="ALJ105" s="48"/>
      <c r="ALK105" s="48"/>
      <c r="ALL105" s="48"/>
      <c r="ALM105" s="48"/>
      <c r="ALN105" s="48"/>
      <c r="ALO105" s="48"/>
      <c r="ALP105" s="48"/>
      <c r="ALQ105" s="48"/>
      <c r="ALR105" s="48"/>
      <c r="ALS105" s="48"/>
      <c r="ALT105" s="48"/>
      <c r="ALU105" s="48"/>
      <c r="ALV105" s="48"/>
      <c r="ALW105" s="48"/>
      <c r="ALX105" s="48"/>
      <c r="ALY105" s="48"/>
      <c r="ALZ105" s="48"/>
      <c r="AMA105" s="48"/>
      <c r="AMB105" s="48"/>
      <c r="AMC105" s="48"/>
      <c r="AMD105" s="48"/>
      <c r="AME105" s="48"/>
      <c r="AMF105" s="48"/>
      <c r="AMG105" s="48"/>
      <c r="AMH105" s="48"/>
      <c r="AMI105" s="48"/>
      <c r="AMJ105" s="48"/>
      <c r="AMK105" s="48"/>
      <c r="AML105" s="48"/>
      <c r="AMM105" s="48"/>
      <c r="AMN105" s="48"/>
      <c r="AMO105" s="48"/>
      <c r="AMP105" s="48"/>
      <c r="AMQ105" s="48"/>
      <c r="AMR105" s="48"/>
      <c r="AMS105" s="48"/>
      <c r="AMT105" s="48"/>
      <c r="AMU105" s="48"/>
      <c r="AMV105" s="48"/>
      <c r="AMW105" s="48"/>
      <c r="AMX105" s="48"/>
      <c r="AMY105" s="48"/>
      <c r="AMZ105" s="48"/>
      <c r="ANA105" s="48"/>
      <c r="ANB105" s="48"/>
      <c r="ANC105" s="48"/>
      <c r="AND105" s="48"/>
      <c r="ANE105" s="48"/>
      <c r="ANF105" s="48"/>
      <c r="ANG105" s="48"/>
      <c r="ANH105" s="48"/>
      <c r="ANI105" s="48"/>
      <c r="ANJ105" s="48"/>
      <c r="ANK105" s="48"/>
      <c r="ANL105" s="48"/>
      <c r="ANM105" s="48"/>
      <c r="ANN105" s="48"/>
      <c r="ANO105" s="48"/>
      <c r="ANP105" s="48"/>
      <c r="ANQ105" s="48"/>
      <c r="ANR105" s="48"/>
      <c r="ANS105" s="48"/>
      <c r="ANT105" s="48"/>
      <c r="ANU105" s="48"/>
      <c r="ANV105" s="48"/>
      <c r="ANW105" s="48"/>
      <c r="ANX105" s="48"/>
      <c r="ANY105" s="48"/>
      <c r="ANZ105" s="48"/>
      <c r="AOA105" s="48"/>
      <c r="AOB105" s="48"/>
      <c r="AOC105" s="48"/>
      <c r="AOD105" s="48"/>
      <c r="AOE105" s="48"/>
      <c r="AOF105" s="48"/>
      <c r="AOG105" s="48"/>
      <c r="AOH105" s="48"/>
      <c r="AOI105" s="48"/>
      <c r="AOJ105" s="48"/>
      <c r="AOK105" s="48"/>
      <c r="AOL105" s="48"/>
      <c r="AOM105" s="48"/>
      <c r="AON105" s="48"/>
      <c r="AOO105" s="48"/>
      <c r="AOP105" s="48"/>
      <c r="AOQ105" s="48"/>
      <c r="AOR105" s="48"/>
      <c r="AOS105" s="48"/>
      <c r="AOT105" s="48"/>
      <c r="AOU105" s="48"/>
      <c r="AOV105" s="48"/>
      <c r="AOW105" s="48"/>
      <c r="AOX105" s="48"/>
      <c r="AOY105" s="48"/>
      <c r="AOZ105" s="48"/>
      <c r="APA105" s="48"/>
      <c r="APB105" s="48"/>
      <c r="APC105" s="48"/>
      <c r="APD105" s="48"/>
      <c r="APE105" s="48"/>
      <c r="APF105" s="48"/>
      <c r="APG105" s="48"/>
      <c r="APH105" s="48"/>
      <c r="API105" s="48"/>
      <c r="APJ105" s="48"/>
      <c r="APK105" s="48"/>
      <c r="APL105" s="48"/>
      <c r="APM105" s="48"/>
      <c r="APN105" s="48"/>
      <c r="APO105" s="48"/>
      <c r="APP105" s="48"/>
      <c r="APQ105" s="48"/>
      <c r="APR105" s="48"/>
      <c r="APS105" s="48"/>
      <c r="APT105" s="48"/>
      <c r="APU105" s="48"/>
      <c r="APV105" s="48"/>
      <c r="APW105" s="48"/>
      <c r="APX105" s="48"/>
      <c r="APY105" s="48"/>
      <c r="APZ105" s="48"/>
      <c r="AQA105" s="48"/>
      <c r="AQB105" s="48"/>
      <c r="AQC105" s="48"/>
      <c r="AQD105" s="48"/>
      <c r="AQE105" s="48"/>
      <c r="AQF105" s="48"/>
      <c r="AQG105" s="48"/>
      <c r="AQH105" s="48"/>
      <c r="AQI105" s="48"/>
      <c r="AQJ105" s="48"/>
      <c r="AQK105" s="48"/>
      <c r="AQL105" s="48"/>
      <c r="AQM105" s="48"/>
      <c r="AQN105" s="48"/>
      <c r="AQO105" s="48"/>
      <c r="AQP105" s="48"/>
      <c r="AQQ105" s="48"/>
      <c r="AQR105" s="48"/>
      <c r="AQS105" s="48"/>
      <c r="AQT105" s="48"/>
      <c r="AQU105" s="48"/>
      <c r="AQV105" s="48"/>
      <c r="AQW105" s="48"/>
      <c r="AQX105" s="48"/>
      <c r="AQY105" s="48"/>
      <c r="AQZ105" s="48"/>
      <c r="ARA105" s="48"/>
      <c r="ARB105" s="48"/>
      <c r="ARC105" s="48"/>
      <c r="ARD105" s="48"/>
      <c r="ARE105" s="48"/>
      <c r="ARF105" s="48"/>
      <c r="ARG105" s="48"/>
      <c r="ARH105" s="48"/>
      <c r="ARI105" s="48"/>
      <c r="ARJ105" s="48"/>
      <c r="ARK105" s="48"/>
      <c r="ARL105" s="48"/>
      <c r="ARM105" s="48"/>
      <c r="ARN105" s="48"/>
      <c r="ARO105" s="48"/>
      <c r="ARP105" s="48"/>
      <c r="ARQ105" s="48"/>
      <c r="ARR105" s="48"/>
      <c r="ARS105" s="48"/>
      <c r="ART105" s="48"/>
      <c r="ARU105" s="48"/>
      <c r="ARV105" s="48"/>
      <c r="ARW105" s="48"/>
      <c r="ARX105" s="48"/>
      <c r="ARY105" s="48"/>
      <c r="ARZ105" s="48"/>
      <c r="ASA105" s="48"/>
      <c r="ASB105" s="48"/>
      <c r="ASC105" s="48"/>
      <c r="ASD105" s="48"/>
      <c r="ASE105" s="48"/>
      <c r="ASF105" s="48"/>
      <c r="ASG105" s="48"/>
      <c r="ASH105" s="48"/>
      <c r="ASI105" s="48"/>
      <c r="ASJ105" s="48"/>
      <c r="ASK105" s="48"/>
      <c r="ASL105" s="48"/>
      <c r="ASM105" s="48"/>
      <c r="ASN105" s="48"/>
      <c r="ASO105" s="48"/>
      <c r="ASP105" s="48"/>
      <c r="ASQ105" s="48"/>
      <c r="ASR105" s="48"/>
      <c r="ASS105" s="48"/>
      <c r="AST105" s="48"/>
      <c r="ASU105" s="48"/>
      <c r="ASV105" s="48"/>
      <c r="ASW105" s="48"/>
      <c r="ASX105" s="48"/>
      <c r="ASY105" s="48"/>
      <c r="ASZ105" s="48"/>
      <c r="ATA105" s="48"/>
      <c r="ATB105" s="48"/>
      <c r="ATC105" s="48"/>
      <c r="ATD105" s="48"/>
      <c r="ATE105" s="48"/>
      <c r="ATF105" s="48"/>
      <c r="ATG105" s="48"/>
      <c r="ATH105" s="48"/>
      <c r="ATI105" s="48"/>
      <c r="ATJ105" s="48"/>
      <c r="ATK105" s="48"/>
      <c r="ATL105" s="48"/>
      <c r="ATM105" s="48"/>
      <c r="ATN105" s="48"/>
      <c r="ATO105" s="48"/>
      <c r="ATP105" s="48"/>
      <c r="ATQ105" s="48"/>
      <c r="ATR105" s="48"/>
      <c r="ATS105" s="48"/>
      <c r="ATT105" s="48"/>
      <c r="ATU105" s="48"/>
      <c r="ATV105" s="48"/>
      <c r="ATW105" s="48"/>
      <c r="ATX105" s="48"/>
      <c r="ATY105" s="48"/>
      <c r="ATZ105" s="48"/>
      <c r="AUA105" s="48"/>
      <c r="AUB105" s="48"/>
      <c r="AUC105" s="48"/>
      <c r="AUD105" s="48"/>
      <c r="AUE105" s="48"/>
      <c r="AUF105" s="48"/>
      <c r="AUG105" s="48"/>
      <c r="AUH105" s="48"/>
      <c r="AUI105" s="48"/>
      <c r="AUJ105" s="48"/>
      <c r="AUK105" s="48"/>
      <c r="AUL105" s="48"/>
      <c r="AUM105" s="48"/>
      <c r="AUN105" s="48"/>
      <c r="AUO105" s="48"/>
      <c r="AUP105" s="48"/>
      <c r="AUQ105" s="48"/>
      <c r="AUR105" s="48"/>
      <c r="AUS105" s="48"/>
      <c r="AUT105" s="48"/>
      <c r="AUU105" s="48"/>
      <c r="AUV105" s="48"/>
      <c r="AUW105" s="48"/>
      <c r="AUX105" s="48"/>
      <c r="AUY105" s="48"/>
      <c r="AUZ105" s="48"/>
      <c r="AVA105" s="48"/>
      <c r="AVB105" s="48"/>
      <c r="AVC105" s="48"/>
      <c r="AVD105" s="48"/>
      <c r="AVE105" s="48"/>
      <c r="AVF105" s="48"/>
      <c r="AVG105" s="48"/>
      <c r="AVH105" s="48"/>
      <c r="AVI105" s="48"/>
      <c r="AVJ105" s="48"/>
      <c r="AVK105" s="48"/>
      <c r="AVL105" s="48"/>
      <c r="AVM105" s="48"/>
      <c r="AVN105" s="48"/>
      <c r="AVO105" s="48"/>
      <c r="AVP105" s="48"/>
      <c r="AVQ105" s="48"/>
      <c r="AVR105" s="48"/>
      <c r="AVS105" s="48"/>
      <c r="AVT105" s="48"/>
      <c r="AVU105" s="48"/>
      <c r="AVV105" s="48"/>
      <c r="AVW105" s="48"/>
      <c r="AVX105" s="48"/>
      <c r="AVY105" s="48"/>
      <c r="AVZ105" s="48"/>
      <c r="AWA105" s="48"/>
      <c r="AWB105" s="48"/>
      <c r="AWC105" s="48"/>
      <c r="AWD105" s="48"/>
      <c r="AWE105" s="48"/>
      <c r="AWF105" s="48"/>
      <c r="AWG105" s="48"/>
      <c r="AWH105" s="48"/>
      <c r="AWI105" s="48"/>
      <c r="AWJ105" s="48"/>
      <c r="AWK105" s="48"/>
      <c r="AWL105" s="48"/>
      <c r="AWM105" s="48"/>
      <c r="AWN105" s="48"/>
      <c r="AWO105" s="48"/>
      <c r="AWP105" s="48"/>
      <c r="AWQ105" s="48"/>
      <c r="AWR105" s="48"/>
      <c r="AWS105" s="48"/>
      <c r="AWT105" s="48"/>
      <c r="AWU105" s="48"/>
      <c r="AWV105" s="48"/>
      <c r="AWW105" s="48"/>
      <c r="AWX105" s="48"/>
      <c r="AWY105" s="48"/>
      <c r="AWZ105" s="48"/>
      <c r="AXA105" s="48"/>
      <c r="AXB105" s="48"/>
      <c r="AXC105" s="48"/>
      <c r="AXD105" s="48"/>
      <c r="AXE105" s="48"/>
      <c r="AXF105" s="48"/>
      <c r="AXG105" s="48"/>
      <c r="AXH105" s="48"/>
      <c r="AXI105" s="48"/>
      <c r="AXJ105" s="48"/>
      <c r="AXK105" s="48"/>
      <c r="AXL105" s="48"/>
      <c r="AXM105" s="48"/>
      <c r="AXN105" s="48"/>
      <c r="AXO105" s="48"/>
      <c r="AXP105" s="48"/>
      <c r="AXQ105" s="48"/>
      <c r="AXR105" s="48"/>
      <c r="AXS105" s="48"/>
      <c r="AXT105" s="48"/>
      <c r="AXU105" s="48"/>
      <c r="AXV105" s="48"/>
      <c r="AXW105" s="48"/>
      <c r="AXX105" s="48"/>
      <c r="AXY105" s="48"/>
      <c r="AXZ105" s="48"/>
      <c r="AYA105" s="48"/>
      <c r="AYB105" s="48"/>
      <c r="AYC105" s="48"/>
      <c r="AYD105" s="48"/>
      <c r="AYE105" s="48"/>
      <c r="AYF105" s="48"/>
      <c r="AYG105" s="48"/>
      <c r="AYH105" s="48"/>
      <c r="AYI105" s="48"/>
      <c r="AYJ105" s="48"/>
      <c r="AYK105" s="48"/>
      <c r="AYL105" s="48"/>
      <c r="AYM105" s="48"/>
      <c r="AYN105" s="48"/>
      <c r="AYO105" s="48"/>
      <c r="AYP105" s="48"/>
      <c r="AYQ105" s="48"/>
      <c r="AYR105" s="48"/>
      <c r="AYS105" s="48"/>
      <c r="AYT105" s="48"/>
      <c r="AYU105" s="48"/>
      <c r="AYV105" s="48"/>
      <c r="AYW105" s="48"/>
      <c r="AYX105" s="48"/>
      <c r="AYY105" s="48"/>
      <c r="AYZ105" s="48"/>
      <c r="AZA105" s="48"/>
      <c r="AZB105" s="48"/>
      <c r="AZC105" s="48"/>
      <c r="AZD105" s="48"/>
      <c r="AZE105" s="48"/>
      <c r="AZF105" s="48"/>
      <c r="AZG105" s="48"/>
      <c r="AZH105" s="48"/>
      <c r="AZI105" s="48"/>
      <c r="AZJ105" s="48"/>
      <c r="AZK105" s="48"/>
      <c r="AZL105" s="48"/>
      <c r="AZM105" s="48"/>
      <c r="AZN105" s="48"/>
      <c r="AZO105" s="48"/>
      <c r="AZP105" s="48"/>
      <c r="AZQ105" s="48"/>
      <c r="AZR105" s="48"/>
      <c r="AZS105" s="48"/>
      <c r="AZT105" s="48"/>
      <c r="AZU105" s="48"/>
      <c r="AZV105" s="48"/>
      <c r="AZW105" s="48"/>
      <c r="AZX105" s="48"/>
      <c r="AZY105" s="48"/>
      <c r="AZZ105" s="48"/>
      <c r="BAA105" s="48"/>
      <c r="BAB105" s="48"/>
      <c r="BAC105" s="48"/>
      <c r="BAD105" s="48"/>
      <c r="BAE105" s="48"/>
      <c r="BAF105" s="48"/>
      <c r="BAG105" s="48"/>
      <c r="BAH105" s="48"/>
      <c r="BAI105" s="48"/>
      <c r="BAJ105" s="48"/>
      <c r="BAK105" s="48"/>
      <c r="BAL105" s="48"/>
      <c r="BAM105" s="48"/>
      <c r="BAN105" s="48"/>
      <c r="BAO105" s="48"/>
      <c r="BAP105" s="48"/>
      <c r="BAQ105" s="48"/>
      <c r="BAR105" s="48"/>
      <c r="BAS105" s="48"/>
      <c r="BAT105" s="48"/>
      <c r="BAU105" s="48"/>
      <c r="BAV105" s="48"/>
      <c r="BAW105" s="48"/>
      <c r="BAX105" s="48"/>
      <c r="BAY105" s="48"/>
      <c r="BAZ105" s="48"/>
      <c r="BBA105" s="48"/>
      <c r="BBB105" s="48"/>
      <c r="BBC105" s="48"/>
      <c r="BBD105" s="48"/>
      <c r="BBE105" s="48"/>
      <c r="BBF105" s="48"/>
      <c r="BBG105" s="48"/>
      <c r="BBH105" s="48"/>
      <c r="BBI105" s="48"/>
      <c r="BBJ105" s="48"/>
      <c r="BBK105" s="48"/>
      <c r="BBL105" s="48"/>
      <c r="BBM105" s="48"/>
      <c r="BBN105" s="48"/>
      <c r="BBO105" s="48"/>
      <c r="BBP105" s="48"/>
      <c r="BBQ105" s="48"/>
      <c r="BBR105" s="48"/>
      <c r="BBS105" s="48"/>
      <c r="BBT105" s="48"/>
      <c r="BBU105" s="48"/>
      <c r="BBV105" s="48"/>
      <c r="BBW105" s="48"/>
      <c r="BBX105" s="48"/>
      <c r="BBY105" s="48"/>
      <c r="BBZ105" s="48"/>
      <c r="BCA105" s="48"/>
      <c r="BCB105" s="48"/>
      <c r="BCC105" s="48"/>
      <c r="BCD105" s="48"/>
      <c r="BCE105" s="48"/>
      <c r="BCF105" s="48"/>
      <c r="BCG105" s="48"/>
      <c r="BCH105" s="48"/>
      <c r="BCI105" s="48"/>
      <c r="BCJ105" s="48"/>
      <c r="BCK105" s="48"/>
      <c r="BCL105" s="48"/>
      <c r="BCM105" s="48"/>
      <c r="BCN105" s="48"/>
      <c r="BCO105" s="48"/>
      <c r="BCP105" s="48"/>
      <c r="BCQ105" s="48"/>
      <c r="BCR105" s="48"/>
      <c r="BCS105" s="48"/>
      <c r="BCT105" s="48"/>
      <c r="BCU105" s="48"/>
      <c r="BCV105" s="48"/>
      <c r="BCW105" s="48"/>
      <c r="BCX105" s="48"/>
      <c r="BCY105" s="48"/>
      <c r="BCZ105" s="48"/>
      <c r="BDA105" s="48"/>
      <c r="BDB105" s="48"/>
      <c r="BDC105" s="48"/>
      <c r="BDD105" s="48"/>
      <c r="BDE105" s="48"/>
      <c r="BDF105" s="48"/>
      <c r="BDG105" s="48"/>
      <c r="BDH105" s="48"/>
      <c r="BDI105" s="48"/>
      <c r="BDJ105" s="48"/>
      <c r="BDK105" s="48"/>
      <c r="BDL105" s="48"/>
      <c r="BDM105" s="48"/>
      <c r="BDN105" s="48"/>
      <c r="BDO105" s="48"/>
      <c r="BDP105" s="48"/>
      <c r="BDQ105" s="48"/>
      <c r="BDR105" s="48"/>
      <c r="BDS105" s="48"/>
      <c r="BDT105" s="48"/>
      <c r="BDU105" s="48"/>
      <c r="BDV105" s="48"/>
      <c r="BDW105" s="48"/>
      <c r="BDX105" s="48"/>
      <c r="BDY105" s="48"/>
      <c r="BDZ105" s="48"/>
      <c r="BEA105" s="48"/>
      <c r="BEB105" s="48"/>
      <c r="BEC105" s="48"/>
      <c r="BED105" s="48"/>
      <c r="BEE105" s="48"/>
      <c r="BEF105" s="48"/>
      <c r="BEG105" s="48"/>
      <c r="BEH105" s="48"/>
      <c r="BEI105" s="48"/>
      <c r="BEJ105" s="48"/>
      <c r="BEK105" s="48"/>
      <c r="BEL105" s="48"/>
      <c r="BEM105" s="48"/>
      <c r="BEN105" s="48"/>
      <c r="BEO105" s="48"/>
      <c r="BEP105" s="48"/>
      <c r="BEQ105" s="48"/>
      <c r="BER105" s="48"/>
      <c r="BES105" s="48"/>
      <c r="BET105" s="48"/>
      <c r="BEU105" s="48"/>
      <c r="BEV105" s="48"/>
      <c r="BEW105" s="48"/>
      <c r="BEX105" s="48"/>
      <c r="BEY105" s="48"/>
      <c r="BEZ105" s="48"/>
      <c r="BFA105" s="48"/>
      <c r="BFB105" s="48"/>
      <c r="BFC105" s="48"/>
      <c r="BFD105" s="48"/>
      <c r="BFE105" s="48"/>
      <c r="BFF105" s="48"/>
      <c r="BFG105" s="48"/>
      <c r="BFH105" s="48"/>
      <c r="BFI105" s="48"/>
      <c r="BFJ105" s="48"/>
      <c r="BFK105" s="48"/>
      <c r="BFL105" s="48"/>
      <c r="BFM105" s="48"/>
      <c r="BFN105" s="48"/>
      <c r="BFO105" s="48"/>
      <c r="BFP105" s="48"/>
      <c r="BFQ105" s="48"/>
      <c r="BFR105" s="48"/>
      <c r="BFS105" s="48"/>
      <c r="BFT105" s="48"/>
      <c r="BFU105" s="48"/>
      <c r="BFV105" s="48"/>
      <c r="BFW105" s="48"/>
      <c r="BFX105" s="48"/>
      <c r="BFY105" s="48"/>
      <c r="BFZ105" s="48"/>
      <c r="BGA105" s="48"/>
      <c r="BGB105" s="48"/>
      <c r="BGC105" s="48"/>
      <c r="BGD105" s="48"/>
      <c r="BGE105" s="48"/>
      <c r="BGF105" s="48"/>
      <c r="BGG105" s="48"/>
      <c r="BGH105" s="48"/>
      <c r="BGI105" s="48"/>
      <c r="BGJ105" s="48"/>
      <c r="BGK105" s="48"/>
      <c r="BGL105" s="48"/>
      <c r="BGM105" s="48"/>
      <c r="BGN105" s="48"/>
      <c r="BGO105" s="48"/>
      <c r="BGP105" s="48"/>
      <c r="BGQ105" s="48"/>
      <c r="BGR105" s="48"/>
      <c r="BGS105" s="48"/>
      <c r="BGT105" s="48"/>
      <c r="BGU105" s="48"/>
      <c r="BGV105" s="48"/>
      <c r="BGW105" s="48"/>
      <c r="BGX105" s="48"/>
      <c r="BGY105" s="48"/>
      <c r="BGZ105" s="48"/>
      <c r="BHA105" s="48"/>
      <c r="BHB105" s="48"/>
      <c r="BHC105" s="48"/>
      <c r="BHD105" s="48"/>
      <c r="BHE105" s="48"/>
      <c r="BHF105" s="48"/>
      <c r="BHG105" s="48"/>
      <c r="BHH105" s="48"/>
      <c r="BHI105" s="48"/>
      <c r="BHJ105" s="48"/>
      <c r="BHK105" s="48"/>
      <c r="BHL105" s="48"/>
      <c r="BHM105" s="48"/>
      <c r="BHN105" s="48"/>
      <c r="BHO105" s="48"/>
      <c r="BHP105" s="48"/>
      <c r="BHQ105" s="48"/>
      <c r="BHR105" s="48"/>
      <c r="BHS105" s="48"/>
      <c r="BHT105" s="48"/>
      <c r="BHU105" s="48"/>
      <c r="BHV105" s="48"/>
      <c r="BHW105" s="48"/>
      <c r="BHX105" s="48"/>
      <c r="BHY105" s="48"/>
      <c r="BHZ105" s="48"/>
      <c r="BIA105" s="48"/>
      <c r="BIB105" s="48"/>
      <c r="BIC105" s="48"/>
      <c r="BID105" s="48"/>
      <c r="BIE105" s="48"/>
      <c r="BIF105" s="48"/>
      <c r="BIG105" s="48"/>
      <c r="BIH105" s="48"/>
      <c r="BII105" s="48"/>
      <c r="BIJ105" s="48"/>
      <c r="BIK105" s="48"/>
      <c r="BIL105" s="48"/>
      <c r="BIM105" s="48"/>
      <c r="BIN105" s="48"/>
      <c r="BIO105" s="48"/>
      <c r="BIP105" s="48"/>
      <c r="BIQ105" s="48"/>
      <c r="BIR105" s="48"/>
      <c r="BIS105" s="48"/>
      <c r="BIT105" s="48"/>
      <c r="BIU105" s="48"/>
      <c r="BIV105" s="48"/>
      <c r="BIW105" s="48"/>
      <c r="BIX105" s="48"/>
      <c r="BIY105" s="48"/>
      <c r="BIZ105" s="48"/>
      <c r="BJA105" s="48"/>
      <c r="BJB105" s="48"/>
      <c r="BJC105" s="48"/>
      <c r="BJD105" s="48"/>
      <c r="BJE105" s="48"/>
      <c r="BJF105" s="48"/>
      <c r="BJG105" s="48"/>
      <c r="BJH105" s="48"/>
      <c r="BJI105" s="48"/>
      <c r="BJJ105" s="48"/>
      <c r="BJK105" s="48"/>
      <c r="BJL105" s="48"/>
      <c r="BJM105" s="48"/>
      <c r="BJN105" s="48"/>
      <c r="BJO105" s="48"/>
      <c r="BJP105" s="48"/>
      <c r="BJQ105" s="48"/>
      <c r="BJR105" s="48"/>
      <c r="BJS105" s="48"/>
      <c r="BJT105" s="48"/>
      <c r="BJU105" s="48"/>
      <c r="BJV105" s="48"/>
      <c r="BJW105" s="48"/>
      <c r="BJX105" s="48"/>
      <c r="BJY105" s="48"/>
      <c r="BJZ105" s="48"/>
      <c r="BKA105" s="48"/>
      <c r="BKB105" s="48"/>
      <c r="BKC105" s="48"/>
      <c r="BKD105" s="48"/>
      <c r="BKE105" s="48"/>
      <c r="BKF105" s="48"/>
      <c r="BKG105" s="48"/>
      <c r="BKH105" s="48"/>
      <c r="BKI105" s="48"/>
      <c r="BKJ105" s="48"/>
      <c r="BKK105" s="48"/>
      <c r="BKL105" s="48"/>
      <c r="BKM105" s="48"/>
      <c r="BKN105" s="48"/>
      <c r="BKO105" s="48"/>
      <c r="BKP105" s="48"/>
      <c r="BKQ105" s="48"/>
      <c r="BKR105" s="48"/>
      <c r="BKS105" s="48"/>
      <c r="BKT105" s="48"/>
      <c r="BKU105" s="48"/>
      <c r="BKV105" s="48"/>
      <c r="BKW105" s="48"/>
      <c r="BKX105" s="48"/>
      <c r="BKY105" s="48"/>
      <c r="BKZ105" s="48"/>
      <c r="BLA105" s="48"/>
      <c r="BLB105" s="48"/>
      <c r="BLC105" s="48"/>
      <c r="BLD105" s="48"/>
      <c r="BLE105" s="48"/>
      <c r="BLF105" s="48"/>
      <c r="BLG105" s="48"/>
      <c r="BLH105" s="48"/>
      <c r="BLI105" s="48"/>
      <c r="BLJ105" s="48"/>
      <c r="BLK105" s="48"/>
      <c r="BLL105" s="48"/>
      <c r="BLM105" s="48"/>
      <c r="BLN105" s="48"/>
      <c r="BLO105" s="48"/>
      <c r="BLP105" s="48"/>
      <c r="BLQ105" s="48"/>
      <c r="BLR105" s="48"/>
      <c r="BLS105" s="48"/>
      <c r="BLT105" s="48"/>
      <c r="BLU105" s="48"/>
      <c r="BLV105" s="48"/>
      <c r="BLW105" s="48"/>
      <c r="BLX105" s="48"/>
      <c r="BLY105" s="48"/>
      <c r="BLZ105" s="48"/>
      <c r="BMA105" s="48"/>
      <c r="BMB105" s="48"/>
      <c r="BMC105" s="48"/>
      <c r="BMD105" s="48"/>
      <c r="BME105" s="48"/>
      <c r="BMF105" s="48"/>
      <c r="BMG105" s="48"/>
      <c r="BMH105" s="48"/>
      <c r="BMI105" s="48"/>
      <c r="BMJ105" s="48"/>
      <c r="BMK105" s="48"/>
      <c r="BML105" s="48"/>
      <c r="BMM105" s="48"/>
      <c r="BMN105" s="48"/>
      <c r="BMO105" s="48"/>
      <c r="BMP105" s="48"/>
      <c r="BMQ105" s="48"/>
      <c r="BMR105" s="48"/>
      <c r="BMS105" s="48"/>
      <c r="BMT105" s="48"/>
      <c r="BMU105" s="48"/>
      <c r="BMV105" s="48"/>
      <c r="BMW105" s="48"/>
      <c r="BMX105" s="48"/>
      <c r="BMY105" s="48"/>
      <c r="BMZ105" s="48"/>
      <c r="BNA105" s="48"/>
      <c r="BNB105" s="48"/>
      <c r="BNC105" s="48"/>
      <c r="BND105" s="48"/>
      <c r="BNE105" s="48"/>
      <c r="BNF105" s="48"/>
      <c r="BNG105" s="48"/>
      <c r="BNH105" s="48"/>
      <c r="BNI105" s="48"/>
      <c r="BNJ105" s="48"/>
      <c r="BNK105" s="48"/>
      <c r="BNL105" s="48"/>
      <c r="BNM105" s="48"/>
      <c r="BNN105" s="48"/>
      <c r="BNO105" s="48"/>
      <c r="BNP105" s="48"/>
      <c r="BNQ105" s="48"/>
      <c r="BNR105" s="48"/>
      <c r="BNS105" s="48"/>
      <c r="BNT105" s="48"/>
      <c r="BNU105" s="48"/>
      <c r="BNV105" s="48"/>
      <c r="BNW105" s="48"/>
      <c r="BNX105" s="48"/>
      <c r="BNY105" s="48"/>
      <c r="BNZ105" s="48"/>
      <c r="BOA105" s="48"/>
      <c r="BOB105" s="48"/>
      <c r="BOC105" s="48"/>
      <c r="BOD105" s="48"/>
      <c r="BOE105" s="48"/>
      <c r="BOF105" s="48"/>
      <c r="BOG105" s="48"/>
      <c r="BOH105" s="48"/>
      <c r="BOI105" s="48"/>
      <c r="BOJ105" s="48"/>
      <c r="BOK105" s="48"/>
      <c r="BOL105" s="48"/>
      <c r="BOM105" s="48"/>
      <c r="BON105" s="48"/>
      <c r="BOO105" s="48"/>
      <c r="BOP105" s="48"/>
      <c r="BOQ105" s="48"/>
      <c r="BOR105" s="48"/>
      <c r="BOS105" s="48"/>
      <c r="BOT105" s="48"/>
      <c r="BOU105" s="48"/>
      <c r="BOV105" s="48"/>
      <c r="BOW105" s="48"/>
      <c r="BOX105" s="48"/>
      <c r="BOY105" s="48"/>
      <c r="BOZ105" s="48"/>
      <c r="BPA105" s="48"/>
      <c r="BPB105" s="48"/>
      <c r="BPC105" s="48"/>
      <c r="BPD105" s="48"/>
      <c r="BPE105" s="48"/>
      <c r="BPF105" s="48"/>
      <c r="BPG105" s="48"/>
      <c r="BPH105" s="48"/>
      <c r="BPI105" s="48"/>
      <c r="BPJ105" s="48"/>
      <c r="BPK105" s="48"/>
      <c r="BPL105" s="48"/>
      <c r="BPM105" s="48"/>
      <c r="BPN105" s="48"/>
      <c r="BPO105" s="48"/>
      <c r="BPP105" s="48"/>
      <c r="BPQ105" s="48"/>
      <c r="BPR105" s="48"/>
      <c r="BPS105" s="48"/>
      <c r="BPT105" s="48"/>
      <c r="BPU105" s="48"/>
      <c r="BPV105" s="48"/>
      <c r="BPW105" s="48"/>
      <c r="BPX105" s="48"/>
      <c r="BPY105" s="48"/>
      <c r="BPZ105" s="48"/>
      <c r="BQA105" s="48"/>
      <c r="BQB105" s="48"/>
      <c r="BQC105" s="48"/>
      <c r="BQD105" s="48"/>
      <c r="BQE105" s="48"/>
      <c r="BQF105" s="48"/>
      <c r="BQG105" s="48"/>
      <c r="BQH105" s="48"/>
      <c r="BQI105" s="48"/>
      <c r="BQJ105" s="48"/>
      <c r="BQK105" s="48"/>
      <c r="BQL105" s="48"/>
      <c r="BQM105" s="48"/>
      <c r="BQN105" s="48"/>
      <c r="BQO105" s="48"/>
      <c r="BQP105" s="48"/>
      <c r="BQQ105" s="48"/>
      <c r="BQR105" s="48"/>
      <c r="BQS105" s="48"/>
      <c r="BQT105" s="48"/>
      <c r="BQU105" s="48"/>
      <c r="BQV105" s="48"/>
      <c r="BQW105" s="48"/>
      <c r="BQX105" s="48"/>
      <c r="BQY105" s="48"/>
      <c r="BQZ105" s="48"/>
      <c r="BRA105" s="48"/>
      <c r="BRB105" s="48"/>
      <c r="BRC105" s="48"/>
      <c r="BRD105" s="48"/>
      <c r="BRE105" s="48"/>
      <c r="BRF105" s="48"/>
      <c r="BRG105" s="48"/>
      <c r="BRH105" s="48"/>
      <c r="BRI105" s="48"/>
      <c r="BRJ105" s="48"/>
      <c r="BRK105" s="48"/>
      <c r="BRL105" s="48"/>
      <c r="BRM105" s="48"/>
      <c r="BRN105" s="48"/>
      <c r="BRO105" s="48"/>
      <c r="BRP105" s="48"/>
      <c r="BRQ105" s="48"/>
      <c r="BRR105" s="48"/>
      <c r="BRS105" s="48"/>
      <c r="BRT105" s="48"/>
      <c r="BRU105" s="48"/>
      <c r="BRV105" s="48"/>
      <c r="BRW105" s="48"/>
      <c r="BRX105" s="48"/>
      <c r="BRY105" s="48"/>
      <c r="BRZ105" s="48"/>
      <c r="BSA105" s="48"/>
      <c r="BSB105" s="48"/>
      <c r="BSC105" s="48"/>
      <c r="BSD105" s="48"/>
      <c r="BSE105" s="48"/>
      <c r="BSF105" s="48"/>
      <c r="BSG105" s="48"/>
      <c r="BSH105" s="48"/>
      <c r="BSI105" s="48"/>
      <c r="BSJ105" s="48"/>
      <c r="BSK105" s="48"/>
      <c r="BSL105" s="48"/>
      <c r="BSM105" s="48"/>
      <c r="BSN105" s="48"/>
      <c r="BSO105" s="48"/>
      <c r="BSP105" s="48"/>
      <c r="BSQ105" s="48"/>
      <c r="BSR105" s="48"/>
      <c r="BSS105" s="48"/>
      <c r="BST105" s="48"/>
      <c r="BSU105" s="48"/>
      <c r="BSV105" s="48"/>
      <c r="BSW105" s="48"/>
      <c r="BSX105" s="48"/>
      <c r="BSY105" s="48"/>
      <c r="BSZ105" s="48"/>
      <c r="BTA105" s="48"/>
      <c r="BTB105" s="48"/>
      <c r="BTC105" s="48"/>
      <c r="BTD105" s="48"/>
      <c r="BTE105" s="48"/>
      <c r="BTF105" s="48"/>
      <c r="BTG105" s="48"/>
      <c r="BTH105" s="48"/>
      <c r="BTI105" s="48"/>
      <c r="BTJ105" s="48"/>
      <c r="BTK105" s="48"/>
      <c r="BTL105" s="48"/>
      <c r="BTM105" s="48"/>
      <c r="BTN105" s="48"/>
      <c r="BTO105" s="48"/>
      <c r="BTP105" s="48"/>
      <c r="BTQ105" s="48"/>
      <c r="BTR105" s="48"/>
      <c r="BTS105" s="48"/>
      <c r="BTT105" s="48"/>
      <c r="BTU105" s="48"/>
      <c r="BTV105" s="48"/>
      <c r="BTW105" s="48"/>
      <c r="BTX105" s="48"/>
      <c r="BTY105" s="48"/>
      <c r="BTZ105" s="48"/>
      <c r="BUA105" s="48"/>
      <c r="BUB105" s="48"/>
      <c r="BUC105" s="48"/>
      <c r="BUD105" s="48"/>
      <c r="BUE105" s="48"/>
      <c r="BUF105" s="48"/>
      <c r="BUG105" s="48"/>
      <c r="BUH105" s="48"/>
      <c r="BUI105" s="48"/>
      <c r="BUJ105" s="48"/>
      <c r="BUK105" s="48"/>
      <c r="BUL105" s="48"/>
      <c r="BUM105" s="48"/>
      <c r="BUN105" s="48"/>
      <c r="BUO105" s="48"/>
      <c r="BUP105" s="48"/>
      <c r="BUQ105" s="48"/>
      <c r="BUR105" s="48"/>
      <c r="BUS105" s="48"/>
      <c r="BUT105" s="48"/>
      <c r="BUU105" s="48"/>
      <c r="BUV105" s="48"/>
      <c r="BUW105" s="48"/>
      <c r="BUX105" s="48"/>
      <c r="BUY105" s="48"/>
      <c r="BUZ105" s="48"/>
      <c r="BVA105" s="48"/>
      <c r="BVB105" s="48"/>
      <c r="BVC105" s="48"/>
      <c r="BVD105" s="48"/>
      <c r="BVE105" s="48"/>
      <c r="BVF105" s="48"/>
      <c r="BVG105" s="48"/>
      <c r="BVH105" s="48"/>
      <c r="BVI105" s="48"/>
      <c r="BVJ105" s="48"/>
      <c r="BVK105" s="48"/>
      <c r="BVL105" s="48"/>
      <c r="BVM105" s="48"/>
      <c r="BVN105" s="48"/>
      <c r="BVO105" s="48"/>
      <c r="BVP105" s="48"/>
      <c r="BVQ105" s="48"/>
      <c r="BVR105" s="48"/>
      <c r="BVS105" s="48"/>
      <c r="BVT105" s="48"/>
      <c r="BVU105" s="48"/>
      <c r="BVV105" s="48"/>
      <c r="BVW105" s="48"/>
      <c r="BVX105" s="48"/>
      <c r="BVY105" s="48"/>
      <c r="BVZ105" s="48"/>
      <c r="BWA105" s="48"/>
      <c r="BWB105" s="48"/>
      <c r="BWC105" s="48"/>
      <c r="BWD105" s="48"/>
      <c r="BWE105" s="48"/>
      <c r="BWF105" s="48"/>
      <c r="BWG105" s="48"/>
      <c r="BWH105" s="48"/>
      <c r="BWI105" s="48"/>
      <c r="BWJ105" s="48"/>
      <c r="BWK105" s="48"/>
      <c r="BWL105" s="48"/>
      <c r="BWM105" s="48"/>
      <c r="BWN105" s="48"/>
      <c r="BWO105" s="48"/>
      <c r="BWP105" s="48"/>
      <c r="BWQ105" s="48"/>
      <c r="BWR105" s="48"/>
      <c r="BWS105" s="48"/>
      <c r="BWT105" s="48"/>
      <c r="BWU105" s="48"/>
      <c r="BWV105" s="48"/>
      <c r="BWW105" s="48"/>
      <c r="BWX105" s="48"/>
      <c r="BWY105" s="48"/>
      <c r="BWZ105" s="48"/>
      <c r="BXA105" s="48"/>
      <c r="BXB105" s="48"/>
      <c r="BXC105" s="48"/>
      <c r="BXD105" s="48"/>
      <c r="BXE105" s="48"/>
      <c r="BXF105" s="48"/>
      <c r="BXG105" s="48"/>
      <c r="BXH105" s="48"/>
      <c r="BXI105" s="48"/>
      <c r="BXJ105" s="48"/>
      <c r="BXK105" s="48"/>
      <c r="BXL105" s="48"/>
      <c r="BXM105" s="48"/>
      <c r="BXN105" s="48"/>
      <c r="BXO105" s="48"/>
      <c r="BXP105" s="48"/>
      <c r="BXQ105" s="48"/>
      <c r="BXR105" s="48"/>
      <c r="BXS105" s="48"/>
      <c r="BXT105" s="48"/>
      <c r="BXU105" s="48"/>
      <c r="BXV105" s="48"/>
      <c r="BXW105" s="48"/>
      <c r="BXX105" s="48"/>
      <c r="BXY105" s="48"/>
      <c r="BXZ105" s="48"/>
      <c r="BYA105" s="48"/>
      <c r="BYB105" s="48"/>
      <c r="BYC105" s="48"/>
      <c r="BYD105" s="48"/>
      <c r="BYE105" s="48"/>
      <c r="BYF105" s="48"/>
      <c r="BYG105" s="48"/>
      <c r="BYH105" s="48"/>
      <c r="BYI105" s="48"/>
      <c r="BYJ105" s="48"/>
      <c r="BYK105" s="48"/>
      <c r="BYL105" s="48"/>
      <c r="BYM105" s="48"/>
      <c r="BYN105" s="48"/>
      <c r="BYO105" s="48"/>
      <c r="BYP105" s="48"/>
      <c r="BYQ105" s="48"/>
      <c r="BYR105" s="48"/>
      <c r="BYS105" s="48"/>
      <c r="BYT105" s="48"/>
      <c r="BYU105" s="48"/>
      <c r="BYV105" s="48"/>
      <c r="BYW105" s="48"/>
      <c r="BYX105" s="48"/>
      <c r="BYY105" s="48"/>
      <c r="BYZ105" s="48"/>
      <c r="BZA105" s="48"/>
      <c r="BZB105" s="48"/>
      <c r="BZC105" s="48"/>
      <c r="BZD105" s="48"/>
      <c r="BZE105" s="48"/>
      <c r="BZF105" s="48"/>
      <c r="BZG105" s="48"/>
      <c r="BZH105" s="48"/>
      <c r="BZI105" s="48"/>
      <c r="BZJ105" s="48"/>
      <c r="BZK105" s="48"/>
      <c r="BZL105" s="48"/>
      <c r="BZM105" s="48"/>
      <c r="BZN105" s="48"/>
      <c r="BZO105" s="48"/>
      <c r="BZP105" s="48"/>
      <c r="BZQ105" s="48"/>
      <c r="BZR105" s="48"/>
      <c r="BZS105" s="48"/>
      <c r="BZT105" s="48"/>
      <c r="BZU105" s="48"/>
      <c r="BZV105" s="48"/>
      <c r="BZW105" s="48"/>
      <c r="BZX105" s="48"/>
      <c r="BZY105" s="48"/>
      <c r="BZZ105" s="48"/>
      <c r="CAA105" s="48"/>
      <c r="CAB105" s="48"/>
      <c r="CAC105" s="48"/>
      <c r="CAD105" s="48"/>
      <c r="CAE105" s="48"/>
      <c r="CAF105" s="48"/>
      <c r="CAG105" s="48"/>
      <c r="CAH105" s="48"/>
      <c r="CAI105" s="48"/>
      <c r="CAJ105" s="48"/>
      <c r="CAK105" s="48"/>
      <c r="CAL105" s="48"/>
      <c r="CAM105" s="48"/>
      <c r="CAN105" s="48"/>
      <c r="CAO105" s="48"/>
      <c r="CAP105" s="48"/>
      <c r="CAQ105" s="48"/>
      <c r="CAR105" s="48"/>
      <c r="CAS105" s="48"/>
      <c r="CAT105" s="48"/>
      <c r="CAU105" s="48"/>
      <c r="CAV105" s="48"/>
      <c r="CAW105" s="48"/>
      <c r="CAX105" s="48"/>
      <c r="CAY105" s="48"/>
      <c r="CAZ105" s="48"/>
      <c r="CBA105" s="48"/>
      <c r="CBB105" s="48"/>
      <c r="CBC105" s="48"/>
      <c r="CBD105" s="48"/>
      <c r="CBE105" s="48"/>
      <c r="CBF105" s="48"/>
      <c r="CBG105" s="48"/>
      <c r="CBH105" s="48"/>
      <c r="CBI105" s="48"/>
      <c r="CBJ105" s="48"/>
      <c r="CBK105" s="48"/>
      <c r="CBL105" s="48"/>
      <c r="CBM105" s="48"/>
      <c r="CBN105" s="48"/>
      <c r="CBO105" s="48"/>
      <c r="CBP105" s="48"/>
      <c r="CBQ105" s="48"/>
      <c r="CBR105" s="48"/>
      <c r="CBS105" s="48"/>
      <c r="CBT105" s="48"/>
      <c r="CBU105" s="48"/>
      <c r="CBV105" s="48"/>
      <c r="CBW105" s="48"/>
      <c r="CBX105" s="48"/>
      <c r="CBY105" s="48"/>
      <c r="CBZ105" s="48"/>
      <c r="CCA105" s="48"/>
      <c r="CCB105" s="48"/>
      <c r="CCC105" s="48"/>
      <c r="CCD105" s="48"/>
      <c r="CCE105" s="48"/>
      <c r="CCF105" s="48"/>
      <c r="CCG105" s="48"/>
      <c r="CCH105" s="48"/>
      <c r="CCI105" s="48"/>
      <c r="CCJ105" s="48"/>
      <c r="CCK105" s="48"/>
      <c r="CCL105" s="48"/>
      <c r="CCM105" s="48"/>
      <c r="CCN105" s="48"/>
      <c r="CCO105" s="48"/>
      <c r="CCP105" s="48"/>
      <c r="CCQ105" s="48"/>
      <c r="CCR105" s="48"/>
      <c r="CCS105" s="48"/>
      <c r="CCT105" s="48"/>
      <c r="CCU105" s="48"/>
      <c r="CCV105" s="48"/>
      <c r="CCW105" s="48"/>
      <c r="CCX105" s="48"/>
      <c r="CCY105" s="48"/>
      <c r="CCZ105" s="48"/>
      <c r="CDA105" s="48"/>
      <c r="CDB105" s="48"/>
      <c r="CDC105" s="48"/>
      <c r="CDD105" s="48"/>
      <c r="CDE105" s="48"/>
      <c r="CDF105" s="48"/>
      <c r="CDG105" s="48"/>
      <c r="CDH105" s="48"/>
      <c r="CDI105" s="48"/>
      <c r="CDJ105" s="48"/>
      <c r="CDK105" s="48"/>
      <c r="CDL105" s="48"/>
      <c r="CDM105" s="48"/>
      <c r="CDN105" s="48"/>
      <c r="CDO105" s="48"/>
      <c r="CDP105" s="48"/>
      <c r="CDQ105" s="48"/>
      <c r="CDR105" s="48"/>
      <c r="CDS105" s="48"/>
      <c r="CDT105" s="48"/>
      <c r="CDU105" s="48"/>
      <c r="CDV105" s="48"/>
      <c r="CDW105" s="48"/>
      <c r="CDX105" s="48"/>
      <c r="CDY105" s="48"/>
      <c r="CDZ105" s="48"/>
      <c r="CEA105" s="48"/>
      <c r="CEB105" s="48"/>
      <c r="CEC105" s="48"/>
      <c r="CED105" s="48"/>
      <c r="CEE105" s="48"/>
      <c r="CEF105" s="48"/>
      <c r="CEG105" s="48"/>
      <c r="CEH105" s="48"/>
      <c r="CEI105" s="48"/>
      <c r="CEJ105" s="48"/>
      <c r="CEK105" s="48"/>
      <c r="CEL105" s="48"/>
      <c r="CEM105" s="48"/>
      <c r="CEN105" s="48"/>
      <c r="CEO105" s="48"/>
      <c r="CEP105" s="48"/>
      <c r="CEQ105" s="48"/>
      <c r="CER105" s="48"/>
      <c r="CES105" s="48"/>
      <c r="CET105" s="48"/>
      <c r="CEU105" s="48"/>
      <c r="CEV105" s="48"/>
      <c r="CEW105" s="48"/>
      <c r="CEX105" s="48"/>
      <c r="CEY105" s="48"/>
      <c r="CEZ105" s="48"/>
      <c r="CFA105" s="48"/>
      <c r="CFB105" s="48"/>
      <c r="CFC105" s="48"/>
      <c r="CFD105" s="48"/>
      <c r="CFE105" s="48"/>
      <c r="CFF105" s="48"/>
      <c r="CFG105" s="48"/>
      <c r="CFH105" s="48"/>
      <c r="CFI105" s="48"/>
      <c r="CFJ105" s="48"/>
      <c r="CFK105" s="48"/>
      <c r="CFL105" s="48"/>
      <c r="CFM105" s="48"/>
      <c r="CFN105" s="48"/>
      <c r="CFO105" s="48"/>
      <c r="CFP105" s="48"/>
      <c r="CFQ105" s="48"/>
      <c r="CFR105" s="48"/>
      <c r="CFS105" s="48"/>
      <c r="CFT105" s="48"/>
      <c r="CFU105" s="48"/>
      <c r="CFV105" s="48"/>
      <c r="CFW105" s="48"/>
      <c r="CFX105" s="48"/>
      <c r="CFY105" s="48"/>
      <c r="CFZ105" s="48"/>
      <c r="CGA105" s="48"/>
      <c r="CGB105" s="48"/>
      <c r="CGC105" s="48"/>
      <c r="CGD105" s="48"/>
      <c r="CGE105" s="48"/>
      <c r="CGF105" s="48"/>
      <c r="CGG105" s="48"/>
      <c r="CGH105" s="48"/>
      <c r="CGI105" s="48"/>
      <c r="CGJ105" s="48"/>
      <c r="CGK105" s="48"/>
      <c r="CGL105" s="48"/>
      <c r="CGM105" s="48"/>
      <c r="CGN105" s="48"/>
      <c r="CGO105" s="48"/>
      <c r="CGP105" s="48"/>
      <c r="CGQ105" s="48"/>
      <c r="CGR105" s="48"/>
      <c r="CGS105" s="48"/>
      <c r="CGT105" s="48"/>
      <c r="CGU105" s="48"/>
      <c r="CGV105" s="48"/>
      <c r="CGW105" s="48"/>
      <c r="CGX105" s="48"/>
      <c r="CGY105" s="48"/>
      <c r="CGZ105" s="48"/>
      <c r="CHA105" s="48"/>
      <c r="CHB105" s="48"/>
      <c r="CHC105" s="48"/>
      <c r="CHD105" s="48"/>
      <c r="CHE105" s="48"/>
      <c r="CHF105" s="48"/>
      <c r="CHG105" s="48"/>
      <c r="CHH105" s="48"/>
      <c r="CHI105" s="48"/>
      <c r="CHJ105" s="48"/>
      <c r="CHK105" s="48"/>
      <c r="CHL105" s="48"/>
      <c r="CHM105" s="48"/>
      <c r="CHN105" s="48"/>
      <c r="CHO105" s="48"/>
      <c r="CHP105" s="48"/>
      <c r="CHQ105" s="48"/>
      <c r="CHR105" s="48"/>
      <c r="CHS105" s="48"/>
      <c r="CHT105" s="48"/>
      <c r="CHU105" s="48"/>
      <c r="CHV105" s="48"/>
      <c r="CHW105" s="48"/>
      <c r="CHX105" s="48"/>
      <c r="CHY105" s="48"/>
      <c r="CHZ105" s="48"/>
      <c r="CIA105" s="48"/>
      <c r="CIB105" s="48"/>
      <c r="CIC105" s="48"/>
      <c r="CID105" s="48"/>
      <c r="CIE105" s="48"/>
      <c r="CIF105" s="48"/>
      <c r="CIG105" s="48"/>
      <c r="CIH105" s="48"/>
      <c r="CII105" s="48"/>
      <c r="CIJ105" s="48"/>
      <c r="CIK105" s="48"/>
      <c r="CIL105" s="48"/>
      <c r="CIM105" s="48"/>
      <c r="CIN105" s="48"/>
      <c r="CIO105" s="48"/>
      <c r="CIP105" s="48"/>
      <c r="CIQ105" s="48"/>
      <c r="CIR105" s="48"/>
      <c r="CIS105" s="48"/>
      <c r="CIT105" s="48"/>
      <c r="CIU105" s="48"/>
      <c r="CIV105" s="48"/>
      <c r="CIW105" s="48"/>
      <c r="CIX105" s="48"/>
      <c r="CIY105" s="48"/>
      <c r="CIZ105" s="48"/>
      <c r="CJA105" s="48"/>
      <c r="CJB105" s="48"/>
      <c r="CJC105" s="48"/>
      <c r="CJD105" s="48"/>
      <c r="CJE105" s="48"/>
      <c r="CJF105" s="48"/>
      <c r="CJG105" s="48"/>
      <c r="CJH105" s="48"/>
      <c r="CJI105" s="48"/>
      <c r="CJJ105" s="48"/>
      <c r="CJK105" s="48"/>
      <c r="CJL105" s="48"/>
      <c r="CJM105" s="48"/>
      <c r="CJN105" s="48"/>
      <c r="CJO105" s="48"/>
      <c r="CJP105" s="48"/>
      <c r="CJQ105" s="48"/>
      <c r="CJR105" s="48"/>
      <c r="CJS105" s="48"/>
      <c r="CJT105" s="48"/>
      <c r="CJU105" s="48"/>
      <c r="CJV105" s="48"/>
      <c r="CJW105" s="48"/>
      <c r="CJX105" s="48"/>
      <c r="CJY105" s="48"/>
      <c r="CJZ105" s="48"/>
      <c r="CKA105" s="48"/>
      <c r="CKB105" s="48"/>
      <c r="CKC105" s="48"/>
      <c r="CKD105" s="48"/>
      <c r="CKE105" s="48"/>
      <c r="CKF105" s="48"/>
      <c r="CKG105" s="48"/>
      <c r="CKH105" s="48"/>
      <c r="CKI105" s="48"/>
      <c r="CKJ105" s="48"/>
      <c r="CKK105" s="48"/>
      <c r="CKL105" s="48"/>
      <c r="CKM105" s="48"/>
      <c r="CKN105" s="48"/>
      <c r="CKO105" s="48"/>
      <c r="CKP105" s="48"/>
      <c r="CKQ105" s="48"/>
      <c r="CKR105" s="48"/>
      <c r="CKS105" s="48"/>
      <c r="CKT105" s="48"/>
      <c r="CKU105" s="48"/>
      <c r="CKV105" s="48"/>
      <c r="CKW105" s="48"/>
      <c r="CKX105" s="48"/>
      <c r="CKY105" s="48"/>
      <c r="CKZ105" s="48"/>
      <c r="CLA105" s="48"/>
      <c r="CLB105" s="48"/>
      <c r="CLC105" s="48"/>
      <c r="CLD105" s="48"/>
      <c r="CLE105" s="48"/>
      <c r="CLF105" s="48"/>
      <c r="CLG105" s="48"/>
      <c r="CLH105" s="48"/>
      <c r="CLI105" s="48"/>
      <c r="CLJ105" s="48"/>
      <c r="CLK105" s="48"/>
      <c r="CLL105" s="48"/>
      <c r="CLM105" s="48"/>
      <c r="CLN105" s="48"/>
      <c r="CLO105" s="48"/>
      <c r="CLP105" s="48"/>
      <c r="CLQ105" s="48"/>
      <c r="CLR105" s="48"/>
    </row>
    <row r="106" spans="1:2358" s="71" customFormat="1" ht="15.75" thickBot="1" x14ac:dyDescent="0.3">
      <c r="A106" s="48"/>
      <c r="B106" s="716"/>
      <c r="C106" s="73" t="s">
        <v>94</v>
      </c>
      <c r="D106" s="331" t="s">
        <v>65</v>
      </c>
      <c r="E106" s="11"/>
      <c r="F106" s="356">
        <f t="shared" si="11"/>
        <v>597.26499999999999</v>
      </c>
      <c r="G106" s="40">
        <v>644.53</v>
      </c>
      <c r="H106" s="270" t="s">
        <v>234</v>
      </c>
      <c r="I106" s="74" t="s">
        <v>235</v>
      </c>
      <c r="J106" s="111">
        <v>550</v>
      </c>
      <c r="K106" s="276" t="s">
        <v>234</v>
      </c>
      <c r="L106" s="133" t="s">
        <v>345</v>
      </c>
      <c r="M106" s="151"/>
      <c r="N106" s="151"/>
      <c r="O106" s="137"/>
      <c r="P106" s="387"/>
      <c r="R106" s="420">
        <v>3</v>
      </c>
      <c r="S106" s="256">
        <f t="shared" si="10"/>
        <v>597.26499999999999</v>
      </c>
      <c r="T106" s="89"/>
      <c r="U106" s="98"/>
      <c r="V106" s="410">
        <f>(AF106)</f>
        <v>293.01</v>
      </c>
      <c r="X106" s="431"/>
      <c r="Y106" s="80"/>
      <c r="Z106" s="82"/>
      <c r="AA106" s="80"/>
      <c r="AB106" s="80"/>
      <c r="AC106" s="80"/>
      <c r="AD106" s="80"/>
      <c r="AE106" s="80"/>
      <c r="AF106" s="82">
        <v>293.01</v>
      </c>
      <c r="AG106" s="80"/>
      <c r="AH106" s="80"/>
      <c r="AI106" s="80"/>
      <c r="AJ106" s="80"/>
      <c r="AK106" s="80"/>
      <c r="AL106" s="80"/>
      <c r="AM106" s="84"/>
      <c r="AN106" s="84"/>
      <c r="AO106" s="84"/>
      <c r="AP106" s="84">
        <v>261.54000000000002</v>
      </c>
      <c r="AQ106" s="84"/>
      <c r="AR106" s="84"/>
      <c r="AS106" s="84"/>
      <c r="AT106" s="84"/>
      <c r="AU106" s="432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  <c r="IQ106" s="48"/>
      <c r="IR106" s="48"/>
      <c r="IS106" s="48"/>
      <c r="IT106" s="48"/>
      <c r="IU106" s="48"/>
      <c r="IV106" s="48"/>
      <c r="IW106" s="48"/>
      <c r="IX106" s="48"/>
      <c r="IY106" s="48"/>
      <c r="IZ106" s="48"/>
      <c r="JA106" s="48"/>
      <c r="JB106" s="48"/>
      <c r="JC106" s="48"/>
      <c r="JD106" s="48"/>
      <c r="JE106" s="48"/>
      <c r="JF106" s="48"/>
      <c r="JG106" s="48"/>
      <c r="JH106" s="48"/>
      <c r="JI106" s="48"/>
      <c r="JJ106" s="48"/>
      <c r="JK106" s="48"/>
      <c r="JL106" s="48"/>
      <c r="JM106" s="48"/>
      <c r="JN106" s="48"/>
      <c r="JO106" s="48"/>
      <c r="JP106" s="48"/>
      <c r="JQ106" s="48"/>
      <c r="JR106" s="48"/>
      <c r="JS106" s="48"/>
      <c r="JT106" s="48"/>
      <c r="JU106" s="48"/>
      <c r="JV106" s="48"/>
      <c r="JW106" s="48"/>
      <c r="JX106" s="48"/>
      <c r="JY106" s="48"/>
      <c r="JZ106" s="48"/>
      <c r="KA106" s="48"/>
      <c r="KB106" s="48"/>
      <c r="KC106" s="48"/>
      <c r="KD106" s="48"/>
      <c r="KE106" s="48"/>
      <c r="KF106" s="48"/>
      <c r="KG106" s="48"/>
      <c r="KH106" s="48"/>
      <c r="KI106" s="48"/>
      <c r="KJ106" s="48"/>
      <c r="KK106" s="48"/>
      <c r="KL106" s="48"/>
      <c r="KM106" s="48"/>
      <c r="KN106" s="48"/>
      <c r="KO106" s="48"/>
      <c r="KP106" s="48"/>
      <c r="KQ106" s="48"/>
      <c r="KR106" s="48"/>
      <c r="KS106" s="48"/>
      <c r="KT106" s="48"/>
      <c r="KU106" s="48"/>
      <c r="KV106" s="48"/>
      <c r="KW106" s="48"/>
      <c r="KX106" s="48"/>
      <c r="KY106" s="48"/>
      <c r="KZ106" s="48"/>
      <c r="LA106" s="48"/>
      <c r="LB106" s="48"/>
      <c r="LC106" s="48"/>
      <c r="LD106" s="48"/>
      <c r="LE106" s="48"/>
      <c r="LF106" s="48"/>
      <c r="LG106" s="48"/>
      <c r="LH106" s="48"/>
      <c r="LI106" s="48"/>
      <c r="LJ106" s="48"/>
      <c r="LK106" s="48"/>
      <c r="LL106" s="48"/>
      <c r="LM106" s="48"/>
      <c r="LN106" s="48"/>
      <c r="LO106" s="48"/>
      <c r="LP106" s="48"/>
      <c r="LQ106" s="48"/>
      <c r="LR106" s="48"/>
      <c r="LS106" s="48"/>
      <c r="LT106" s="48"/>
      <c r="LU106" s="48"/>
      <c r="LV106" s="48"/>
      <c r="LW106" s="48"/>
      <c r="LX106" s="48"/>
      <c r="LY106" s="48"/>
      <c r="LZ106" s="48"/>
      <c r="MA106" s="48"/>
      <c r="MB106" s="48"/>
      <c r="MC106" s="48"/>
      <c r="MD106" s="48"/>
      <c r="ME106" s="48"/>
      <c r="MF106" s="48"/>
      <c r="MG106" s="48"/>
      <c r="MH106" s="48"/>
      <c r="MI106" s="48"/>
      <c r="MJ106" s="48"/>
      <c r="MK106" s="48"/>
      <c r="ML106" s="48"/>
      <c r="MM106" s="48"/>
      <c r="MN106" s="48"/>
      <c r="MO106" s="48"/>
      <c r="MP106" s="48"/>
      <c r="MQ106" s="48"/>
      <c r="MR106" s="48"/>
      <c r="MS106" s="48"/>
      <c r="MT106" s="48"/>
      <c r="MU106" s="48"/>
      <c r="MV106" s="48"/>
      <c r="MW106" s="48"/>
      <c r="MX106" s="48"/>
      <c r="MY106" s="48"/>
      <c r="MZ106" s="48"/>
      <c r="NA106" s="48"/>
      <c r="NB106" s="48"/>
      <c r="NC106" s="48"/>
      <c r="ND106" s="48"/>
      <c r="NE106" s="48"/>
      <c r="NF106" s="48"/>
      <c r="NG106" s="48"/>
      <c r="NH106" s="48"/>
      <c r="NI106" s="48"/>
      <c r="NJ106" s="48"/>
      <c r="NK106" s="48"/>
      <c r="NL106" s="48"/>
      <c r="NM106" s="48"/>
      <c r="NN106" s="48"/>
      <c r="NO106" s="48"/>
      <c r="NP106" s="48"/>
      <c r="NQ106" s="48"/>
      <c r="NR106" s="48"/>
      <c r="NS106" s="48"/>
      <c r="NT106" s="48"/>
      <c r="NU106" s="48"/>
      <c r="NV106" s="48"/>
      <c r="NW106" s="48"/>
      <c r="NX106" s="48"/>
      <c r="NY106" s="48"/>
      <c r="NZ106" s="48"/>
      <c r="OA106" s="48"/>
      <c r="OB106" s="48"/>
      <c r="OC106" s="48"/>
      <c r="OD106" s="48"/>
      <c r="OE106" s="48"/>
      <c r="OF106" s="48"/>
      <c r="OG106" s="48"/>
      <c r="OH106" s="48"/>
      <c r="OI106" s="48"/>
      <c r="OJ106" s="48"/>
      <c r="OK106" s="48"/>
      <c r="OL106" s="48"/>
      <c r="OM106" s="48"/>
      <c r="ON106" s="48"/>
      <c r="OO106" s="48"/>
      <c r="OP106" s="48"/>
      <c r="OQ106" s="48"/>
      <c r="OR106" s="48"/>
      <c r="OS106" s="48"/>
      <c r="OT106" s="48"/>
      <c r="OU106" s="48"/>
      <c r="OV106" s="48"/>
      <c r="OW106" s="48"/>
      <c r="OX106" s="48"/>
      <c r="OY106" s="48"/>
      <c r="OZ106" s="48"/>
      <c r="PA106" s="48"/>
      <c r="PB106" s="48"/>
      <c r="PC106" s="48"/>
      <c r="PD106" s="48"/>
      <c r="PE106" s="48"/>
      <c r="PF106" s="48"/>
      <c r="PG106" s="48"/>
      <c r="PH106" s="48"/>
      <c r="PI106" s="48"/>
      <c r="PJ106" s="48"/>
      <c r="PK106" s="48"/>
      <c r="PL106" s="48"/>
      <c r="PM106" s="48"/>
      <c r="PN106" s="48"/>
      <c r="PO106" s="48"/>
      <c r="PP106" s="48"/>
      <c r="PQ106" s="48"/>
      <c r="PR106" s="48"/>
      <c r="PS106" s="48"/>
      <c r="PT106" s="48"/>
      <c r="PU106" s="48"/>
      <c r="PV106" s="48"/>
      <c r="PW106" s="48"/>
      <c r="PX106" s="48"/>
      <c r="PY106" s="48"/>
      <c r="PZ106" s="48"/>
      <c r="QA106" s="48"/>
      <c r="QB106" s="48"/>
      <c r="QC106" s="48"/>
      <c r="QD106" s="48"/>
      <c r="QE106" s="48"/>
      <c r="QF106" s="48"/>
      <c r="QG106" s="48"/>
      <c r="QH106" s="48"/>
      <c r="QI106" s="48"/>
      <c r="QJ106" s="48"/>
      <c r="QK106" s="48"/>
      <c r="QL106" s="48"/>
      <c r="QM106" s="48"/>
      <c r="QN106" s="48"/>
      <c r="QO106" s="48"/>
      <c r="QP106" s="48"/>
      <c r="QQ106" s="48"/>
      <c r="QR106" s="48"/>
      <c r="QS106" s="48"/>
      <c r="QT106" s="48"/>
      <c r="QU106" s="48"/>
      <c r="QV106" s="48"/>
      <c r="QW106" s="48"/>
      <c r="QX106" s="48"/>
      <c r="QY106" s="48"/>
      <c r="QZ106" s="48"/>
      <c r="RA106" s="48"/>
      <c r="RB106" s="48"/>
      <c r="RC106" s="48"/>
      <c r="RD106" s="48"/>
      <c r="RE106" s="48"/>
      <c r="RF106" s="48"/>
      <c r="RG106" s="48"/>
      <c r="RH106" s="48"/>
      <c r="RI106" s="48"/>
      <c r="RJ106" s="48"/>
      <c r="RK106" s="48"/>
      <c r="RL106" s="48"/>
      <c r="RM106" s="48"/>
      <c r="RN106" s="48"/>
      <c r="RO106" s="48"/>
      <c r="RP106" s="48"/>
      <c r="RQ106" s="48"/>
      <c r="RR106" s="48"/>
      <c r="RS106" s="48"/>
      <c r="RT106" s="48"/>
      <c r="RU106" s="48"/>
      <c r="RV106" s="48"/>
      <c r="RW106" s="48"/>
      <c r="RX106" s="48"/>
      <c r="RY106" s="48"/>
      <c r="RZ106" s="48"/>
      <c r="SA106" s="48"/>
      <c r="SB106" s="48"/>
      <c r="SC106" s="48"/>
      <c r="SD106" s="48"/>
      <c r="SE106" s="48"/>
      <c r="SF106" s="48"/>
      <c r="SG106" s="48"/>
      <c r="SH106" s="48"/>
      <c r="SI106" s="48"/>
      <c r="SJ106" s="48"/>
      <c r="SK106" s="48"/>
      <c r="SL106" s="48"/>
      <c r="SM106" s="48"/>
      <c r="SN106" s="48"/>
      <c r="SO106" s="48"/>
      <c r="SP106" s="48"/>
      <c r="SQ106" s="48"/>
      <c r="SR106" s="48"/>
      <c r="SS106" s="48"/>
      <c r="ST106" s="48"/>
      <c r="SU106" s="48"/>
      <c r="SV106" s="48"/>
      <c r="SW106" s="48"/>
      <c r="SX106" s="48"/>
      <c r="SY106" s="48"/>
      <c r="SZ106" s="48"/>
      <c r="TA106" s="48"/>
      <c r="TB106" s="48"/>
      <c r="TC106" s="48"/>
      <c r="TD106" s="48"/>
      <c r="TE106" s="48"/>
      <c r="TF106" s="48"/>
      <c r="TG106" s="48"/>
      <c r="TH106" s="48"/>
      <c r="TI106" s="48"/>
      <c r="TJ106" s="48"/>
      <c r="TK106" s="48"/>
      <c r="TL106" s="48"/>
      <c r="TM106" s="48"/>
      <c r="TN106" s="48"/>
      <c r="TO106" s="48"/>
      <c r="TP106" s="48"/>
      <c r="TQ106" s="48"/>
      <c r="TR106" s="48"/>
      <c r="TS106" s="48"/>
      <c r="TT106" s="48"/>
      <c r="TU106" s="48"/>
      <c r="TV106" s="48"/>
      <c r="TW106" s="48"/>
      <c r="TX106" s="48"/>
      <c r="TY106" s="48"/>
      <c r="TZ106" s="48"/>
      <c r="UA106" s="48"/>
      <c r="UB106" s="48"/>
      <c r="UC106" s="48"/>
      <c r="UD106" s="48"/>
      <c r="UE106" s="48"/>
      <c r="UF106" s="48"/>
      <c r="UG106" s="48"/>
      <c r="UH106" s="48"/>
      <c r="UI106" s="48"/>
      <c r="UJ106" s="48"/>
      <c r="UK106" s="48"/>
      <c r="UL106" s="48"/>
      <c r="UM106" s="48"/>
      <c r="UN106" s="48"/>
      <c r="UO106" s="48"/>
      <c r="UP106" s="48"/>
      <c r="UQ106" s="48"/>
      <c r="UR106" s="48"/>
      <c r="US106" s="48"/>
      <c r="UT106" s="48"/>
      <c r="UU106" s="48"/>
      <c r="UV106" s="48"/>
      <c r="UW106" s="48"/>
      <c r="UX106" s="48"/>
      <c r="UY106" s="48"/>
      <c r="UZ106" s="48"/>
      <c r="VA106" s="48"/>
      <c r="VB106" s="48"/>
      <c r="VC106" s="48"/>
      <c r="VD106" s="48"/>
      <c r="VE106" s="48"/>
      <c r="VF106" s="48"/>
      <c r="VG106" s="48"/>
      <c r="VH106" s="48"/>
      <c r="VI106" s="48"/>
      <c r="VJ106" s="48"/>
      <c r="VK106" s="48"/>
      <c r="VL106" s="48"/>
      <c r="VM106" s="48"/>
      <c r="VN106" s="48"/>
      <c r="VO106" s="48"/>
      <c r="VP106" s="48"/>
      <c r="VQ106" s="48"/>
      <c r="VR106" s="48"/>
      <c r="VS106" s="48"/>
      <c r="VT106" s="48"/>
      <c r="VU106" s="48"/>
      <c r="VV106" s="48"/>
      <c r="VW106" s="48"/>
      <c r="VX106" s="48"/>
      <c r="VY106" s="48"/>
      <c r="VZ106" s="48"/>
      <c r="WA106" s="48"/>
      <c r="WB106" s="48"/>
      <c r="WC106" s="48"/>
      <c r="WD106" s="48"/>
      <c r="WE106" s="48"/>
      <c r="WF106" s="48"/>
      <c r="WG106" s="48"/>
      <c r="WH106" s="48"/>
      <c r="WI106" s="48"/>
      <c r="WJ106" s="48"/>
      <c r="WK106" s="48"/>
      <c r="WL106" s="48"/>
      <c r="WM106" s="48"/>
      <c r="WN106" s="48"/>
      <c r="WO106" s="48"/>
      <c r="WP106" s="48"/>
      <c r="WQ106" s="48"/>
      <c r="WR106" s="48"/>
      <c r="WS106" s="48"/>
      <c r="WT106" s="48"/>
      <c r="WU106" s="48"/>
      <c r="WV106" s="48"/>
      <c r="WW106" s="48"/>
      <c r="WX106" s="48"/>
      <c r="WY106" s="48"/>
      <c r="WZ106" s="48"/>
      <c r="XA106" s="48"/>
      <c r="XB106" s="48"/>
      <c r="XC106" s="48"/>
      <c r="XD106" s="48"/>
      <c r="XE106" s="48"/>
      <c r="XF106" s="48"/>
      <c r="XG106" s="48"/>
      <c r="XH106" s="48"/>
      <c r="XI106" s="48"/>
      <c r="XJ106" s="48"/>
      <c r="XK106" s="48"/>
      <c r="XL106" s="48"/>
      <c r="XM106" s="48"/>
      <c r="XN106" s="48"/>
      <c r="XO106" s="48"/>
      <c r="XP106" s="48"/>
      <c r="XQ106" s="48"/>
      <c r="XR106" s="48"/>
      <c r="XS106" s="48"/>
      <c r="XT106" s="48"/>
      <c r="XU106" s="48"/>
      <c r="XV106" s="48"/>
      <c r="XW106" s="48"/>
      <c r="XX106" s="48"/>
      <c r="XY106" s="48"/>
      <c r="XZ106" s="48"/>
      <c r="YA106" s="48"/>
      <c r="YB106" s="48"/>
      <c r="YC106" s="48"/>
      <c r="YD106" s="48"/>
      <c r="YE106" s="48"/>
      <c r="YF106" s="48"/>
      <c r="YG106" s="48"/>
      <c r="YH106" s="48"/>
      <c r="YI106" s="48"/>
      <c r="YJ106" s="48"/>
      <c r="YK106" s="48"/>
      <c r="YL106" s="48"/>
      <c r="YM106" s="48"/>
      <c r="YN106" s="48"/>
      <c r="YO106" s="48"/>
      <c r="YP106" s="48"/>
      <c r="YQ106" s="48"/>
      <c r="YR106" s="48"/>
      <c r="YS106" s="48"/>
      <c r="YT106" s="48"/>
      <c r="YU106" s="48"/>
      <c r="YV106" s="48"/>
      <c r="YW106" s="48"/>
      <c r="YX106" s="48"/>
      <c r="YY106" s="48"/>
      <c r="YZ106" s="48"/>
      <c r="ZA106" s="48"/>
      <c r="ZB106" s="48"/>
      <c r="ZC106" s="48"/>
      <c r="ZD106" s="48"/>
      <c r="ZE106" s="48"/>
      <c r="ZF106" s="48"/>
      <c r="ZG106" s="48"/>
      <c r="ZH106" s="48"/>
      <c r="ZI106" s="48"/>
      <c r="ZJ106" s="48"/>
      <c r="ZK106" s="48"/>
      <c r="ZL106" s="48"/>
      <c r="ZM106" s="48"/>
      <c r="ZN106" s="48"/>
      <c r="ZO106" s="48"/>
      <c r="ZP106" s="48"/>
      <c r="ZQ106" s="48"/>
      <c r="ZR106" s="48"/>
      <c r="ZS106" s="48"/>
      <c r="ZT106" s="48"/>
      <c r="ZU106" s="48"/>
      <c r="ZV106" s="48"/>
      <c r="ZW106" s="48"/>
      <c r="ZX106" s="48"/>
      <c r="ZY106" s="48"/>
      <c r="ZZ106" s="48"/>
      <c r="AAA106" s="48"/>
      <c r="AAB106" s="48"/>
      <c r="AAC106" s="48"/>
      <c r="AAD106" s="48"/>
      <c r="AAE106" s="48"/>
      <c r="AAF106" s="48"/>
      <c r="AAG106" s="48"/>
      <c r="AAH106" s="48"/>
      <c r="AAI106" s="48"/>
      <c r="AAJ106" s="48"/>
      <c r="AAK106" s="48"/>
      <c r="AAL106" s="48"/>
      <c r="AAM106" s="48"/>
      <c r="AAN106" s="48"/>
      <c r="AAO106" s="48"/>
      <c r="AAP106" s="48"/>
      <c r="AAQ106" s="48"/>
      <c r="AAR106" s="48"/>
      <c r="AAS106" s="48"/>
      <c r="AAT106" s="48"/>
      <c r="AAU106" s="48"/>
      <c r="AAV106" s="48"/>
      <c r="AAW106" s="48"/>
      <c r="AAX106" s="48"/>
      <c r="AAY106" s="48"/>
      <c r="AAZ106" s="48"/>
      <c r="ABA106" s="48"/>
      <c r="ABB106" s="48"/>
      <c r="ABC106" s="48"/>
      <c r="ABD106" s="48"/>
      <c r="ABE106" s="48"/>
      <c r="ABF106" s="48"/>
      <c r="ABG106" s="48"/>
      <c r="ABH106" s="48"/>
      <c r="ABI106" s="48"/>
      <c r="ABJ106" s="48"/>
      <c r="ABK106" s="48"/>
      <c r="ABL106" s="48"/>
      <c r="ABM106" s="48"/>
      <c r="ABN106" s="48"/>
      <c r="ABO106" s="48"/>
      <c r="ABP106" s="48"/>
      <c r="ABQ106" s="48"/>
      <c r="ABR106" s="48"/>
      <c r="ABS106" s="48"/>
      <c r="ABT106" s="48"/>
      <c r="ABU106" s="48"/>
      <c r="ABV106" s="48"/>
      <c r="ABW106" s="48"/>
      <c r="ABX106" s="48"/>
      <c r="ABY106" s="48"/>
      <c r="ABZ106" s="48"/>
      <c r="ACA106" s="48"/>
      <c r="ACB106" s="48"/>
      <c r="ACC106" s="48"/>
      <c r="ACD106" s="48"/>
      <c r="ACE106" s="48"/>
      <c r="ACF106" s="48"/>
      <c r="ACG106" s="48"/>
      <c r="ACH106" s="48"/>
      <c r="ACI106" s="48"/>
      <c r="ACJ106" s="48"/>
      <c r="ACK106" s="48"/>
      <c r="ACL106" s="48"/>
      <c r="ACM106" s="48"/>
      <c r="ACN106" s="48"/>
      <c r="ACO106" s="48"/>
      <c r="ACP106" s="48"/>
      <c r="ACQ106" s="48"/>
      <c r="ACR106" s="48"/>
      <c r="ACS106" s="48"/>
      <c r="ACT106" s="48"/>
      <c r="ACU106" s="48"/>
      <c r="ACV106" s="48"/>
      <c r="ACW106" s="48"/>
      <c r="ACX106" s="48"/>
      <c r="ACY106" s="48"/>
      <c r="ACZ106" s="48"/>
      <c r="ADA106" s="48"/>
      <c r="ADB106" s="48"/>
      <c r="ADC106" s="48"/>
      <c r="ADD106" s="48"/>
      <c r="ADE106" s="48"/>
      <c r="ADF106" s="48"/>
      <c r="ADG106" s="48"/>
      <c r="ADH106" s="48"/>
      <c r="ADI106" s="48"/>
      <c r="ADJ106" s="48"/>
      <c r="ADK106" s="48"/>
      <c r="ADL106" s="48"/>
      <c r="ADM106" s="48"/>
      <c r="ADN106" s="48"/>
      <c r="ADO106" s="48"/>
      <c r="ADP106" s="48"/>
      <c r="ADQ106" s="48"/>
      <c r="ADR106" s="48"/>
      <c r="ADS106" s="48"/>
      <c r="ADT106" s="48"/>
      <c r="ADU106" s="48"/>
      <c r="ADV106" s="48"/>
      <c r="ADW106" s="48"/>
      <c r="ADX106" s="48"/>
      <c r="ADY106" s="48"/>
      <c r="ADZ106" s="48"/>
      <c r="AEA106" s="48"/>
      <c r="AEB106" s="48"/>
      <c r="AEC106" s="48"/>
      <c r="AED106" s="48"/>
      <c r="AEE106" s="48"/>
      <c r="AEF106" s="48"/>
      <c r="AEG106" s="48"/>
      <c r="AEH106" s="48"/>
      <c r="AEI106" s="48"/>
      <c r="AEJ106" s="48"/>
      <c r="AEK106" s="48"/>
      <c r="AEL106" s="48"/>
      <c r="AEM106" s="48"/>
      <c r="AEN106" s="48"/>
      <c r="AEO106" s="48"/>
      <c r="AEP106" s="48"/>
      <c r="AEQ106" s="48"/>
      <c r="AER106" s="48"/>
      <c r="AES106" s="48"/>
      <c r="AET106" s="48"/>
      <c r="AEU106" s="48"/>
      <c r="AEV106" s="48"/>
      <c r="AEW106" s="48"/>
      <c r="AEX106" s="48"/>
      <c r="AEY106" s="48"/>
      <c r="AEZ106" s="48"/>
      <c r="AFA106" s="48"/>
      <c r="AFB106" s="48"/>
      <c r="AFC106" s="48"/>
      <c r="AFD106" s="48"/>
      <c r="AFE106" s="48"/>
      <c r="AFF106" s="48"/>
      <c r="AFG106" s="48"/>
      <c r="AFH106" s="48"/>
      <c r="AFI106" s="48"/>
      <c r="AFJ106" s="48"/>
      <c r="AFK106" s="48"/>
      <c r="AFL106" s="48"/>
      <c r="AFM106" s="48"/>
      <c r="AFN106" s="48"/>
      <c r="AFO106" s="48"/>
      <c r="AFP106" s="48"/>
      <c r="AFQ106" s="48"/>
      <c r="AFR106" s="48"/>
      <c r="AFS106" s="48"/>
      <c r="AFT106" s="48"/>
      <c r="AFU106" s="48"/>
      <c r="AFV106" s="48"/>
      <c r="AFW106" s="48"/>
      <c r="AFX106" s="48"/>
      <c r="AFY106" s="48"/>
      <c r="AFZ106" s="48"/>
      <c r="AGA106" s="48"/>
      <c r="AGB106" s="48"/>
      <c r="AGC106" s="48"/>
      <c r="AGD106" s="48"/>
      <c r="AGE106" s="48"/>
      <c r="AGF106" s="48"/>
      <c r="AGG106" s="48"/>
      <c r="AGH106" s="48"/>
      <c r="AGI106" s="48"/>
      <c r="AGJ106" s="48"/>
      <c r="AGK106" s="48"/>
      <c r="AGL106" s="48"/>
      <c r="AGM106" s="48"/>
      <c r="AGN106" s="48"/>
      <c r="AGO106" s="48"/>
      <c r="AGP106" s="48"/>
      <c r="AGQ106" s="48"/>
      <c r="AGR106" s="48"/>
      <c r="AGS106" s="48"/>
      <c r="AGT106" s="48"/>
      <c r="AGU106" s="48"/>
      <c r="AGV106" s="48"/>
      <c r="AGW106" s="48"/>
      <c r="AGX106" s="48"/>
      <c r="AGY106" s="48"/>
      <c r="AGZ106" s="48"/>
      <c r="AHA106" s="48"/>
      <c r="AHB106" s="48"/>
      <c r="AHC106" s="48"/>
      <c r="AHD106" s="48"/>
      <c r="AHE106" s="48"/>
      <c r="AHF106" s="48"/>
      <c r="AHG106" s="48"/>
      <c r="AHH106" s="48"/>
      <c r="AHI106" s="48"/>
      <c r="AHJ106" s="48"/>
      <c r="AHK106" s="48"/>
      <c r="AHL106" s="48"/>
      <c r="AHM106" s="48"/>
      <c r="AHN106" s="48"/>
      <c r="AHO106" s="48"/>
      <c r="AHP106" s="48"/>
      <c r="AHQ106" s="48"/>
      <c r="AHR106" s="48"/>
      <c r="AHS106" s="48"/>
      <c r="AHT106" s="48"/>
      <c r="AHU106" s="48"/>
      <c r="AHV106" s="48"/>
      <c r="AHW106" s="48"/>
      <c r="AHX106" s="48"/>
      <c r="AHY106" s="48"/>
      <c r="AHZ106" s="48"/>
      <c r="AIA106" s="48"/>
      <c r="AIB106" s="48"/>
      <c r="AIC106" s="48"/>
      <c r="AID106" s="48"/>
      <c r="AIE106" s="48"/>
      <c r="AIF106" s="48"/>
      <c r="AIG106" s="48"/>
      <c r="AIH106" s="48"/>
      <c r="AII106" s="48"/>
      <c r="AIJ106" s="48"/>
      <c r="AIK106" s="48"/>
      <c r="AIL106" s="48"/>
      <c r="AIM106" s="48"/>
      <c r="AIN106" s="48"/>
      <c r="AIO106" s="48"/>
      <c r="AIP106" s="48"/>
      <c r="AIQ106" s="48"/>
      <c r="AIR106" s="48"/>
      <c r="AIS106" s="48"/>
      <c r="AIT106" s="48"/>
      <c r="AIU106" s="48"/>
      <c r="AIV106" s="48"/>
      <c r="AIW106" s="48"/>
      <c r="AIX106" s="48"/>
      <c r="AIY106" s="48"/>
      <c r="AIZ106" s="48"/>
      <c r="AJA106" s="48"/>
      <c r="AJB106" s="48"/>
      <c r="AJC106" s="48"/>
      <c r="AJD106" s="48"/>
      <c r="AJE106" s="48"/>
      <c r="AJF106" s="48"/>
      <c r="AJG106" s="48"/>
      <c r="AJH106" s="48"/>
      <c r="AJI106" s="48"/>
      <c r="AJJ106" s="48"/>
      <c r="AJK106" s="48"/>
      <c r="AJL106" s="48"/>
      <c r="AJM106" s="48"/>
      <c r="AJN106" s="48"/>
      <c r="AJO106" s="48"/>
      <c r="AJP106" s="48"/>
      <c r="AJQ106" s="48"/>
      <c r="AJR106" s="48"/>
      <c r="AJS106" s="48"/>
      <c r="AJT106" s="48"/>
      <c r="AJU106" s="48"/>
      <c r="AJV106" s="48"/>
      <c r="AJW106" s="48"/>
      <c r="AJX106" s="48"/>
      <c r="AJY106" s="48"/>
      <c r="AJZ106" s="48"/>
      <c r="AKA106" s="48"/>
      <c r="AKB106" s="48"/>
      <c r="AKC106" s="48"/>
      <c r="AKD106" s="48"/>
      <c r="AKE106" s="48"/>
      <c r="AKF106" s="48"/>
      <c r="AKG106" s="48"/>
      <c r="AKH106" s="48"/>
      <c r="AKI106" s="48"/>
      <c r="AKJ106" s="48"/>
      <c r="AKK106" s="48"/>
      <c r="AKL106" s="48"/>
      <c r="AKM106" s="48"/>
      <c r="AKN106" s="48"/>
      <c r="AKO106" s="48"/>
      <c r="AKP106" s="48"/>
      <c r="AKQ106" s="48"/>
      <c r="AKR106" s="48"/>
      <c r="AKS106" s="48"/>
      <c r="AKT106" s="48"/>
      <c r="AKU106" s="48"/>
      <c r="AKV106" s="48"/>
      <c r="AKW106" s="48"/>
      <c r="AKX106" s="48"/>
      <c r="AKY106" s="48"/>
      <c r="AKZ106" s="48"/>
      <c r="ALA106" s="48"/>
      <c r="ALB106" s="48"/>
      <c r="ALC106" s="48"/>
      <c r="ALD106" s="48"/>
      <c r="ALE106" s="48"/>
      <c r="ALF106" s="48"/>
      <c r="ALG106" s="48"/>
      <c r="ALH106" s="48"/>
      <c r="ALI106" s="48"/>
      <c r="ALJ106" s="48"/>
      <c r="ALK106" s="48"/>
      <c r="ALL106" s="48"/>
      <c r="ALM106" s="48"/>
      <c r="ALN106" s="48"/>
      <c r="ALO106" s="48"/>
      <c r="ALP106" s="48"/>
      <c r="ALQ106" s="48"/>
      <c r="ALR106" s="48"/>
      <c r="ALS106" s="48"/>
      <c r="ALT106" s="48"/>
      <c r="ALU106" s="48"/>
      <c r="ALV106" s="48"/>
      <c r="ALW106" s="48"/>
      <c r="ALX106" s="48"/>
      <c r="ALY106" s="48"/>
      <c r="ALZ106" s="48"/>
      <c r="AMA106" s="48"/>
      <c r="AMB106" s="48"/>
      <c r="AMC106" s="48"/>
      <c r="AMD106" s="48"/>
      <c r="AME106" s="48"/>
      <c r="AMF106" s="48"/>
      <c r="AMG106" s="48"/>
      <c r="AMH106" s="48"/>
      <c r="AMI106" s="48"/>
      <c r="AMJ106" s="48"/>
      <c r="AMK106" s="48"/>
      <c r="AML106" s="48"/>
      <c r="AMM106" s="48"/>
      <c r="AMN106" s="48"/>
      <c r="AMO106" s="48"/>
      <c r="AMP106" s="48"/>
      <c r="AMQ106" s="48"/>
      <c r="AMR106" s="48"/>
      <c r="AMS106" s="48"/>
      <c r="AMT106" s="48"/>
      <c r="AMU106" s="48"/>
      <c r="AMV106" s="48"/>
      <c r="AMW106" s="48"/>
      <c r="AMX106" s="48"/>
      <c r="AMY106" s="48"/>
      <c r="AMZ106" s="48"/>
      <c r="ANA106" s="48"/>
      <c r="ANB106" s="48"/>
      <c r="ANC106" s="48"/>
      <c r="AND106" s="48"/>
      <c r="ANE106" s="48"/>
      <c r="ANF106" s="48"/>
      <c r="ANG106" s="48"/>
      <c r="ANH106" s="48"/>
      <c r="ANI106" s="48"/>
      <c r="ANJ106" s="48"/>
      <c r="ANK106" s="48"/>
      <c r="ANL106" s="48"/>
      <c r="ANM106" s="48"/>
      <c r="ANN106" s="48"/>
      <c r="ANO106" s="48"/>
      <c r="ANP106" s="48"/>
      <c r="ANQ106" s="48"/>
      <c r="ANR106" s="48"/>
      <c r="ANS106" s="48"/>
      <c r="ANT106" s="48"/>
      <c r="ANU106" s="48"/>
      <c r="ANV106" s="48"/>
      <c r="ANW106" s="48"/>
      <c r="ANX106" s="48"/>
      <c r="ANY106" s="48"/>
      <c r="ANZ106" s="48"/>
      <c r="AOA106" s="48"/>
      <c r="AOB106" s="48"/>
      <c r="AOC106" s="48"/>
      <c r="AOD106" s="48"/>
      <c r="AOE106" s="48"/>
      <c r="AOF106" s="48"/>
      <c r="AOG106" s="48"/>
      <c r="AOH106" s="48"/>
      <c r="AOI106" s="48"/>
      <c r="AOJ106" s="48"/>
      <c r="AOK106" s="48"/>
      <c r="AOL106" s="48"/>
      <c r="AOM106" s="48"/>
      <c r="AON106" s="48"/>
      <c r="AOO106" s="48"/>
      <c r="AOP106" s="48"/>
      <c r="AOQ106" s="48"/>
      <c r="AOR106" s="48"/>
      <c r="AOS106" s="48"/>
      <c r="AOT106" s="48"/>
      <c r="AOU106" s="48"/>
      <c r="AOV106" s="48"/>
      <c r="AOW106" s="48"/>
      <c r="AOX106" s="48"/>
      <c r="AOY106" s="48"/>
      <c r="AOZ106" s="48"/>
      <c r="APA106" s="48"/>
      <c r="APB106" s="48"/>
      <c r="APC106" s="48"/>
      <c r="APD106" s="48"/>
      <c r="APE106" s="48"/>
      <c r="APF106" s="48"/>
      <c r="APG106" s="48"/>
      <c r="APH106" s="48"/>
      <c r="API106" s="48"/>
      <c r="APJ106" s="48"/>
      <c r="APK106" s="48"/>
      <c r="APL106" s="48"/>
      <c r="APM106" s="48"/>
      <c r="APN106" s="48"/>
      <c r="APO106" s="48"/>
      <c r="APP106" s="48"/>
      <c r="APQ106" s="48"/>
      <c r="APR106" s="48"/>
      <c r="APS106" s="48"/>
      <c r="APT106" s="48"/>
      <c r="APU106" s="48"/>
      <c r="APV106" s="48"/>
      <c r="APW106" s="48"/>
      <c r="APX106" s="48"/>
      <c r="APY106" s="48"/>
      <c r="APZ106" s="48"/>
      <c r="AQA106" s="48"/>
      <c r="AQB106" s="48"/>
      <c r="AQC106" s="48"/>
      <c r="AQD106" s="48"/>
      <c r="AQE106" s="48"/>
      <c r="AQF106" s="48"/>
      <c r="AQG106" s="48"/>
      <c r="AQH106" s="48"/>
      <c r="AQI106" s="48"/>
      <c r="AQJ106" s="48"/>
      <c r="AQK106" s="48"/>
      <c r="AQL106" s="48"/>
      <c r="AQM106" s="48"/>
      <c r="AQN106" s="48"/>
      <c r="AQO106" s="48"/>
      <c r="AQP106" s="48"/>
      <c r="AQQ106" s="48"/>
      <c r="AQR106" s="48"/>
      <c r="AQS106" s="48"/>
      <c r="AQT106" s="48"/>
      <c r="AQU106" s="48"/>
      <c r="AQV106" s="48"/>
      <c r="AQW106" s="48"/>
      <c r="AQX106" s="48"/>
      <c r="AQY106" s="48"/>
      <c r="AQZ106" s="48"/>
      <c r="ARA106" s="48"/>
      <c r="ARB106" s="48"/>
      <c r="ARC106" s="48"/>
      <c r="ARD106" s="48"/>
      <c r="ARE106" s="48"/>
      <c r="ARF106" s="48"/>
      <c r="ARG106" s="48"/>
      <c r="ARH106" s="48"/>
      <c r="ARI106" s="48"/>
      <c r="ARJ106" s="48"/>
      <c r="ARK106" s="48"/>
      <c r="ARL106" s="48"/>
      <c r="ARM106" s="48"/>
      <c r="ARN106" s="48"/>
      <c r="ARO106" s="48"/>
      <c r="ARP106" s="48"/>
      <c r="ARQ106" s="48"/>
      <c r="ARR106" s="48"/>
      <c r="ARS106" s="48"/>
      <c r="ART106" s="48"/>
      <c r="ARU106" s="48"/>
      <c r="ARV106" s="48"/>
      <c r="ARW106" s="48"/>
      <c r="ARX106" s="48"/>
      <c r="ARY106" s="48"/>
      <c r="ARZ106" s="48"/>
      <c r="ASA106" s="48"/>
      <c r="ASB106" s="48"/>
      <c r="ASC106" s="48"/>
      <c r="ASD106" s="48"/>
      <c r="ASE106" s="48"/>
      <c r="ASF106" s="48"/>
      <c r="ASG106" s="48"/>
      <c r="ASH106" s="48"/>
      <c r="ASI106" s="48"/>
      <c r="ASJ106" s="48"/>
      <c r="ASK106" s="48"/>
      <c r="ASL106" s="48"/>
      <c r="ASM106" s="48"/>
      <c r="ASN106" s="48"/>
      <c r="ASO106" s="48"/>
      <c r="ASP106" s="48"/>
      <c r="ASQ106" s="48"/>
      <c r="ASR106" s="48"/>
      <c r="ASS106" s="48"/>
      <c r="AST106" s="48"/>
      <c r="ASU106" s="48"/>
      <c r="ASV106" s="48"/>
      <c r="ASW106" s="48"/>
      <c r="ASX106" s="48"/>
      <c r="ASY106" s="48"/>
      <c r="ASZ106" s="48"/>
      <c r="ATA106" s="48"/>
      <c r="ATB106" s="48"/>
      <c r="ATC106" s="48"/>
      <c r="ATD106" s="48"/>
      <c r="ATE106" s="48"/>
      <c r="ATF106" s="48"/>
      <c r="ATG106" s="48"/>
      <c r="ATH106" s="48"/>
      <c r="ATI106" s="48"/>
      <c r="ATJ106" s="48"/>
      <c r="ATK106" s="48"/>
      <c r="ATL106" s="48"/>
      <c r="ATM106" s="48"/>
      <c r="ATN106" s="48"/>
      <c r="ATO106" s="48"/>
      <c r="ATP106" s="48"/>
      <c r="ATQ106" s="48"/>
      <c r="ATR106" s="48"/>
      <c r="ATS106" s="48"/>
      <c r="ATT106" s="48"/>
      <c r="ATU106" s="48"/>
      <c r="ATV106" s="48"/>
      <c r="ATW106" s="48"/>
      <c r="ATX106" s="48"/>
      <c r="ATY106" s="48"/>
      <c r="ATZ106" s="48"/>
      <c r="AUA106" s="48"/>
      <c r="AUB106" s="48"/>
      <c r="AUC106" s="48"/>
      <c r="AUD106" s="48"/>
      <c r="AUE106" s="48"/>
      <c r="AUF106" s="48"/>
      <c r="AUG106" s="48"/>
      <c r="AUH106" s="48"/>
      <c r="AUI106" s="48"/>
      <c r="AUJ106" s="48"/>
      <c r="AUK106" s="48"/>
      <c r="AUL106" s="48"/>
      <c r="AUM106" s="48"/>
      <c r="AUN106" s="48"/>
      <c r="AUO106" s="48"/>
      <c r="AUP106" s="48"/>
      <c r="AUQ106" s="48"/>
      <c r="AUR106" s="48"/>
      <c r="AUS106" s="48"/>
      <c r="AUT106" s="48"/>
      <c r="AUU106" s="48"/>
      <c r="AUV106" s="48"/>
      <c r="AUW106" s="48"/>
      <c r="AUX106" s="48"/>
      <c r="AUY106" s="48"/>
      <c r="AUZ106" s="48"/>
      <c r="AVA106" s="48"/>
      <c r="AVB106" s="48"/>
      <c r="AVC106" s="48"/>
      <c r="AVD106" s="48"/>
      <c r="AVE106" s="48"/>
      <c r="AVF106" s="48"/>
      <c r="AVG106" s="48"/>
      <c r="AVH106" s="48"/>
      <c r="AVI106" s="48"/>
      <c r="AVJ106" s="48"/>
      <c r="AVK106" s="48"/>
      <c r="AVL106" s="48"/>
      <c r="AVM106" s="48"/>
      <c r="AVN106" s="48"/>
      <c r="AVO106" s="48"/>
      <c r="AVP106" s="48"/>
      <c r="AVQ106" s="48"/>
      <c r="AVR106" s="48"/>
      <c r="AVS106" s="48"/>
      <c r="AVT106" s="48"/>
      <c r="AVU106" s="48"/>
      <c r="AVV106" s="48"/>
      <c r="AVW106" s="48"/>
      <c r="AVX106" s="48"/>
      <c r="AVY106" s="48"/>
      <c r="AVZ106" s="48"/>
      <c r="AWA106" s="48"/>
      <c r="AWB106" s="48"/>
      <c r="AWC106" s="48"/>
      <c r="AWD106" s="48"/>
      <c r="AWE106" s="48"/>
      <c r="AWF106" s="48"/>
      <c r="AWG106" s="48"/>
      <c r="AWH106" s="48"/>
      <c r="AWI106" s="48"/>
      <c r="AWJ106" s="48"/>
      <c r="AWK106" s="48"/>
      <c r="AWL106" s="48"/>
      <c r="AWM106" s="48"/>
      <c r="AWN106" s="48"/>
      <c r="AWO106" s="48"/>
      <c r="AWP106" s="48"/>
      <c r="AWQ106" s="48"/>
      <c r="AWR106" s="48"/>
      <c r="AWS106" s="48"/>
      <c r="AWT106" s="48"/>
      <c r="AWU106" s="48"/>
      <c r="AWV106" s="48"/>
      <c r="AWW106" s="48"/>
      <c r="AWX106" s="48"/>
      <c r="AWY106" s="48"/>
      <c r="AWZ106" s="48"/>
      <c r="AXA106" s="48"/>
      <c r="AXB106" s="48"/>
      <c r="AXC106" s="48"/>
      <c r="AXD106" s="48"/>
      <c r="AXE106" s="48"/>
      <c r="AXF106" s="48"/>
      <c r="AXG106" s="48"/>
      <c r="AXH106" s="48"/>
      <c r="AXI106" s="48"/>
      <c r="AXJ106" s="48"/>
      <c r="AXK106" s="48"/>
      <c r="AXL106" s="48"/>
      <c r="AXM106" s="48"/>
      <c r="AXN106" s="48"/>
      <c r="AXO106" s="48"/>
      <c r="AXP106" s="48"/>
      <c r="AXQ106" s="48"/>
      <c r="AXR106" s="48"/>
      <c r="AXS106" s="48"/>
      <c r="AXT106" s="48"/>
      <c r="AXU106" s="48"/>
      <c r="AXV106" s="48"/>
      <c r="AXW106" s="48"/>
      <c r="AXX106" s="48"/>
      <c r="AXY106" s="48"/>
      <c r="AXZ106" s="48"/>
      <c r="AYA106" s="48"/>
      <c r="AYB106" s="48"/>
      <c r="AYC106" s="48"/>
      <c r="AYD106" s="48"/>
      <c r="AYE106" s="48"/>
      <c r="AYF106" s="48"/>
      <c r="AYG106" s="48"/>
      <c r="AYH106" s="48"/>
      <c r="AYI106" s="48"/>
      <c r="AYJ106" s="48"/>
      <c r="AYK106" s="48"/>
      <c r="AYL106" s="48"/>
      <c r="AYM106" s="48"/>
      <c r="AYN106" s="48"/>
      <c r="AYO106" s="48"/>
      <c r="AYP106" s="48"/>
      <c r="AYQ106" s="48"/>
      <c r="AYR106" s="48"/>
      <c r="AYS106" s="48"/>
      <c r="AYT106" s="48"/>
      <c r="AYU106" s="48"/>
      <c r="AYV106" s="48"/>
      <c r="AYW106" s="48"/>
      <c r="AYX106" s="48"/>
      <c r="AYY106" s="48"/>
      <c r="AYZ106" s="48"/>
      <c r="AZA106" s="48"/>
      <c r="AZB106" s="48"/>
      <c r="AZC106" s="48"/>
      <c r="AZD106" s="48"/>
      <c r="AZE106" s="48"/>
      <c r="AZF106" s="48"/>
      <c r="AZG106" s="48"/>
      <c r="AZH106" s="48"/>
      <c r="AZI106" s="48"/>
      <c r="AZJ106" s="48"/>
      <c r="AZK106" s="48"/>
      <c r="AZL106" s="48"/>
      <c r="AZM106" s="48"/>
      <c r="AZN106" s="48"/>
      <c r="AZO106" s="48"/>
      <c r="AZP106" s="48"/>
      <c r="AZQ106" s="48"/>
      <c r="AZR106" s="48"/>
      <c r="AZS106" s="48"/>
      <c r="AZT106" s="48"/>
      <c r="AZU106" s="48"/>
      <c r="AZV106" s="48"/>
      <c r="AZW106" s="48"/>
      <c r="AZX106" s="48"/>
      <c r="AZY106" s="48"/>
      <c r="AZZ106" s="48"/>
      <c r="BAA106" s="48"/>
      <c r="BAB106" s="48"/>
      <c r="BAC106" s="48"/>
      <c r="BAD106" s="48"/>
      <c r="BAE106" s="48"/>
      <c r="BAF106" s="48"/>
      <c r="BAG106" s="48"/>
      <c r="BAH106" s="48"/>
      <c r="BAI106" s="48"/>
      <c r="BAJ106" s="48"/>
      <c r="BAK106" s="48"/>
      <c r="BAL106" s="48"/>
      <c r="BAM106" s="48"/>
      <c r="BAN106" s="48"/>
      <c r="BAO106" s="48"/>
      <c r="BAP106" s="48"/>
      <c r="BAQ106" s="48"/>
      <c r="BAR106" s="48"/>
      <c r="BAS106" s="48"/>
      <c r="BAT106" s="48"/>
      <c r="BAU106" s="48"/>
      <c r="BAV106" s="48"/>
      <c r="BAW106" s="48"/>
      <c r="BAX106" s="48"/>
      <c r="BAY106" s="48"/>
      <c r="BAZ106" s="48"/>
      <c r="BBA106" s="48"/>
      <c r="BBB106" s="48"/>
      <c r="BBC106" s="48"/>
      <c r="BBD106" s="48"/>
      <c r="BBE106" s="48"/>
      <c r="BBF106" s="48"/>
      <c r="BBG106" s="48"/>
      <c r="BBH106" s="48"/>
      <c r="BBI106" s="48"/>
      <c r="BBJ106" s="48"/>
      <c r="BBK106" s="48"/>
      <c r="BBL106" s="48"/>
      <c r="BBM106" s="48"/>
      <c r="BBN106" s="48"/>
      <c r="BBO106" s="48"/>
      <c r="BBP106" s="48"/>
      <c r="BBQ106" s="48"/>
      <c r="BBR106" s="48"/>
      <c r="BBS106" s="48"/>
      <c r="BBT106" s="48"/>
      <c r="BBU106" s="48"/>
      <c r="BBV106" s="48"/>
      <c r="BBW106" s="48"/>
      <c r="BBX106" s="48"/>
      <c r="BBY106" s="48"/>
      <c r="BBZ106" s="48"/>
      <c r="BCA106" s="48"/>
      <c r="BCB106" s="48"/>
      <c r="BCC106" s="48"/>
      <c r="BCD106" s="48"/>
      <c r="BCE106" s="48"/>
      <c r="BCF106" s="48"/>
      <c r="BCG106" s="48"/>
      <c r="BCH106" s="48"/>
      <c r="BCI106" s="48"/>
      <c r="BCJ106" s="48"/>
      <c r="BCK106" s="48"/>
      <c r="BCL106" s="48"/>
      <c r="BCM106" s="48"/>
      <c r="BCN106" s="48"/>
      <c r="BCO106" s="48"/>
      <c r="BCP106" s="48"/>
      <c r="BCQ106" s="48"/>
      <c r="BCR106" s="48"/>
      <c r="BCS106" s="48"/>
      <c r="BCT106" s="48"/>
      <c r="BCU106" s="48"/>
      <c r="BCV106" s="48"/>
      <c r="BCW106" s="48"/>
      <c r="BCX106" s="48"/>
      <c r="BCY106" s="48"/>
      <c r="BCZ106" s="48"/>
      <c r="BDA106" s="48"/>
      <c r="BDB106" s="48"/>
      <c r="BDC106" s="48"/>
      <c r="BDD106" s="48"/>
      <c r="BDE106" s="48"/>
      <c r="BDF106" s="48"/>
      <c r="BDG106" s="48"/>
      <c r="BDH106" s="48"/>
      <c r="BDI106" s="48"/>
      <c r="BDJ106" s="48"/>
      <c r="BDK106" s="48"/>
      <c r="BDL106" s="48"/>
      <c r="BDM106" s="48"/>
      <c r="BDN106" s="48"/>
      <c r="BDO106" s="48"/>
      <c r="BDP106" s="48"/>
      <c r="BDQ106" s="48"/>
      <c r="BDR106" s="48"/>
      <c r="BDS106" s="48"/>
      <c r="BDT106" s="48"/>
      <c r="BDU106" s="48"/>
      <c r="BDV106" s="48"/>
      <c r="BDW106" s="48"/>
      <c r="BDX106" s="48"/>
      <c r="BDY106" s="48"/>
      <c r="BDZ106" s="48"/>
      <c r="BEA106" s="48"/>
      <c r="BEB106" s="48"/>
      <c r="BEC106" s="48"/>
      <c r="BED106" s="48"/>
      <c r="BEE106" s="48"/>
      <c r="BEF106" s="48"/>
      <c r="BEG106" s="48"/>
      <c r="BEH106" s="48"/>
      <c r="BEI106" s="48"/>
      <c r="BEJ106" s="48"/>
      <c r="BEK106" s="48"/>
      <c r="BEL106" s="48"/>
      <c r="BEM106" s="48"/>
      <c r="BEN106" s="48"/>
      <c r="BEO106" s="48"/>
      <c r="BEP106" s="48"/>
      <c r="BEQ106" s="48"/>
      <c r="BER106" s="48"/>
      <c r="BES106" s="48"/>
      <c r="BET106" s="48"/>
      <c r="BEU106" s="48"/>
      <c r="BEV106" s="48"/>
      <c r="BEW106" s="48"/>
      <c r="BEX106" s="48"/>
      <c r="BEY106" s="48"/>
      <c r="BEZ106" s="48"/>
      <c r="BFA106" s="48"/>
      <c r="BFB106" s="48"/>
      <c r="BFC106" s="48"/>
      <c r="BFD106" s="48"/>
      <c r="BFE106" s="48"/>
      <c r="BFF106" s="48"/>
      <c r="BFG106" s="48"/>
      <c r="BFH106" s="48"/>
      <c r="BFI106" s="48"/>
      <c r="BFJ106" s="48"/>
      <c r="BFK106" s="48"/>
      <c r="BFL106" s="48"/>
      <c r="BFM106" s="48"/>
      <c r="BFN106" s="48"/>
      <c r="BFO106" s="48"/>
      <c r="BFP106" s="48"/>
      <c r="BFQ106" s="48"/>
      <c r="BFR106" s="48"/>
      <c r="BFS106" s="48"/>
      <c r="BFT106" s="48"/>
      <c r="BFU106" s="48"/>
      <c r="BFV106" s="48"/>
      <c r="BFW106" s="48"/>
      <c r="BFX106" s="48"/>
      <c r="BFY106" s="48"/>
      <c r="BFZ106" s="48"/>
      <c r="BGA106" s="48"/>
      <c r="BGB106" s="48"/>
      <c r="BGC106" s="48"/>
      <c r="BGD106" s="48"/>
      <c r="BGE106" s="48"/>
      <c r="BGF106" s="48"/>
      <c r="BGG106" s="48"/>
      <c r="BGH106" s="48"/>
      <c r="BGI106" s="48"/>
      <c r="BGJ106" s="48"/>
      <c r="BGK106" s="48"/>
      <c r="BGL106" s="48"/>
      <c r="BGM106" s="48"/>
      <c r="BGN106" s="48"/>
      <c r="BGO106" s="48"/>
      <c r="BGP106" s="48"/>
      <c r="BGQ106" s="48"/>
      <c r="BGR106" s="48"/>
      <c r="BGS106" s="48"/>
      <c r="BGT106" s="48"/>
      <c r="BGU106" s="48"/>
      <c r="BGV106" s="48"/>
      <c r="BGW106" s="48"/>
      <c r="BGX106" s="48"/>
      <c r="BGY106" s="48"/>
      <c r="BGZ106" s="48"/>
      <c r="BHA106" s="48"/>
      <c r="BHB106" s="48"/>
      <c r="BHC106" s="48"/>
      <c r="BHD106" s="48"/>
      <c r="BHE106" s="48"/>
      <c r="BHF106" s="48"/>
      <c r="BHG106" s="48"/>
      <c r="BHH106" s="48"/>
      <c r="BHI106" s="48"/>
      <c r="BHJ106" s="48"/>
      <c r="BHK106" s="48"/>
      <c r="BHL106" s="48"/>
      <c r="BHM106" s="48"/>
      <c r="BHN106" s="48"/>
      <c r="BHO106" s="48"/>
      <c r="BHP106" s="48"/>
      <c r="BHQ106" s="48"/>
      <c r="BHR106" s="48"/>
      <c r="BHS106" s="48"/>
      <c r="BHT106" s="48"/>
      <c r="BHU106" s="48"/>
      <c r="BHV106" s="48"/>
      <c r="BHW106" s="48"/>
      <c r="BHX106" s="48"/>
      <c r="BHY106" s="48"/>
      <c r="BHZ106" s="48"/>
      <c r="BIA106" s="48"/>
      <c r="BIB106" s="48"/>
      <c r="BIC106" s="48"/>
      <c r="BID106" s="48"/>
      <c r="BIE106" s="48"/>
      <c r="BIF106" s="48"/>
      <c r="BIG106" s="48"/>
      <c r="BIH106" s="48"/>
      <c r="BII106" s="48"/>
      <c r="BIJ106" s="48"/>
      <c r="BIK106" s="48"/>
      <c r="BIL106" s="48"/>
      <c r="BIM106" s="48"/>
      <c r="BIN106" s="48"/>
      <c r="BIO106" s="48"/>
      <c r="BIP106" s="48"/>
      <c r="BIQ106" s="48"/>
      <c r="BIR106" s="48"/>
      <c r="BIS106" s="48"/>
      <c r="BIT106" s="48"/>
      <c r="BIU106" s="48"/>
      <c r="BIV106" s="48"/>
      <c r="BIW106" s="48"/>
      <c r="BIX106" s="48"/>
      <c r="BIY106" s="48"/>
      <c r="BIZ106" s="48"/>
      <c r="BJA106" s="48"/>
      <c r="BJB106" s="48"/>
      <c r="BJC106" s="48"/>
      <c r="BJD106" s="48"/>
      <c r="BJE106" s="48"/>
      <c r="BJF106" s="48"/>
      <c r="BJG106" s="48"/>
      <c r="BJH106" s="48"/>
      <c r="BJI106" s="48"/>
      <c r="BJJ106" s="48"/>
      <c r="BJK106" s="48"/>
      <c r="BJL106" s="48"/>
      <c r="BJM106" s="48"/>
      <c r="BJN106" s="48"/>
      <c r="BJO106" s="48"/>
      <c r="BJP106" s="48"/>
      <c r="BJQ106" s="48"/>
      <c r="BJR106" s="48"/>
      <c r="BJS106" s="48"/>
      <c r="BJT106" s="48"/>
      <c r="BJU106" s="48"/>
      <c r="BJV106" s="48"/>
      <c r="BJW106" s="48"/>
      <c r="BJX106" s="48"/>
      <c r="BJY106" s="48"/>
      <c r="BJZ106" s="48"/>
      <c r="BKA106" s="48"/>
      <c r="BKB106" s="48"/>
      <c r="BKC106" s="48"/>
      <c r="BKD106" s="48"/>
      <c r="BKE106" s="48"/>
      <c r="BKF106" s="48"/>
      <c r="BKG106" s="48"/>
      <c r="BKH106" s="48"/>
      <c r="BKI106" s="48"/>
      <c r="BKJ106" s="48"/>
      <c r="BKK106" s="48"/>
      <c r="BKL106" s="48"/>
      <c r="BKM106" s="48"/>
      <c r="BKN106" s="48"/>
      <c r="BKO106" s="48"/>
      <c r="BKP106" s="48"/>
      <c r="BKQ106" s="48"/>
      <c r="BKR106" s="48"/>
      <c r="BKS106" s="48"/>
      <c r="BKT106" s="48"/>
      <c r="BKU106" s="48"/>
      <c r="BKV106" s="48"/>
      <c r="BKW106" s="48"/>
      <c r="BKX106" s="48"/>
      <c r="BKY106" s="48"/>
      <c r="BKZ106" s="48"/>
      <c r="BLA106" s="48"/>
      <c r="BLB106" s="48"/>
      <c r="BLC106" s="48"/>
      <c r="BLD106" s="48"/>
      <c r="BLE106" s="48"/>
      <c r="BLF106" s="48"/>
      <c r="BLG106" s="48"/>
      <c r="BLH106" s="48"/>
      <c r="BLI106" s="48"/>
      <c r="BLJ106" s="48"/>
      <c r="BLK106" s="48"/>
      <c r="BLL106" s="48"/>
      <c r="BLM106" s="48"/>
      <c r="BLN106" s="48"/>
      <c r="BLO106" s="48"/>
      <c r="BLP106" s="48"/>
      <c r="BLQ106" s="48"/>
      <c r="BLR106" s="48"/>
      <c r="BLS106" s="48"/>
      <c r="BLT106" s="48"/>
      <c r="BLU106" s="48"/>
      <c r="BLV106" s="48"/>
      <c r="BLW106" s="48"/>
      <c r="BLX106" s="48"/>
      <c r="BLY106" s="48"/>
      <c r="BLZ106" s="48"/>
      <c r="BMA106" s="48"/>
      <c r="BMB106" s="48"/>
      <c r="BMC106" s="48"/>
      <c r="BMD106" s="48"/>
      <c r="BME106" s="48"/>
      <c r="BMF106" s="48"/>
      <c r="BMG106" s="48"/>
      <c r="BMH106" s="48"/>
      <c r="BMI106" s="48"/>
      <c r="BMJ106" s="48"/>
      <c r="BMK106" s="48"/>
      <c r="BML106" s="48"/>
      <c r="BMM106" s="48"/>
      <c r="BMN106" s="48"/>
      <c r="BMO106" s="48"/>
      <c r="BMP106" s="48"/>
      <c r="BMQ106" s="48"/>
      <c r="BMR106" s="48"/>
      <c r="BMS106" s="48"/>
      <c r="BMT106" s="48"/>
      <c r="BMU106" s="48"/>
      <c r="BMV106" s="48"/>
      <c r="BMW106" s="48"/>
      <c r="BMX106" s="48"/>
      <c r="BMY106" s="48"/>
      <c r="BMZ106" s="48"/>
      <c r="BNA106" s="48"/>
      <c r="BNB106" s="48"/>
      <c r="BNC106" s="48"/>
      <c r="BND106" s="48"/>
      <c r="BNE106" s="48"/>
      <c r="BNF106" s="48"/>
      <c r="BNG106" s="48"/>
      <c r="BNH106" s="48"/>
      <c r="BNI106" s="48"/>
      <c r="BNJ106" s="48"/>
      <c r="BNK106" s="48"/>
      <c r="BNL106" s="48"/>
      <c r="BNM106" s="48"/>
      <c r="BNN106" s="48"/>
      <c r="BNO106" s="48"/>
      <c r="BNP106" s="48"/>
      <c r="BNQ106" s="48"/>
      <c r="BNR106" s="48"/>
      <c r="BNS106" s="48"/>
      <c r="BNT106" s="48"/>
      <c r="BNU106" s="48"/>
      <c r="BNV106" s="48"/>
      <c r="BNW106" s="48"/>
      <c r="BNX106" s="48"/>
      <c r="BNY106" s="48"/>
      <c r="BNZ106" s="48"/>
      <c r="BOA106" s="48"/>
      <c r="BOB106" s="48"/>
      <c r="BOC106" s="48"/>
      <c r="BOD106" s="48"/>
      <c r="BOE106" s="48"/>
      <c r="BOF106" s="48"/>
      <c r="BOG106" s="48"/>
      <c r="BOH106" s="48"/>
      <c r="BOI106" s="48"/>
      <c r="BOJ106" s="48"/>
      <c r="BOK106" s="48"/>
      <c r="BOL106" s="48"/>
      <c r="BOM106" s="48"/>
      <c r="BON106" s="48"/>
      <c r="BOO106" s="48"/>
      <c r="BOP106" s="48"/>
      <c r="BOQ106" s="48"/>
      <c r="BOR106" s="48"/>
      <c r="BOS106" s="48"/>
      <c r="BOT106" s="48"/>
      <c r="BOU106" s="48"/>
      <c r="BOV106" s="48"/>
      <c r="BOW106" s="48"/>
      <c r="BOX106" s="48"/>
      <c r="BOY106" s="48"/>
      <c r="BOZ106" s="48"/>
      <c r="BPA106" s="48"/>
      <c r="BPB106" s="48"/>
      <c r="BPC106" s="48"/>
      <c r="BPD106" s="48"/>
      <c r="BPE106" s="48"/>
      <c r="BPF106" s="48"/>
      <c r="BPG106" s="48"/>
      <c r="BPH106" s="48"/>
      <c r="BPI106" s="48"/>
      <c r="BPJ106" s="48"/>
      <c r="BPK106" s="48"/>
      <c r="BPL106" s="48"/>
      <c r="BPM106" s="48"/>
      <c r="BPN106" s="48"/>
      <c r="BPO106" s="48"/>
      <c r="BPP106" s="48"/>
      <c r="BPQ106" s="48"/>
      <c r="BPR106" s="48"/>
      <c r="BPS106" s="48"/>
      <c r="BPT106" s="48"/>
      <c r="BPU106" s="48"/>
      <c r="BPV106" s="48"/>
      <c r="BPW106" s="48"/>
      <c r="BPX106" s="48"/>
      <c r="BPY106" s="48"/>
      <c r="BPZ106" s="48"/>
      <c r="BQA106" s="48"/>
      <c r="BQB106" s="48"/>
      <c r="BQC106" s="48"/>
      <c r="BQD106" s="48"/>
      <c r="BQE106" s="48"/>
      <c r="BQF106" s="48"/>
      <c r="BQG106" s="48"/>
      <c r="BQH106" s="48"/>
      <c r="BQI106" s="48"/>
      <c r="BQJ106" s="48"/>
      <c r="BQK106" s="48"/>
      <c r="BQL106" s="48"/>
      <c r="BQM106" s="48"/>
      <c r="BQN106" s="48"/>
      <c r="BQO106" s="48"/>
      <c r="BQP106" s="48"/>
      <c r="BQQ106" s="48"/>
      <c r="BQR106" s="48"/>
      <c r="BQS106" s="48"/>
      <c r="BQT106" s="48"/>
      <c r="BQU106" s="48"/>
      <c r="BQV106" s="48"/>
      <c r="BQW106" s="48"/>
      <c r="BQX106" s="48"/>
      <c r="BQY106" s="48"/>
      <c r="BQZ106" s="48"/>
      <c r="BRA106" s="48"/>
      <c r="BRB106" s="48"/>
      <c r="BRC106" s="48"/>
      <c r="BRD106" s="48"/>
      <c r="BRE106" s="48"/>
      <c r="BRF106" s="48"/>
      <c r="BRG106" s="48"/>
      <c r="BRH106" s="48"/>
      <c r="BRI106" s="48"/>
      <c r="BRJ106" s="48"/>
      <c r="BRK106" s="48"/>
      <c r="BRL106" s="48"/>
      <c r="BRM106" s="48"/>
      <c r="BRN106" s="48"/>
      <c r="BRO106" s="48"/>
      <c r="BRP106" s="48"/>
      <c r="BRQ106" s="48"/>
      <c r="BRR106" s="48"/>
      <c r="BRS106" s="48"/>
      <c r="BRT106" s="48"/>
      <c r="BRU106" s="48"/>
      <c r="BRV106" s="48"/>
      <c r="BRW106" s="48"/>
      <c r="BRX106" s="48"/>
      <c r="BRY106" s="48"/>
      <c r="BRZ106" s="48"/>
      <c r="BSA106" s="48"/>
      <c r="BSB106" s="48"/>
      <c r="BSC106" s="48"/>
      <c r="BSD106" s="48"/>
      <c r="BSE106" s="48"/>
      <c r="BSF106" s="48"/>
      <c r="BSG106" s="48"/>
      <c r="BSH106" s="48"/>
      <c r="BSI106" s="48"/>
      <c r="BSJ106" s="48"/>
      <c r="BSK106" s="48"/>
      <c r="BSL106" s="48"/>
      <c r="BSM106" s="48"/>
      <c r="BSN106" s="48"/>
      <c r="BSO106" s="48"/>
      <c r="BSP106" s="48"/>
      <c r="BSQ106" s="48"/>
      <c r="BSR106" s="48"/>
      <c r="BSS106" s="48"/>
      <c r="BST106" s="48"/>
      <c r="BSU106" s="48"/>
      <c r="BSV106" s="48"/>
      <c r="BSW106" s="48"/>
      <c r="BSX106" s="48"/>
      <c r="BSY106" s="48"/>
      <c r="BSZ106" s="48"/>
      <c r="BTA106" s="48"/>
      <c r="BTB106" s="48"/>
      <c r="BTC106" s="48"/>
      <c r="BTD106" s="48"/>
      <c r="BTE106" s="48"/>
      <c r="BTF106" s="48"/>
      <c r="BTG106" s="48"/>
      <c r="BTH106" s="48"/>
      <c r="BTI106" s="48"/>
      <c r="BTJ106" s="48"/>
      <c r="BTK106" s="48"/>
      <c r="BTL106" s="48"/>
      <c r="BTM106" s="48"/>
      <c r="BTN106" s="48"/>
      <c r="BTO106" s="48"/>
      <c r="BTP106" s="48"/>
      <c r="BTQ106" s="48"/>
      <c r="BTR106" s="48"/>
      <c r="BTS106" s="48"/>
      <c r="BTT106" s="48"/>
      <c r="BTU106" s="48"/>
      <c r="BTV106" s="48"/>
      <c r="BTW106" s="48"/>
      <c r="BTX106" s="48"/>
      <c r="BTY106" s="48"/>
      <c r="BTZ106" s="48"/>
      <c r="BUA106" s="48"/>
      <c r="BUB106" s="48"/>
      <c r="BUC106" s="48"/>
      <c r="BUD106" s="48"/>
      <c r="BUE106" s="48"/>
      <c r="BUF106" s="48"/>
      <c r="BUG106" s="48"/>
      <c r="BUH106" s="48"/>
      <c r="BUI106" s="48"/>
      <c r="BUJ106" s="48"/>
      <c r="BUK106" s="48"/>
      <c r="BUL106" s="48"/>
      <c r="BUM106" s="48"/>
      <c r="BUN106" s="48"/>
      <c r="BUO106" s="48"/>
      <c r="BUP106" s="48"/>
      <c r="BUQ106" s="48"/>
      <c r="BUR106" s="48"/>
      <c r="BUS106" s="48"/>
      <c r="BUT106" s="48"/>
      <c r="BUU106" s="48"/>
      <c r="BUV106" s="48"/>
      <c r="BUW106" s="48"/>
      <c r="BUX106" s="48"/>
      <c r="BUY106" s="48"/>
      <c r="BUZ106" s="48"/>
      <c r="BVA106" s="48"/>
      <c r="BVB106" s="48"/>
      <c r="BVC106" s="48"/>
      <c r="BVD106" s="48"/>
      <c r="BVE106" s="48"/>
      <c r="BVF106" s="48"/>
      <c r="BVG106" s="48"/>
      <c r="BVH106" s="48"/>
      <c r="BVI106" s="48"/>
      <c r="BVJ106" s="48"/>
      <c r="BVK106" s="48"/>
      <c r="BVL106" s="48"/>
      <c r="BVM106" s="48"/>
      <c r="BVN106" s="48"/>
      <c r="BVO106" s="48"/>
      <c r="BVP106" s="48"/>
      <c r="BVQ106" s="48"/>
      <c r="BVR106" s="48"/>
      <c r="BVS106" s="48"/>
      <c r="BVT106" s="48"/>
      <c r="BVU106" s="48"/>
      <c r="BVV106" s="48"/>
      <c r="BVW106" s="48"/>
      <c r="BVX106" s="48"/>
      <c r="BVY106" s="48"/>
      <c r="BVZ106" s="48"/>
      <c r="BWA106" s="48"/>
      <c r="BWB106" s="48"/>
      <c r="BWC106" s="48"/>
      <c r="BWD106" s="48"/>
      <c r="BWE106" s="48"/>
      <c r="BWF106" s="48"/>
      <c r="BWG106" s="48"/>
      <c r="BWH106" s="48"/>
      <c r="BWI106" s="48"/>
      <c r="BWJ106" s="48"/>
      <c r="BWK106" s="48"/>
      <c r="BWL106" s="48"/>
      <c r="BWM106" s="48"/>
      <c r="BWN106" s="48"/>
      <c r="BWO106" s="48"/>
      <c r="BWP106" s="48"/>
      <c r="BWQ106" s="48"/>
      <c r="BWR106" s="48"/>
      <c r="BWS106" s="48"/>
      <c r="BWT106" s="48"/>
      <c r="BWU106" s="48"/>
      <c r="BWV106" s="48"/>
      <c r="BWW106" s="48"/>
      <c r="BWX106" s="48"/>
      <c r="BWY106" s="48"/>
      <c r="BWZ106" s="48"/>
      <c r="BXA106" s="48"/>
      <c r="BXB106" s="48"/>
      <c r="BXC106" s="48"/>
      <c r="BXD106" s="48"/>
      <c r="BXE106" s="48"/>
      <c r="BXF106" s="48"/>
      <c r="BXG106" s="48"/>
      <c r="BXH106" s="48"/>
      <c r="BXI106" s="48"/>
      <c r="BXJ106" s="48"/>
      <c r="BXK106" s="48"/>
      <c r="BXL106" s="48"/>
      <c r="BXM106" s="48"/>
      <c r="BXN106" s="48"/>
      <c r="BXO106" s="48"/>
      <c r="BXP106" s="48"/>
      <c r="BXQ106" s="48"/>
      <c r="BXR106" s="48"/>
      <c r="BXS106" s="48"/>
      <c r="BXT106" s="48"/>
      <c r="BXU106" s="48"/>
      <c r="BXV106" s="48"/>
      <c r="BXW106" s="48"/>
      <c r="BXX106" s="48"/>
      <c r="BXY106" s="48"/>
      <c r="BXZ106" s="48"/>
      <c r="BYA106" s="48"/>
      <c r="BYB106" s="48"/>
      <c r="BYC106" s="48"/>
      <c r="BYD106" s="48"/>
      <c r="BYE106" s="48"/>
      <c r="BYF106" s="48"/>
      <c r="BYG106" s="48"/>
      <c r="BYH106" s="48"/>
      <c r="BYI106" s="48"/>
      <c r="BYJ106" s="48"/>
      <c r="BYK106" s="48"/>
      <c r="BYL106" s="48"/>
      <c r="BYM106" s="48"/>
      <c r="BYN106" s="48"/>
      <c r="BYO106" s="48"/>
      <c r="BYP106" s="48"/>
      <c r="BYQ106" s="48"/>
      <c r="BYR106" s="48"/>
      <c r="BYS106" s="48"/>
      <c r="BYT106" s="48"/>
      <c r="BYU106" s="48"/>
      <c r="BYV106" s="48"/>
      <c r="BYW106" s="48"/>
      <c r="BYX106" s="48"/>
      <c r="BYY106" s="48"/>
      <c r="BYZ106" s="48"/>
      <c r="BZA106" s="48"/>
      <c r="BZB106" s="48"/>
      <c r="BZC106" s="48"/>
      <c r="BZD106" s="48"/>
      <c r="BZE106" s="48"/>
      <c r="BZF106" s="48"/>
      <c r="BZG106" s="48"/>
      <c r="BZH106" s="48"/>
      <c r="BZI106" s="48"/>
      <c r="BZJ106" s="48"/>
      <c r="BZK106" s="48"/>
      <c r="BZL106" s="48"/>
      <c r="BZM106" s="48"/>
      <c r="BZN106" s="48"/>
      <c r="BZO106" s="48"/>
      <c r="BZP106" s="48"/>
      <c r="BZQ106" s="48"/>
      <c r="BZR106" s="48"/>
      <c r="BZS106" s="48"/>
      <c r="BZT106" s="48"/>
      <c r="BZU106" s="48"/>
      <c r="BZV106" s="48"/>
      <c r="BZW106" s="48"/>
      <c r="BZX106" s="48"/>
      <c r="BZY106" s="48"/>
      <c r="BZZ106" s="48"/>
      <c r="CAA106" s="48"/>
      <c r="CAB106" s="48"/>
      <c r="CAC106" s="48"/>
      <c r="CAD106" s="48"/>
      <c r="CAE106" s="48"/>
      <c r="CAF106" s="48"/>
      <c r="CAG106" s="48"/>
      <c r="CAH106" s="48"/>
      <c r="CAI106" s="48"/>
      <c r="CAJ106" s="48"/>
      <c r="CAK106" s="48"/>
      <c r="CAL106" s="48"/>
      <c r="CAM106" s="48"/>
      <c r="CAN106" s="48"/>
      <c r="CAO106" s="48"/>
      <c r="CAP106" s="48"/>
      <c r="CAQ106" s="48"/>
      <c r="CAR106" s="48"/>
      <c r="CAS106" s="48"/>
      <c r="CAT106" s="48"/>
      <c r="CAU106" s="48"/>
      <c r="CAV106" s="48"/>
      <c r="CAW106" s="48"/>
      <c r="CAX106" s="48"/>
      <c r="CAY106" s="48"/>
      <c r="CAZ106" s="48"/>
      <c r="CBA106" s="48"/>
      <c r="CBB106" s="48"/>
      <c r="CBC106" s="48"/>
      <c r="CBD106" s="48"/>
      <c r="CBE106" s="48"/>
      <c r="CBF106" s="48"/>
      <c r="CBG106" s="48"/>
      <c r="CBH106" s="48"/>
      <c r="CBI106" s="48"/>
      <c r="CBJ106" s="48"/>
      <c r="CBK106" s="48"/>
      <c r="CBL106" s="48"/>
      <c r="CBM106" s="48"/>
      <c r="CBN106" s="48"/>
      <c r="CBO106" s="48"/>
      <c r="CBP106" s="48"/>
      <c r="CBQ106" s="48"/>
      <c r="CBR106" s="48"/>
      <c r="CBS106" s="48"/>
      <c r="CBT106" s="48"/>
      <c r="CBU106" s="48"/>
      <c r="CBV106" s="48"/>
      <c r="CBW106" s="48"/>
      <c r="CBX106" s="48"/>
      <c r="CBY106" s="48"/>
      <c r="CBZ106" s="48"/>
      <c r="CCA106" s="48"/>
      <c r="CCB106" s="48"/>
      <c r="CCC106" s="48"/>
      <c r="CCD106" s="48"/>
      <c r="CCE106" s="48"/>
      <c r="CCF106" s="48"/>
      <c r="CCG106" s="48"/>
      <c r="CCH106" s="48"/>
      <c r="CCI106" s="48"/>
      <c r="CCJ106" s="48"/>
      <c r="CCK106" s="48"/>
      <c r="CCL106" s="48"/>
      <c r="CCM106" s="48"/>
      <c r="CCN106" s="48"/>
      <c r="CCO106" s="48"/>
      <c r="CCP106" s="48"/>
      <c r="CCQ106" s="48"/>
      <c r="CCR106" s="48"/>
      <c r="CCS106" s="48"/>
      <c r="CCT106" s="48"/>
      <c r="CCU106" s="48"/>
      <c r="CCV106" s="48"/>
      <c r="CCW106" s="48"/>
      <c r="CCX106" s="48"/>
      <c r="CCY106" s="48"/>
      <c r="CCZ106" s="48"/>
      <c r="CDA106" s="48"/>
      <c r="CDB106" s="48"/>
      <c r="CDC106" s="48"/>
      <c r="CDD106" s="48"/>
      <c r="CDE106" s="48"/>
      <c r="CDF106" s="48"/>
      <c r="CDG106" s="48"/>
      <c r="CDH106" s="48"/>
      <c r="CDI106" s="48"/>
      <c r="CDJ106" s="48"/>
      <c r="CDK106" s="48"/>
      <c r="CDL106" s="48"/>
      <c r="CDM106" s="48"/>
      <c r="CDN106" s="48"/>
      <c r="CDO106" s="48"/>
      <c r="CDP106" s="48"/>
      <c r="CDQ106" s="48"/>
      <c r="CDR106" s="48"/>
      <c r="CDS106" s="48"/>
      <c r="CDT106" s="48"/>
      <c r="CDU106" s="48"/>
      <c r="CDV106" s="48"/>
      <c r="CDW106" s="48"/>
      <c r="CDX106" s="48"/>
      <c r="CDY106" s="48"/>
      <c r="CDZ106" s="48"/>
      <c r="CEA106" s="48"/>
      <c r="CEB106" s="48"/>
      <c r="CEC106" s="48"/>
      <c r="CED106" s="48"/>
      <c r="CEE106" s="48"/>
      <c r="CEF106" s="48"/>
      <c r="CEG106" s="48"/>
      <c r="CEH106" s="48"/>
      <c r="CEI106" s="48"/>
      <c r="CEJ106" s="48"/>
      <c r="CEK106" s="48"/>
      <c r="CEL106" s="48"/>
      <c r="CEM106" s="48"/>
      <c r="CEN106" s="48"/>
      <c r="CEO106" s="48"/>
      <c r="CEP106" s="48"/>
      <c r="CEQ106" s="48"/>
      <c r="CER106" s="48"/>
      <c r="CES106" s="48"/>
      <c r="CET106" s="48"/>
      <c r="CEU106" s="48"/>
      <c r="CEV106" s="48"/>
      <c r="CEW106" s="48"/>
      <c r="CEX106" s="48"/>
      <c r="CEY106" s="48"/>
      <c r="CEZ106" s="48"/>
      <c r="CFA106" s="48"/>
      <c r="CFB106" s="48"/>
      <c r="CFC106" s="48"/>
      <c r="CFD106" s="48"/>
      <c r="CFE106" s="48"/>
      <c r="CFF106" s="48"/>
      <c r="CFG106" s="48"/>
      <c r="CFH106" s="48"/>
      <c r="CFI106" s="48"/>
      <c r="CFJ106" s="48"/>
      <c r="CFK106" s="48"/>
      <c r="CFL106" s="48"/>
      <c r="CFM106" s="48"/>
      <c r="CFN106" s="48"/>
      <c r="CFO106" s="48"/>
      <c r="CFP106" s="48"/>
      <c r="CFQ106" s="48"/>
      <c r="CFR106" s="48"/>
      <c r="CFS106" s="48"/>
      <c r="CFT106" s="48"/>
      <c r="CFU106" s="48"/>
      <c r="CFV106" s="48"/>
      <c r="CFW106" s="48"/>
      <c r="CFX106" s="48"/>
      <c r="CFY106" s="48"/>
      <c r="CFZ106" s="48"/>
      <c r="CGA106" s="48"/>
      <c r="CGB106" s="48"/>
      <c r="CGC106" s="48"/>
      <c r="CGD106" s="48"/>
      <c r="CGE106" s="48"/>
      <c r="CGF106" s="48"/>
      <c r="CGG106" s="48"/>
      <c r="CGH106" s="48"/>
      <c r="CGI106" s="48"/>
      <c r="CGJ106" s="48"/>
      <c r="CGK106" s="48"/>
      <c r="CGL106" s="48"/>
      <c r="CGM106" s="48"/>
      <c r="CGN106" s="48"/>
      <c r="CGO106" s="48"/>
      <c r="CGP106" s="48"/>
      <c r="CGQ106" s="48"/>
      <c r="CGR106" s="48"/>
      <c r="CGS106" s="48"/>
      <c r="CGT106" s="48"/>
      <c r="CGU106" s="48"/>
      <c r="CGV106" s="48"/>
      <c r="CGW106" s="48"/>
      <c r="CGX106" s="48"/>
      <c r="CGY106" s="48"/>
      <c r="CGZ106" s="48"/>
      <c r="CHA106" s="48"/>
      <c r="CHB106" s="48"/>
      <c r="CHC106" s="48"/>
      <c r="CHD106" s="48"/>
      <c r="CHE106" s="48"/>
      <c r="CHF106" s="48"/>
      <c r="CHG106" s="48"/>
      <c r="CHH106" s="48"/>
      <c r="CHI106" s="48"/>
      <c r="CHJ106" s="48"/>
      <c r="CHK106" s="48"/>
      <c r="CHL106" s="48"/>
      <c r="CHM106" s="48"/>
      <c r="CHN106" s="48"/>
      <c r="CHO106" s="48"/>
      <c r="CHP106" s="48"/>
      <c r="CHQ106" s="48"/>
      <c r="CHR106" s="48"/>
      <c r="CHS106" s="48"/>
      <c r="CHT106" s="48"/>
      <c r="CHU106" s="48"/>
      <c r="CHV106" s="48"/>
      <c r="CHW106" s="48"/>
      <c r="CHX106" s="48"/>
      <c r="CHY106" s="48"/>
      <c r="CHZ106" s="48"/>
      <c r="CIA106" s="48"/>
      <c r="CIB106" s="48"/>
      <c r="CIC106" s="48"/>
      <c r="CID106" s="48"/>
      <c r="CIE106" s="48"/>
      <c r="CIF106" s="48"/>
      <c r="CIG106" s="48"/>
      <c r="CIH106" s="48"/>
      <c r="CII106" s="48"/>
      <c r="CIJ106" s="48"/>
      <c r="CIK106" s="48"/>
      <c r="CIL106" s="48"/>
      <c r="CIM106" s="48"/>
      <c r="CIN106" s="48"/>
      <c r="CIO106" s="48"/>
      <c r="CIP106" s="48"/>
      <c r="CIQ106" s="48"/>
      <c r="CIR106" s="48"/>
      <c r="CIS106" s="48"/>
      <c r="CIT106" s="48"/>
      <c r="CIU106" s="48"/>
      <c r="CIV106" s="48"/>
      <c r="CIW106" s="48"/>
      <c r="CIX106" s="48"/>
      <c r="CIY106" s="48"/>
      <c r="CIZ106" s="48"/>
      <c r="CJA106" s="48"/>
      <c r="CJB106" s="48"/>
      <c r="CJC106" s="48"/>
      <c r="CJD106" s="48"/>
      <c r="CJE106" s="48"/>
      <c r="CJF106" s="48"/>
      <c r="CJG106" s="48"/>
      <c r="CJH106" s="48"/>
      <c r="CJI106" s="48"/>
      <c r="CJJ106" s="48"/>
      <c r="CJK106" s="48"/>
      <c r="CJL106" s="48"/>
      <c r="CJM106" s="48"/>
      <c r="CJN106" s="48"/>
      <c r="CJO106" s="48"/>
      <c r="CJP106" s="48"/>
      <c r="CJQ106" s="48"/>
      <c r="CJR106" s="48"/>
      <c r="CJS106" s="48"/>
      <c r="CJT106" s="48"/>
      <c r="CJU106" s="48"/>
      <c r="CJV106" s="48"/>
      <c r="CJW106" s="48"/>
      <c r="CJX106" s="48"/>
      <c r="CJY106" s="48"/>
      <c r="CJZ106" s="48"/>
      <c r="CKA106" s="48"/>
      <c r="CKB106" s="48"/>
      <c r="CKC106" s="48"/>
      <c r="CKD106" s="48"/>
      <c r="CKE106" s="48"/>
      <c r="CKF106" s="48"/>
      <c r="CKG106" s="48"/>
      <c r="CKH106" s="48"/>
      <c r="CKI106" s="48"/>
      <c r="CKJ106" s="48"/>
      <c r="CKK106" s="48"/>
      <c r="CKL106" s="48"/>
      <c r="CKM106" s="48"/>
      <c r="CKN106" s="48"/>
      <c r="CKO106" s="48"/>
      <c r="CKP106" s="48"/>
      <c r="CKQ106" s="48"/>
      <c r="CKR106" s="48"/>
      <c r="CKS106" s="48"/>
      <c r="CKT106" s="48"/>
      <c r="CKU106" s="48"/>
      <c r="CKV106" s="48"/>
      <c r="CKW106" s="48"/>
      <c r="CKX106" s="48"/>
      <c r="CKY106" s="48"/>
      <c r="CKZ106" s="48"/>
      <c r="CLA106" s="48"/>
      <c r="CLB106" s="48"/>
      <c r="CLC106" s="48"/>
      <c r="CLD106" s="48"/>
      <c r="CLE106" s="48"/>
      <c r="CLF106" s="48"/>
      <c r="CLG106" s="48"/>
      <c r="CLH106" s="48"/>
      <c r="CLI106" s="48"/>
      <c r="CLJ106" s="48"/>
      <c r="CLK106" s="48"/>
      <c r="CLL106" s="48"/>
      <c r="CLM106" s="48"/>
      <c r="CLN106" s="48"/>
      <c r="CLO106" s="48"/>
      <c r="CLP106" s="48"/>
      <c r="CLQ106" s="48"/>
      <c r="CLR106" s="48"/>
    </row>
    <row r="107" spans="1:2358" s="71" customFormat="1" ht="15.75" thickBot="1" x14ac:dyDescent="0.3">
      <c r="A107" s="48"/>
      <c r="B107" s="713">
        <v>32120004</v>
      </c>
      <c r="C107" s="73" t="s">
        <v>30</v>
      </c>
      <c r="D107" s="331" t="s">
        <v>47</v>
      </c>
      <c r="E107" s="11"/>
      <c r="F107" s="356">
        <f>(G107)</f>
        <v>66.796880000000002</v>
      </c>
      <c r="G107" s="40">
        <f>(16699.22/250)</f>
        <v>66.796880000000002</v>
      </c>
      <c r="H107" s="270" t="s">
        <v>39</v>
      </c>
      <c r="I107" s="138" t="s">
        <v>31</v>
      </c>
      <c r="J107" s="138"/>
      <c r="K107" s="138"/>
      <c r="L107" s="138"/>
      <c r="M107" s="154"/>
      <c r="N107" s="154"/>
      <c r="O107" s="74"/>
      <c r="P107" s="388"/>
      <c r="R107" s="420">
        <v>2</v>
      </c>
      <c r="S107" s="253">
        <f t="shared" si="10"/>
        <v>66.796880000000002</v>
      </c>
      <c r="T107" s="89"/>
      <c r="U107" s="99"/>
      <c r="V107" s="410">
        <f>(AF107)</f>
        <v>61</v>
      </c>
      <c r="X107" s="431">
        <v>51.98</v>
      </c>
      <c r="Y107" s="80">
        <v>56.39</v>
      </c>
      <c r="Z107" s="82"/>
      <c r="AA107" s="80"/>
      <c r="AB107" s="80"/>
      <c r="AC107" s="80"/>
      <c r="AD107" s="80"/>
      <c r="AE107" s="80"/>
      <c r="AF107" s="82">
        <v>61</v>
      </c>
      <c r="AG107" s="80"/>
      <c r="AH107" s="80"/>
      <c r="AI107" s="80"/>
      <c r="AJ107" s="80"/>
      <c r="AK107" s="80">
        <v>56.42</v>
      </c>
      <c r="AL107" s="80"/>
      <c r="AM107" s="84"/>
      <c r="AN107" s="84"/>
      <c r="AO107" s="84"/>
      <c r="AP107" s="84"/>
      <c r="AQ107" s="84"/>
      <c r="AR107" s="84"/>
      <c r="AS107" s="84"/>
      <c r="AT107" s="84"/>
      <c r="AU107" s="432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8"/>
      <c r="HA107" s="48"/>
      <c r="HB107" s="48"/>
      <c r="HC107" s="48"/>
      <c r="HD107" s="48"/>
      <c r="HE107" s="48"/>
      <c r="HF107" s="48"/>
      <c r="HG107" s="48"/>
      <c r="HH107" s="48"/>
      <c r="HI107" s="48"/>
      <c r="HJ107" s="48"/>
      <c r="HK107" s="48"/>
      <c r="HL107" s="48"/>
      <c r="HM107" s="48"/>
      <c r="HN107" s="48"/>
      <c r="HO107" s="48"/>
      <c r="HP107" s="48"/>
      <c r="HQ107" s="48"/>
      <c r="HR107" s="48"/>
      <c r="HS107" s="48"/>
      <c r="HT107" s="48"/>
      <c r="HU107" s="48"/>
      <c r="HV107" s="48"/>
      <c r="HW107" s="48"/>
      <c r="HX107" s="48"/>
      <c r="HY107" s="48"/>
      <c r="HZ107" s="48"/>
      <c r="IA107" s="48"/>
      <c r="IB107" s="48"/>
      <c r="IC107" s="48"/>
      <c r="ID107" s="48"/>
      <c r="IE107" s="48"/>
      <c r="IF107" s="48"/>
      <c r="IG107" s="48"/>
      <c r="IH107" s="48"/>
      <c r="II107" s="48"/>
      <c r="IJ107" s="48"/>
      <c r="IK107" s="48"/>
      <c r="IL107" s="48"/>
      <c r="IM107" s="48"/>
      <c r="IN107" s="48"/>
      <c r="IO107" s="48"/>
      <c r="IP107" s="48"/>
      <c r="IQ107" s="48"/>
      <c r="IR107" s="48"/>
      <c r="IS107" s="48"/>
      <c r="IT107" s="48"/>
      <c r="IU107" s="48"/>
      <c r="IV107" s="48"/>
      <c r="IW107" s="48"/>
      <c r="IX107" s="48"/>
      <c r="IY107" s="48"/>
      <c r="IZ107" s="48"/>
      <c r="JA107" s="48"/>
      <c r="JB107" s="48"/>
      <c r="JC107" s="48"/>
      <c r="JD107" s="48"/>
      <c r="JE107" s="48"/>
      <c r="JF107" s="48"/>
      <c r="JG107" s="48"/>
      <c r="JH107" s="48"/>
      <c r="JI107" s="48"/>
      <c r="JJ107" s="48"/>
      <c r="JK107" s="48"/>
      <c r="JL107" s="48"/>
      <c r="JM107" s="48"/>
      <c r="JN107" s="48"/>
      <c r="JO107" s="48"/>
      <c r="JP107" s="48"/>
      <c r="JQ107" s="48"/>
      <c r="JR107" s="48"/>
      <c r="JS107" s="48"/>
      <c r="JT107" s="48"/>
      <c r="JU107" s="48"/>
      <c r="JV107" s="48"/>
      <c r="JW107" s="48"/>
      <c r="JX107" s="48"/>
      <c r="JY107" s="48"/>
      <c r="JZ107" s="48"/>
      <c r="KA107" s="48"/>
      <c r="KB107" s="48"/>
      <c r="KC107" s="48"/>
      <c r="KD107" s="48"/>
      <c r="KE107" s="48"/>
      <c r="KF107" s="48"/>
      <c r="KG107" s="48"/>
      <c r="KH107" s="48"/>
      <c r="KI107" s="48"/>
      <c r="KJ107" s="48"/>
      <c r="KK107" s="48"/>
      <c r="KL107" s="48"/>
      <c r="KM107" s="48"/>
      <c r="KN107" s="48"/>
      <c r="KO107" s="48"/>
      <c r="KP107" s="48"/>
      <c r="KQ107" s="48"/>
      <c r="KR107" s="48"/>
      <c r="KS107" s="48"/>
      <c r="KT107" s="48"/>
      <c r="KU107" s="48"/>
      <c r="KV107" s="48"/>
      <c r="KW107" s="48"/>
      <c r="KX107" s="48"/>
      <c r="KY107" s="48"/>
      <c r="KZ107" s="48"/>
      <c r="LA107" s="48"/>
      <c r="LB107" s="48"/>
      <c r="LC107" s="48"/>
      <c r="LD107" s="48"/>
      <c r="LE107" s="48"/>
      <c r="LF107" s="48"/>
      <c r="LG107" s="48"/>
      <c r="LH107" s="48"/>
      <c r="LI107" s="48"/>
      <c r="LJ107" s="48"/>
      <c r="LK107" s="48"/>
      <c r="LL107" s="48"/>
      <c r="LM107" s="48"/>
      <c r="LN107" s="48"/>
      <c r="LO107" s="48"/>
      <c r="LP107" s="48"/>
      <c r="LQ107" s="48"/>
      <c r="LR107" s="48"/>
      <c r="LS107" s="48"/>
      <c r="LT107" s="48"/>
      <c r="LU107" s="48"/>
      <c r="LV107" s="48"/>
      <c r="LW107" s="48"/>
      <c r="LX107" s="48"/>
      <c r="LY107" s="48"/>
      <c r="LZ107" s="48"/>
      <c r="MA107" s="48"/>
      <c r="MB107" s="48"/>
      <c r="MC107" s="48"/>
      <c r="MD107" s="48"/>
      <c r="ME107" s="48"/>
      <c r="MF107" s="48"/>
      <c r="MG107" s="48"/>
      <c r="MH107" s="48"/>
      <c r="MI107" s="48"/>
      <c r="MJ107" s="48"/>
      <c r="MK107" s="48"/>
      <c r="ML107" s="48"/>
      <c r="MM107" s="48"/>
      <c r="MN107" s="48"/>
      <c r="MO107" s="48"/>
      <c r="MP107" s="48"/>
      <c r="MQ107" s="48"/>
      <c r="MR107" s="48"/>
      <c r="MS107" s="48"/>
      <c r="MT107" s="48"/>
      <c r="MU107" s="48"/>
      <c r="MV107" s="48"/>
      <c r="MW107" s="48"/>
      <c r="MX107" s="48"/>
      <c r="MY107" s="48"/>
      <c r="MZ107" s="48"/>
      <c r="NA107" s="48"/>
      <c r="NB107" s="48"/>
      <c r="NC107" s="48"/>
      <c r="ND107" s="48"/>
      <c r="NE107" s="48"/>
      <c r="NF107" s="48"/>
      <c r="NG107" s="48"/>
      <c r="NH107" s="48"/>
      <c r="NI107" s="48"/>
      <c r="NJ107" s="48"/>
      <c r="NK107" s="48"/>
      <c r="NL107" s="48"/>
      <c r="NM107" s="48"/>
      <c r="NN107" s="48"/>
      <c r="NO107" s="48"/>
      <c r="NP107" s="48"/>
      <c r="NQ107" s="48"/>
      <c r="NR107" s="48"/>
      <c r="NS107" s="48"/>
      <c r="NT107" s="48"/>
      <c r="NU107" s="48"/>
      <c r="NV107" s="48"/>
      <c r="NW107" s="48"/>
      <c r="NX107" s="48"/>
      <c r="NY107" s="48"/>
      <c r="NZ107" s="48"/>
      <c r="OA107" s="48"/>
      <c r="OB107" s="48"/>
      <c r="OC107" s="48"/>
      <c r="OD107" s="48"/>
      <c r="OE107" s="48"/>
      <c r="OF107" s="48"/>
      <c r="OG107" s="48"/>
      <c r="OH107" s="48"/>
      <c r="OI107" s="48"/>
      <c r="OJ107" s="48"/>
      <c r="OK107" s="48"/>
      <c r="OL107" s="48"/>
      <c r="OM107" s="48"/>
      <c r="ON107" s="48"/>
      <c r="OO107" s="48"/>
      <c r="OP107" s="48"/>
      <c r="OQ107" s="48"/>
      <c r="OR107" s="48"/>
      <c r="OS107" s="48"/>
      <c r="OT107" s="48"/>
      <c r="OU107" s="48"/>
      <c r="OV107" s="48"/>
      <c r="OW107" s="48"/>
      <c r="OX107" s="48"/>
      <c r="OY107" s="48"/>
      <c r="OZ107" s="48"/>
      <c r="PA107" s="48"/>
      <c r="PB107" s="48"/>
      <c r="PC107" s="48"/>
      <c r="PD107" s="48"/>
      <c r="PE107" s="48"/>
      <c r="PF107" s="48"/>
      <c r="PG107" s="48"/>
      <c r="PH107" s="48"/>
      <c r="PI107" s="48"/>
      <c r="PJ107" s="48"/>
      <c r="PK107" s="48"/>
      <c r="PL107" s="48"/>
      <c r="PM107" s="48"/>
      <c r="PN107" s="48"/>
      <c r="PO107" s="48"/>
      <c r="PP107" s="48"/>
      <c r="PQ107" s="48"/>
      <c r="PR107" s="48"/>
      <c r="PS107" s="48"/>
      <c r="PT107" s="48"/>
      <c r="PU107" s="48"/>
      <c r="PV107" s="48"/>
      <c r="PW107" s="48"/>
      <c r="PX107" s="48"/>
      <c r="PY107" s="48"/>
      <c r="PZ107" s="48"/>
      <c r="QA107" s="48"/>
      <c r="QB107" s="48"/>
      <c r="QC107" s="48"/>
      <c r="QD107" s="48"/>
      <c r="QE107" s="48"/>
      <c r="QF107" s="48"/>
      <c r="QG107" s="48"/>
      <c r="QH107" s="48"/>
      <c r="QI107" s="48"/>
      <c r="QJ107" s="48"/>
      <c r="QK107" s="48"/>
      <c r="QL107" s="48"/>
      <c r="QM107" s="48"/>
      <c r="QN107" s="48"/>
      <c r="QO107" s="48"/>
      <c r="QP107" s="48"/>
      <c r="QQ107" s="48"/>
      <c r="QR107" s="48"/>
      <c r="QS107" s="48"/>
      <c r="QT107" s="48"/>
      <c r="QU107" s="48"/>
      <c r="QV107" s="48"/>
      <c r="QW107" s="48"/>
      <c r="QX107" s="48"/>
      <c r="QY107" s="48"/>
      <c r="QZ107" s="48"/>
      <c r="RA107" s="48"/>
      <c r="RB107" s="48"/>
      <c r="RC107" s="48"/>
      <c r="RD107" s="48"/>
      <c r="RE107" s="48"/>
      <c r="RF107" s="48"/>
      <c r="RG107" s="48"/>
      <c r="RH107" s="48"/>
      <c r="RI107" s="48"/>
      <c r="RJ107" s="48"/>
      <c r="RK107" s="48"/>
      <c r="RL107" s="48"/>
      <c r="RM107" s="48"/>
      <c r="RN107" s="48"/>
      <c r="RO107" s="48"/>
      <c r="RP107" s="48"/>
      <c r="RQ107" s="48"/>
      <c r="RR107" s="48"/>
      <c r="RS107" s="48"/>
      <c r="RT107" s="48"/>
      <c r="RU107" s="48"/>
      <c r="RV107" s="48"/>
      <c r="RW107" s="48"/>
      <c r="RX107" s="48"/>
      <c r="RY107" s="48"/>
      <c r="RZ107" s="48"/>
      <c r="SA107" s="48"/>
      <c r="SB107" s="48"/>
      <c r="SC107" s="48"/>
      <c r="SD107" s="48"/>
      <c r="SE107" s="48"/>
      <c r="SF107" s="48"/>
      <c r="SG107" s="48"/>
      <c r="SH107" s="48"/>
      <c r="SI107" s="48"/>
      <c r="SJ107" s="48"/>
      <c r="SK107" s="48"/>
      <c r="SL107" s="48"/>
      <c r="SM107" s="48"/>
      <c r="SN107" s="48"/>
      <c r="SO107" s="48"/>
      <c r="SP107" s="48"/>
      <c r="SQ107" s="48"/>
      <c r="SR107" s="48"/>
      <c r="SS107" s="48"/>
      <c r="ST107" s="48"/>
      <c r="SU107" s="48"/>
      <c r="SV107" s="48"/>
      <c r="SW107" s="48"/>
      <c r="SX107" s="48"/>
      <c r="SY107" s="48"/>
      <c r="SZ107" s="48"/>
      <c r="TA107" s="48"/>
      <c r="TB107" s="48"/>
      <c r="TC107" s="48"/>
      <c r="TD107" s="48"/>
      <c r="TE107" s="48"/>
      <c r="TF107" s="48"/>
      <c r="TG107" s="48"/>
      <c r="TH107" s="48"/>
      <c r="TI107" s="48"/>
      <c r="TJ107" s="48"/>
      <c r="TK107" s="48"/>
      <c r="TL107" s="48"/>
      <c r="TM107" s="48"/>
      <c r="TN107" s="48"/>
      <c r="TO107" s="48"/>
      <c r="TP107" s="48"/>
      <c r="TQ107" s="48"/>
      <c r="TR107" s="48"/>
      <c r="TS107" s="48"/>
      <c r="TT107" s="48"/>
      <c r="TU107" s="48"/>
      <c r="TV107" s="48"/>
      <c r="TW107" s="48"/>
      <c r="TX107" s="48"/>
      <c r="TY107" s="48"/>
      <c r="TZ107" s="48"/>
      <c r="UA107" s="48"/>
      <c r="UB107" s="48"/>
      <c r="UC107" s="48"/>
      <c r="UD107" s="48"/>
      <c r="UE107" s="48"/>
      <c r="UF107" s="48"/>
      <c r="UG107" s="48"/>
      <c r="UH107" s="48"/>
      <c r="UI107" s="48"/>
      <c r="UJ107" s="48"/>
      <c r="UK107" s="48"/>
      <c r="UL107" s="48"/>
      <c r="UM107" s="48"/>
      <c r="UN107" s="48"/>
      <c r="UO107" s="48"/>
      <c r="UP107" s="48"/>
      <c r="UQ107" s="48"/>
      <c r="UR107" s="48"/>
      <c r="US107" s="48"/>
      <c r="UT107" s="48"/>
      <c r="UU107" s="48"/>
      <c r="UV107" s="48"/>
      <c r="UW107" s="48"/>
      <c r="UX107" s="48"/>
      <c r="UY107" s="48"/>
      <c r="UZ107" s="48"/>
      <c r="VA107" s="48"/>
      <c r="VB107" s="48"/>
      <c r="VC107" s="48"/>
      <c r="VD107" s="48"/>
      <c r="VE107" s="48"/>
      <c r="VF107" s="48"/>
      <c r="VG107" s="48"/>
      <c r="VH107" s="48"/>
      <c r="VI107" s="48"/>
      <c r="VJ107" s="48"/>
      <c r="VK107" s="48"/>
      <c r="VL107" s="48"/>
      <c r="VM107" s="48"/>
      <c r="VN107" s="48"/>
      <c r="VO107" s="48"/>
      <c r="VP107" s="48"/>
      <c r="VQ107" s="48"/>
      <c r="VR107" s="48"/>
      <c r="VS107" s="48"/>
      <c r="VT107" s="48"/>
      <c r="VU107" s="48"/>
      <c r="VV107" s="48"/>
      <c r="VW107" s="48"/>
      <c r="VX107" s="48"/>
      <c r="VY107" s="48"/>
      <c r="VZ107" s="48"/>
      <c r="WA107" s="48"/>
      <c r="WB107" s="48"/>
      <c r="WC107" s="48"/>
      <c r="WD107" s="48"/>
      <c r="WE107" s="48"/>
      <c r="WF107" s="48"/>
      <c r="WG107" s="48"/>
      <c r="WH107" s="48"/>
      <c r="WI107" s="48"/>
      <c r="WJ107" s="48"/>
      <c r="WK107" s="48"/>
      <c r="WL107" s="48"/>
      <c r="WM107" s="48"/>
      <c r="WN107" s="48"/>
      <c r="WO107" s="48"/>
      <c r="WP107" s="48"/>
      <c r="WQ107" s="48"/>
      <c r="WR107" s="48"/>
      <c r="WS107" s="48"/>
      <c r="WT107" s="48"/>
      <c r="WU107" s="48"/>
      <c r="WV107" s="48"/>
      <c r="WW107" s="48"/>
      <c r="WX107" s="48"/>
      <c r="WY107" s="48"/>
      <c r="WZ107" s="48"/>
      <c r="XA107" s="48"/>
      <c r="XB107" s="48"/>
      <c r="XC107" s="48"/>
      <c r="XD107" s="48"/>
      <c r="XE107" s="48"/>
      <c r="XF107" s="48"/>
      <c r="XG107" s="48"/>
      <c r="XH107" s="48"/>
      <c r="XI107" s="48"/>
      <c r="XJ107" s="48"/>
      <c r="XK107" s="48"/>
      <c r="XL107" s="48"/>
      <c r="XM107" s="48"/>
      <c r="XN107" s="48"/>
      <c r="XO107" s="48"/>
      <c r="XP107" s="48"/>
      <c r="XQ107" s="48"/>
      <c r="XR107" s="48"/>
      <c r="XS107" s="48"/>
      <c r="XT107" s="48"/>
      <c r="XU107" s="48"/>
      <c r="XV107" s="48"/>
      <c r="XW107" s="48"/>
      <c r="XX107" s="48"/>
      <c r="XY107" s="48"/>
      <c r="XZ107" s="48"/>
      <c r="YA107" s="48"/>
      <c r="YB107" s="48"/>
      <c r="YC107" s="48"/>
      <c r="YD107" s="48"/>
      <c r="YE107" s="48"/>
      <c r="YF107" s="48"/>
      <c r="YG107" s="48"/>
      <c r="YH107" s="48"/>
      <c r="YI107" s="48"/>
      <c r="YJ107" s="48"/>
      <c r="YK107" s="48"/>
      <c r="YL107" s="48"/>
      <c r="YM107" s="48"/>
      <c r="YN107" s="48"/>
      <c r="YO107" s="48"/>
      <c r="YP107" s="48"/>
      <c r="YQ107" s="48"/>
      <c r="YR107" s="48"/>
      <c r="YS107" s="48"/>
      <c r="YT107" s="48"/>
      <c r="YU107" s="48"/>
      <c r="YV107" s="48"/>
      <c r="YW107" s="48"/>
      <c r="YX107" s="48"/>
      <c r="YY107" s="48"/>
      <c r="YZ107" s="48"/>
      <c r="ZA107" s="48"/>
      <c r="ZB107" s="48"/>
      <c r="ZC107" s="48"/>
      <c r="ZD107" s="48"/>
      <c r="ZE107" s="48"/>
      <c r="ZF107" s="48"/>
      <c r="ZG107" s="48"/>
      <c r="ZH107" s="48"/>
      <c r="ZI107" s="48"/>
      <c r="ZJ107" s="48"/>
      <c r="ZK107" s="48"/>
      <c r="ZL107" s="48"/>
      <c r="ZM107" s="48"/>
      <c r="ZN107" s="48"/>
      <c r="ZO107" s="48"/>
      <c r="ZP107" s="48"/>
      <c r="ZQ107" s="48"/>
      <c r="ZR107" s="48"/>
      <c r="ZS107" s="48"/>
      <c r="ZT107" s="48"/>
      <c r="ZU107" s="48"/>
      <c r="ZV107" s="48"/>
      <c r="ZW107" s="48"/>
      <c r="ZX107" s="48"/>
      <c r="ZY107" s="48"/>
      <c r="ZZ107" s="48"/>
      <c r="AAA107" s="48"/>
      <c r="AAB107" s="48"/>
      <c r="AAC107" s="48"/>
      <c r="AAD107" s="48"/>
      <c r="AAE107" s="48"/>
      <c r="AAF107" s="48"/>
      <c r="AAG107" s="48"/>
      <c r="AAH107" s="48"/>
      <c r="AAI107" s="48"/>
      <c r="AAJ107" s="48"/>
      <c r="AAK107" s="48"/>
      <c r="AAL107" s="48"/>
      <c r="AAM107" s="48"/>
      <c r="AAN107" s="48"/>
      <c r="AAO107" s="48"/>
      <c r="AAP107" s="48"/>
      <c r="AAQ107" s="48"/>
      <c r="AAR107" s="48"/>
      <c r="AAS107" s="48"/>
      <c r="AAT107" s="48"/>
      <c r="AAU107" s="48"/>
      <c r="AAV107" s="48"/>
      <c r="AAW107" s="48"/>
      <c r="AAX107" s="48"/>
      <c r="AAY107" s="48"/>
      <c r="AAZ107" s="48"/>
      <c r="ABA107" s="48"/>
      <c r="ABB107" s="48"/>
      <c r="ABC107" s="48"/>
      <c r="ABD107" s="48"/>
      <c r="ABE107" s="48"/>
      <c r="ABF107" s="48"/>
      <c r="ABG107" s="48"/>
      <c r="ABH107" s="48"/>
      <c r="ABI107" s="48"/>
      <c r="ABJ107" s="48"/>
      <c r="ABK107" s="48"/>
      <c r="ABL107" s="48"/>
      <c r="ABM107" s="48"/>
      <c r="ABN107" s="48"/>
      <c r="ABO107" s="48"/>
      <c r="ABP107" s="48"/>
      <c r="ABQ107" s="48"/>
      <c r="ABR107" s="48"/>
      <c r="ABS107" s="48"/>
      <c r="ABT107" s="48"/>
      <c r="ABU107" s="48"/>
      <c r="ABV107" s="48"/>
      <c r="ABW107" s="48"/>
      <c r="ABX107" s="48"/>
      <c r="ABY107" s="48"/>
      <c r="ABZ107" s="48"/>
      <c r="ACA107" s="48"/>
      <c r="ACB107" s="48"/>
      <c r="ACC107" s="48"/>
      <c r="ACD107" s="48"/>
      <c r="ACE107" s="48"/>
      <c r="ACF107" s="48"/>
      <c r="ACG107" s="48"/>
      <c r="ACH107" s="48"/>
      <c r="ACI107" s="48"/>
      <c r="ACJ107" s="48"/>
      <c r="ACK107" s="48"/>
      <c r="ACL107" s="48"/>
      <c r="ACM107" s="48"/>
      <c r="ACN107" s="48"/>
      <c r="ACO107" s="48"/>
      <c r="ACP107" s="48"/>
      <c r="ACQ107" s="48"/>
      <c r="ACR107" s="48"/>
      <c r="ACS107" s="48"/>
      <c r="ACT107" s="48"/>
      <c r="ACU107" s="48"/>
      <c r="ACV107" s="48"/>
      <c r="ACW107" s="48"/>
      <c r="ACX107" s="48"/>
      <c r="ACY107" s="48"/>
      <c r="ACZ107" s="48"/>
      <c r="ADA107" s="48"/>
      <c r="ADB107" s="48"/>
      <c r="ADC107" s="48"/>
      <c r="ADD107" s="48"/>
      <c r="ADE107" s="48"/>
      <c r="ADF107" s="48"/>
      <c r="ADG107" s="48"/>
      <c r="ADH107" s="48"/>
      <c r="ADI107" s="48"/>
      <c r="ADJ107" s="48"/>
      <c r="ADK107" s="48"/>
      <c r="ADL107" s="48"/>
      <c r="ADM107" s="48"/>
      <c r="ADN107" s="48"/>
      <c r="ADO107" s="48"/>
      <c r="ADP107" s="48"/>
      <c r="ADQ107" s="48"/>
      <c r="ADR107" s="48"/>
      <c r="ADS107" s="48"/>
      <c r="ADT107" s="48"/>
      <c r="ADU107" s="48"/>
      <c r="ADV107" s="48"/>
      <c r="ADW107" s="48"/>
      <c r="ADX107" s="48"/>
      <c r="ADY107" s="48"/>
      <c r="ADZ107" s="48"/>
      <c r="AEA107" s="48"/>
      <c r="AEB107" s="48"/>
      <c r="AEC107" s="48"/>
      <c r="AED107" s="48"/>
      <c r="AEE107" s="48"/>
      <c r="AEF107" s="48"/>
      <c r="AEG107" s="48"/>
      <c r="AEH107" s="48"/>
      <c r="AEI107" s="48"/>
      <c r="AEJ107" s="48"/>
      <c r="AEK107" s="48"/>
      <c r="AEL107" s="48"/>
      <c r="AEM107" s="48"/>
      <c r="AEN107" s="48"/>
      <c r="AEO107" s="48"/>
      <c r="AEP107" s="48"/>
      <c r="AEQ107" s="48"/>
      <c r="AER107" s="48"/>
      <c r="AES107" s="48"/>
      <c r="AET107" s="48"/>
      <c r="AEU107" s="48"/>
      <c r="AEV107" s="48"/>
      <c r="AEW107" s="48"/>
      <c r="AEX107" s="48"/>
      <c r="AEY107" s="48"/>
      <c r="AEZ107" s="48"/>
      <c r="AFA107" s="48"/>
      <c r="AFB107" s="48"/>
      <c r="AFC107" s="48"/>
      <c r="AFD107" s="48"/>
      <c r="AFE107" s="48"/>
      <c r="AFF107" s="48"/>
      <c r="AFG107" s="48"/>
      <c r="AFH107" s="48"/>
      <c r="AFI107" s="48"/>
      <c r="AFJ107" s="48"/>
      <c r="AFK107" s="48"/>
      <c r="AFL107" s="48"/>
      <c r="AFM107" s="48"/>
      <c r="AFN107" s="48"/>
      <c r="AFO107" s="48"/>
      <c r="AFP107" s="48"/>
      <c r="AFQ107" s="48"/>
      <c r="AFR107" s="48"/>
      <c r="AFS107" s="48"/>
      <c r="AFT107" s="48"/>
      <c r="AFU107" s="48"/>
      <c r="AFV107" s="48"/>
      <c r="AFW107" s="48"/>
      <c r="AFX107" s="48"/>
      <c r="AFY107" s="48"/>
      <c r="AFZ107" s="48"/>
      <c r="AGA107" s="48"/>
      <c r="AGB107" s="48"/>
      <c r="AGC107" s="48"/>
      <c r="AGD107" s="48"/>
      <c r="AGE107" s="48"/>
      <c r="AGF107" s="48"/>
      <c r="AGG107" s="48"/>
      <c r="AGH107" s="48"/>
      <c r="AGI107" s="48"/>
      <c r="AGJ107" s="48"/>
      <c r="AGK107" s="48"/>
      <c r="AGL107" s="48"/>
      <c r="AGM107" s="48"/>
      <c r="AGN107" s="48"/>
      <c r="AGO107" s="48"/>
      <c r="AGP107" s="48"/>
      <c r="AGQ107" s="48"/>
      <c r="AGR107" s="48"/>
      <c r="AGS107" s="48"/>
      <c r="AGT107" s="48"/>
      <c r="AGU107" s="48"/>
      <c r="AGV107" s="48"/>
      <c r="AGW107" s="48"/>
      <c r="AGX107" s="48"/>
      <c r="AGY107" s="48"/>
      <c r="AGZ107" s="48"/>
      <c r="AHA107" s="48"/>
      <c r="AHB107" s="48"/>
      <c r="AHC107" s="48"/>
      <c r="AHD107" s="48"/>
      <c r="AHE107" s="48"/>
      <c r="AHF107" s="48"/>
      <c r="AHG107" s="48"/>
      <c r="AHH107" s="48"/>
      <c r="AHI107" s="48"/>
      <c r="AHJ107" s="48"/>
      <c r="AHK107" s="48"/>
      <c r="AHL107" s="48"/>
      <c r="AHM107" s="48"/>
      <c r="AHN107" s="48"/>
      <c r="AHO107" s="48"/>
      <c r="AHP107" s="48"/>
      <c r="AHQ107" s="48"/>
      <c r="AHR107" s="48"/>
      <c r="AHS107" s="48"/>
      <c r="AHT107" s="48"/>
      <c r="AHU107" s="48"/>
      <c r="AHV107" s="48"/>
      <c r="AHW107" s="48"/>
      <c r="AHX107" s="48"/>
      <c r="AHY107" s="48"/>
      <c r="AHZ107" s="48"/>
      <c r="AIA107" s="48"/>
      <c r="AIB107" s="48"/>
      <c r="AIC107" s="48"/>
      <c r="AID107" s="48"/>
      <c r="AIE107" s="48"/>
      <c r="AIF107" s="48"/>
      <c r="AIG107" s="48"/>
      <c r="AIH107" s="48"/>
      <c r="AII107" s="48"/>
      <c r="AIJ107" s="48"/>
      <c r="AIK107" s="48"/>
      <c r="AIL107" s="48"/>
      <c r="AIM107" s="48"/>
      <c r="AIN107" s="48"/>
      <c r="AIO107" s="48"/>
      <c r="AIP107" s="48"/>
      <c r="AIQ107" s="48"/>
      <c r="AIR107" s="48"/>
      <c r="AIS107" s="48"/>
      <c r="AIT107" s="48"/>
      <c r="AIU107" s="48"/>
      <c r="AIV107" s="48"/>
      <c r="AIW107" s="48"/>
      <c r="AIX107" s="48"/>
      <c r="AIY107" s="48"/>
      <c r="AIZ107" s="48"/>
      <c r="AJA107" s="48"/>
      <c r="AJB107" s="48"/>
      <c r="AJC107" s="48"/>
      <c r="AJD107" s="48"/>
      <c r="AJE107" s="48"/>
      <c r="AJF107" s="48"/>
      <c r="AJG107" s="48"/>
      <c r="AJH107" s="48"/>
      <c r="AJI107" s="48"/>
      <c r="AJJ107" s="48"/>
      <c r="AJK107" s="48"/>
      <c r="AJL107" s="48"/>
      <c r="AJM107" s="48"/>
      <c r="AJN107" s="48"/>
      <c r="AJO107" s="48"/>
      <c r="AJP107" s="48"/>
      <c r="AJQ107" s="48"/>
      <c r="AJR107" s="48"/>
      <c r="AJS107" s="48"/>
      <c r="AJT107" s="48"/>
      <c r="AJU107" s="48"/>
      <c r="AJV107" s="48"/>
      <c r="AJW107" s="48"/>
      <c r="AJX107" s="48"/>
      <c r="AJY107" s="48"/>
      <c r="AJZ107" s="48"/>
      <c r="AKA107" s="48"/>
      <c r="AKB107" s="48"/>
      <c r="AKC107" s="48"/>
      <c r="AKD107" s="48"/>
      <c r="AKE107" s="48"/>
      <c r="AKF107" s="48"/>
      <c r="AKG107" s="48"/>
      <c r="AKH107" s="48"/>
      <c r="AKI107" s="48"/>
      <c r="AKJ107" s="48"/>
      <c r="AKK107" s="48"/>
      <c r="AKL107" s="48"/>
      <c r="AKM107" s="48"/>
      <c r="AKN107" s="48"/>
      <c r="AKO107" s="48"/>
      <c r="AKP107" s="48"/>
      <c r="AKQ107" s="48"/>
      <c r="AKR107" s="48"/>
      <c r="AKS107" s="48"/>
      <c r="AKT107" s="48"/>
      <c r="AKU107" s="48"/>
      <c r="AKV107" s="48"/>
      <c r="AKW107" s="48"/>
      <c r="AKX107" s="48"/>
      <c r="AKY107" s="48"/>
      <c r="AKZ107" s="48"/>
      <c r="ALA107" s="48"/>
      <c r="ALB107" s="48"/>
      <c r="ALC107" s="48"/>
      <c r="ALD107" s="48"/>
      <c r="ALE107" s="48"/>
      <c r="ALF107" s="48"/>
      <c r="ALG107" s="48"/>
      <c r="ALH107" s="48"/>
      <c r="ALI107" s="48"/>
      <c r="ALJ107" s="48"/>
      <c r="ALK107" s="48"/>
      <c r="ALL107" s="48"/>
      <c r="ALM107" s="48"/>
      <c r="ALN107" s="48"/>
      <c r="ALO107" s="48"/>
      <c r="ALP107" s="48"/>
      <c r="ALQ107" s="48"/>
      <c r="ALR107" s="48"/>
      <c r="ALS107" s="48"/>
      <c r="ALT107" s="48"/>
      <c r="ALU107" s="48"/>
      <c r="ALV107" s="48"/>
      <c r="ALW107" s="48"/>
      <c r="ALX107" s="48"/>
      <c r="ALY107" s="48"/>
      <c r="ALZ107" s="48"/>
      <c r="AMA107" s="48"/>
      <c r="AMB107" s="48"/>
      <c r="AMC107" s="48"/>
      <c r="AMD107" s="48"/>
      <c r="AME107" s="48"/>
      <c r="AMF107" s="48"/>
      <c r="AMG107" s="48"/>
      <c r="AMH107" s="48"/>
      <c r="AMI107" s="48"/>
      <c r="AMJ107" s="48"/>
      <c r="AMK107" s="48"/>
      <c r="AML107" s="48"/>
      <c r="AMM107" s="48"/>
      <c r="AMN107" s="48"/>
      <c r="AMO107" s="48"/>
      <c r="AMP107" s="48"/>
      <c r="AMQ107" s="48"/>
      <c r="AMR107" s="48"/>
      <c r="AMS107" s="48"/>
      <c r="AMT107" s="48"/>
      <c r="AMU107" s="48"/>
      <c r="AMV107" s="48"/>
      <c r="AMW107" s="48"/>
      <c r="AMX107" s="48"/>
      <c r="AMY107" s="48"/>
      <c r="AMZ107" s="48"/>
      <c r="ANA107" s="48"/>
      <c r="ANB107" s="48"/>
      <c r="ANC107" s="48"/>
      <c r="AND107" s="48"/>
      <c r="ANE107" s="48"/>
      <c r="ANF107" s="48"/>
      <c r="ANG107" s="48"/>
      <c r="ANH107" s="48"/>
      <c r="ANI107" s="48"/>
      <c r="ANJ107" s="48"/>
      <c r="ANK107" s="48"/>
      <c r="ANL107" s="48"/>
      <c r="ANM107" s="48"/>
      <c r="ANN107" s="48"/>
      <c r="ANO107" s="48"/>
      <c r="ANP107" s="48"/>
      <c r="ANQ107" s="48"/>
      <c r="ANR107" s="48"/>
      <c r="ANS107" s="48"/>
      <c r="ANT107" s="48"/>
      <c r="ANU107" s="48"/>
      <c r="ANV107" s="48"/>
      <c r="ANW107" s="48"/>
      <c r="ANX107" s="48"/>
      <c r="ANY107" s="48"/>
      <c r="ANZ107" s="48"/>
      <c r="AOA107" s="48"/>
      <c r="AOB107" s="48"/>
      <c r="AOC107" s="48"/>
      <c r="AOD107" s="48"/>
      <c r="AOE107" s="48"/>
      <c r="AOF107" s="48"/>
      <c r="AOG107" s="48"/>
      <c r="AOH107" s="48"/>
      <c r="AOI107" s="48"/>
      <c r="AOJ107" s="48"/>
      <c r="AOK107" s="48"/>
      <c r="AOL107" s="48"/>
      <c r="AOM107" s="48"/>
      <c r="AON107" s="48"/>
      <c r="AOO107" s="48"/>
      <c r="AOP107" s="48"/>
      <c r="AOQ107" s="48"/>
      <c r="AOR107" s="48"/>
      <c r="AOS107" s="48"/>
      <c r="AOT107" s="48"/>
      <c r="AOU107" s="48"/>
      <c r="AOV107" s="48"/>
      <c r="AOW107" s="48"/>
      <c r="AOX107" s="48"/>
      <c r="AOY107" s="48"/>
      <c r="AOZ107" s="48"/>
      <c r="APA107" s="48"/>
      <c r="APB107" s="48"/>
      <c r="APC107" s="48"/>
      <c r="APD107" s="48"/>
      <c r="APE107" s="48"/>
      <c r="APF107" s="48"/>
      <c r="APG107" s="48"/>
      <c r="APH107" s="48"/>
      <c r="API107" s="48"/>
      <c r="APJ107" s="48"/>
      <c r="APK107" s="48"/>
      <c r="APL107" s="48"/>
      <c r="APM107" s="48"/>
      <c r="APN107" s="48"/>
      <c r="APO107" s="48"/>
      <c r="APP107" s="48"/>
      <c r="APQ107" s="48"/>
      <c r="APR107" s="48"/>
      <c r="APS107" s="48"/>
      <c r="APT107" s="48"/>
      <c r="APU107" s="48"/>
      <c r="APV107" s="48"/>
      <c r="APW107" s="48"/>
      <c r="APX107" s="48"/>
      <c r="APY107" s="48"/>
      <c r="APZ107" s="48"/>
      <c r="AQA107" s="48"/>
      <c r="AQB107" s="48"/>
      <c r="AQC107" s="48"/>
      <c r="AQD107" s="48"/>
      <c r="AQE107" s="48"/>
      <c r="AQF107" s="48"/>
      <c r="AQG107" s="48"/>
      <c r="AQH107" s="48"/>
      <c r="AQI107" s="48"/>
      <c r="AQJ107" s="48"/>
      <c r="AQK107" s="48"/>
      <c r="AQL107" s="48"/>
      <c r="AQM107" s="48"/>
      <c r="AQN107" s="48"/>
      <c r="AQO107" s="48"/>
      <c r="AQP107" s="48"/>
      <c r="AQQ107" s="48"/>
      <c r="AQR107" s="48"/>
      <c r="AQS107" s="48"/>
      <c r="AQT107" s="48"/>
      <c r="AQU107" s="48"/>
      <c r="AQV107" s="48"/>
      <c r="AQW107" s="48"/>
      <c r="AQX107" s="48"/>
      <c r="AQY107" s="48"/>
      <c r="AQZ107" s="48"/>
      <c r="ARA107" s="48"/>
      <c r="ARB107" s="48"/>
      <c r="ARC107" s="48"/>
      <c r="ARD107" s="48"/>
      <c r="ARE107" s="48"/>
      <c r="ARF107" s="48"/>
      <c r="ARG107" s="48"/>
      <c r="ARH107" s="48"/>
      <c r="ARI107" s="48"/>
      <c r="ARJ107" s="48"/>
      <c r="ARK107" s="48"/>
      <c r="ARL107" s="48"/>
      <c r="ARM107" s="48"/>
      <c r="ARN107" s="48"/>
      <c r="ARO107" s="48"/>
      <c r="ARP107" s="48"/>
      <c r="ARQ107" s="48"/>
      <c r="ARR107" s="48"/>
      <c r="ARS107" s="48"/>
      <c r="ART107" s="48"/>
      <c r="ARU107" s="48"/>
      <c r="ARV107" s="48"/>
      <c r="ARW107" s="48"/>
      <c r="ARX107" s="48"/>
      <c r="ARY107" s="48"/>
      <c r="ARZ107" s="48"/>
      <c r="ASA107" s="48"/>
      <c r="ASB107" s="48"/>
      <c r="ASC107" s="48"/>
      <c r="ASD107" s="48"/>
      <c r="ASE107" s="48"/>
      <c r="ASF107" s="48"/>
      <c r="ASG107" s="48"/>
      <c r="ASH107" s="48"/>
      <c r="ASI107" s="48"/>
      <c r="ASJ107" s="48"/>
      <c r="ASK107" s="48"/>
      <c r="ASL107" s="48"/>
      <c r="ASM107" s="48"/>
      <c r="ASN107" s="48"/>
      <c r="ASO107" s="48"/>
      <c r="ASP107" s="48"/>
      <c r="ASQ107" s="48"/>
      <c r="ASR107" s="48"/>
      <c r="ASS107" s="48"/>
      <c r="AST107" s="48"/>
      <c r="ASU107" s="48"/>
      <c r="ASV107" s="48"/>
      <c r="ASW107" s="48"/>
      <c r="ASX107" s="48"/>
      <c r="ASY107" s="48"/>
      <c r="ASZ107" s="48"/>
      <c r="ATA107" s="48"/>
      <c r="ATB107" s="48"/>
      <c r="ATC107" s="48"/>
      <c r="ATD107" s="48"/>
      <c r="ATE107" s="48"/>
      <c r="ATF107" s="48"/>
      <c r="ATG107" s="48"/>
      <c r="ATH107" s="48"/>
      <c r="ATI107" s="48"/>
      <c r="ATJ107" s="48"/>
      <c r="ATK107" s="48"/>
      <c r="ATL107" s="48"/>
      <c r="ATM107" s="48"/>
      <c r="ATN107" s="48"/>
      <c r="ATO107" s="48"/>
      <c r="ATP107" s="48"/>
      <c r="ATQ107" s="48"/>
      <c r="ATR107" s="48"/>
      <c r="ATS107" s="48"/>
      <c r="ATT107" s="48"/>
      <c r="ATU107" s="48"/>
      <c r="ATV107" s="48"/>
      <c r="ATW107" s="48"/>
      <c r="ATX107" s="48"/>
      <c r="ATY107" s="48"/>
      <c r="ATZ107" s="48"/>
      <c r="AUA107" s="48"/>
      <c r="AUB107" s="48"/>
      <c r="AUC107" s="48"/>
      <c r="AUD107" s="48"/>
      <c r="AUE107" s="48"/>
      <c r="AUF107" s="48"/>
      <c r="AUG107" s="48"/>
      <c r="AUH107" s="48"/>
      <c r="AUI107" s="48"/>
      <c r="AUJ107" s="48"/>
      <c r="AUK107" s="48"/>
      <c r="AUL107" s="48"/>
      <c r="AUM107" s="48"/>
      <c r="AUN107" s="48"/>
      <c r="AUO107" s="48"/>
      <c r="AUP107" s="48"/>
      <c r="AUQ107" s="48"/>
      <c r="AUR107" s="48"/>
      <c r="AUS107" s="48"/>
      <c r="AUT107" s="48"/>
      <c r="AUU107" s="48"/>
      <c r="AUV107" s="48"/>
      <c r="AUW107" s="48"/>
      <c r="AUX107" s="48"/>
      <c r="AUY107" s="48"/>
      <c r="AUZ107" s="48"/>
      <c r="AVA107" s="48"/>
      <c r="AVB107" s="48"/>
      <c r="AVC107" s="48"/>
      <c r="AVD107" s="48"/>
      <c r="AVE107" s="48"/>
      <c r="AVF107" s="48"/>
      <c r="AVG107" s="48"/>
      <c r="AVH107" s="48"/>
      <c r="AVI107" s="48"/>
      <c r="AVJ107" s="48"/>
      <c r="AVK107" s="48"/>
      <c r="AVL107" s="48"/>
      <c r="AVM107" s="48"/>
      <c r="AVN107" s="48"/>
      <c r="AVO107" s="48"/>
      <c r="AVP107" s="48"/>
      <c r="AVQ107" s="48"/>
      <c r="AVR107" s="48"/>
      <c r="AVS107" s="48"/>
      <c r="AVT107" s="48"/>
      <c r="AVU107" s="48"/>
      <c r="AVV107" s="48"/>
      <c r="AVW107" s="48"/>
      <c r="AVX107" s="48"/>
      <c r="AVY107" s="48"/>
      <c r="AVZ107" s="48"/>
      <c r="AWA107" s="48"/>
      <c r="AWB107" s="48"/>
      <c r="AWC107" s="48"/>
      <c r="AWD107" s="48"/>
      <c r="AWE107" s="48"/>
      <c r="AWF107" s="48"/>
      <c r="AWG107" s="48"/>
      <c r="AWH107" s="48"/>
      <c r="AWI107" s="48"/>
      <c r="AWJ107" s="48"/>
      <c r="AWK107" s="48"/>
      <c r="AWL107" s="48"/>
      <c r="AWM107" s="48"/>
      <c r="AWN107" s="48"/>
      <c r="AWO107" s="48"/>
      <c r="AWP107" s="48"/>
      <c r="AWQ107" s="48"/>
      <c r="AWR107" s="48"/>
      <c r="AWS107" s="48"/>
      <c r="AWT107" s="48"/>
      <c r="AWU107" s="48"/>
      <c r="AWV107" s="48"/>
      <c r="AWW107" s="48"/>
      <c r="AWX107" s="48"/>
      <c r="AWY107" s="48"/>
      <c r="AWZ107" s="48"/>
      <c r="AXA107" s="48"/>
      <c r="AXB107" s="48"/>
      <c r="AXC107" s="48"/>
      <c r="AXD107" s="48"/>
      <c r="AXE107" s="48"/>
      <c r="AXF107" s="48"/>
      <c r="AXG107" s="48"/>
      <c r="AXH107" s="48"/>
      <c r="AXI107" s="48"/>
      <c r="AXJ107" s="48"/>
      <c r="AXK107" s="48"/>
      <c r="AXL107" s="48"/>
      <c r="AXM107" s="48"/>
      <c r="AXN107" s="48"/>
      <c r="AXO107" s="48"/>
      <c r="AXP107" s="48"/>
      <c r="AXQ107" s="48"/>
      <c r="AXR107" s="48"/>
      <c r="AXS107" s="48"/>
      <c r="AXT107" s="48"/>
      <c r="AXU107" s="48"/>
      <c r="AXV107" s="48"/>
      <c r="AXW107" s="48"/>
      <c r="AXX107" s="48"/>
      <c r="AXY107" s="48"/>
      <c r="AXZ107" s="48"/>
      <c r="AYA107" s="48"/>
      <c r="AYB107" s="48"/>
      <c r="AYC107" s="48"/>
      <c r="AYD107" s="48"/>
      <c r="AYE107" s="48"/>
      <c r="AYF107" s="48"/>
      <c r="AYG107" s="48"/>
      <c r="AYH107" s="48"/>
      <c r="AYI107" s="48"/>
      <c r="AYJ107" s="48"/>
      <c r="AYK107" s="48"/>
      <c r="AYL107" s="48"/>
      <c r="AYM107" s="48"/>
      <c r="AYN107" s="48"/>
      <c r="AYO107" s="48"/>
      <c r="AYP107" s="48"/>
      <c r="AYQ107" s="48"/>
      <c r="AYR107" s="48"/>
      <c r="AYS107" s="48"/>
      <c r="AYT107" s="48"/>
      <c r="AYU107" s="48"/>
      <c r="AYV107" s="48"/>
      <c r="AYW107" s="48"/>
      <c r="AYX107" s="48"/>
      <c r="AYY107" s="48"/>
      <c r="AYZ107" s="48"/>
      <c r="AZA107" s="48"/>
      <c r="AZB107" s="48"/>
      <c r="AZC107" s="48"/>
      <c r="AZD107" s="48"/>
      <c r="AZE107" s="48"/>
      <c r="AZF107" s="48"/>
      <c r="AZG107" s="48"/>
      <c r="AZH107" s="48"/>
      <c r="AZI107" s="48"/>
      <c r="AZJ107" s="48"/>
      <c r="AZK107" s="48"/>
      <c r="AZL107" s="48"/>
      <c r="AZM107" s="48"/>
      <c r="AZN107" s="48"/>
      <c r="AZO107" s="48"/>
      <c r="AZP107" s="48"/>
      <c r="AZQ107" s="48"/>
      <c r="AZR107" s="48"/>
      <c r="AZS107" s="48"/>
      <c r="AZT107" s="48"/>
      <c r="AZU107" s="48"/>
      <c r="AZV107" s="48"/>
      <c r="AZW107" s="48"/>
      <c r="AZX107" s="48"/>
      <c r="AZY107" s="48"/>
      <c r="AZZ107" s="48"/>
      <c r="BAA107" s="48"/>
      <c r="BAB107" s="48"/>
      <c r="BAC107" s="48"/>
      <c r="BAD107" s="48"/>
      <c r="BAE107" s="48"/>
      <c r="BAF107" s="48"/>
      <c r="BAG107" s="48"/>
      <c r="BAH107" s="48"/>
      <c r="BAI107" s="48"/>
      <c r="BAJ107" s="48"/>
      <c r="BAK107" s="48"/>
      <c r="BAL107" s="48"/>
      <c r="BAM107" s="48"/>
      <c r="BAN107" s="48"/>
      <c r="BAO107" s="48"/>
      <c r="BAP107" s="48"/>
      <c r="BAQ107" s="48"/>
      <c r="BAR107" s="48"/>
      <c r="BAS107" s="48"/>
      <c r="BAT107" s="48"/>
      <c r="BAU107" s="48"/>
      <c r="BAV107" s="48"/>
      <c r="BAW107" s="48"/>
      <c r="BAX107" s="48"/>
      <c r="BAY107" s="48"/>
      <c r="BAZ107" s="48"/>
      <c r="BBA107" s="48"/>
      <c r="BBB107" s="48"/>
      <c r="BBC107" s="48"/>
      <c r="BBD107" s="48"/>
      <c r="BBE107" s="48"/>
      <c r="BBF107" s="48"/>
      <c r="BBG107" s="48"/>
      <c r="BBH107" s="48"/>
      <c r="BBI107" s="48"/>
      <c r="BBJ107" s="48"/>
      <c r="BBK107" s="48"/>
      <c r="BBL107" s="48"/>
      <c r="BBM107" s="48"/>
      <c r="BBN107" s="48"/>
      <c r="BBO107" s="48"/>
      <c r="BBP107" s="48"/>
      <c r="BBQ107" s="48"/>
      <c r="BBR107" s="48"/>
      <c r="BBS107" s="48"/>
      <c r="BBT107" s="48"/>
      <c r="BBU107" s="48"/>
      <c r="BBV107" s="48"/>
      <c r="BBW107" s="48"/>
      <c r="BBX107" s="48"/>
      <c r="BBY107" s="48"/>
      <c r="BBZ107" s="48"/>
      <c r="BCA107" s="48"/>
      <c r="BCB107" s="48"/>
      <c r="BCC107" s="48"/>
      <c r="BCD107" s="48"/>
      <c r="BCE107" s="48"/>
      <c r="BCF107" s="48"/>
      <c r="BCG107" s="48"/>
      <c r="BCH107" s="48"/>
      <c r="BCI107" s="48"/>
      <c r="BCJ107" s="48"/>
      <c r="BCK107" s="48"/>
      <c r="BCL107" s="48"/>
      <c r="BCM107" s="48"/>
      <c r="BCN107" s="48"/>
      <c r="BCO107" s="48"/>
      <c r="BCP107" s="48"/>
      <c r="BCQ107" s="48"/>
      <c r="BCR107" s="48"/>
      <c r="BCS107" s="48"/>
      <c r="BCT107" s="48"/>
      <c r="BCU107" s="48"/>
      <c r="BCV107" s="48"/>
      <c r="BCW107" s="48"/>
      <c r="BCX107" s="48"/>
      <c r="BCY107" s="48"/>
      <c r="BCZ107" s="48"/>
      <c r="BDA107" s="48"/>
      <c r="BDB107" s="48"/>
      <c r="BDC107" s="48"/>
      <c r="BDD107" s="48"/>
      <c r="BDE107" s="48"/>
      <c r="BDF107" s="48"/>
      <c r="BDG107" s="48"/>
      <c r="BDH107" s="48"/>
      <c r="BDI107" s="48"/>
      <c r="BDJ107" s="48"/>
      <c r="BDK107" s="48"/>
      <c r="BDL107" s="48"/>
      <c r="BDM107" s="48"/>
      <c r="BDN107" s="48"/>
      <c r="BDO107" s="48"/>
      <c r="BDP107" s="48"/>
      <c r="BDQ107" s="48"/>
      <c r="BDR107" s="48"/>
      <c r="BDS107" s="48"/>
      <c r="BDT107" s="48"/>
      <c r="BDU107" s="48"/>
      <c r="BDV107" s="48"/>
      <c r="BDW107" s="48"/>
      <c r="BDX107" s="48"/>
      <c r="BDY107" s="48"/>
      <c r="BDZ107" s="48"/>
      <c r="BEA107" s="48"/>
      <c r="BEB107" s="48"/>
      <c r="BEC107" s="48"/>
      <c r="BED107" s="48"/>
      <c r="BEE107" s="48"/>
      <c r="BEF107" s="48"/>
      <c r="BEG107" s="48"/>
      <c r="BEH107" s="48"/>
      <c r="BEI107" s="48"/>
      <c r="BEJ107" s="48"/>
      <c r="BEK107" s="48"/>
      <c r="BEL107" s="48"/>
      <c r="BEM107" s="48"/>
      <c r="BEN107" s="48"/>
      <c r="BEO107" s="48"/>
      <c r="BEP107" s="48"/>
      <c r="BEQ107" s="48"/>
      <c r="BER107" s="48"/>
      <c r="BES107" s="48"/>
      <c r="BET107" s="48"/>
      <c r="BEU107" s="48"/>
      <c r="BEV107" s="48"/>
      <c r="BEW107" s="48"/>
      <c r="BEX107" s="48"/>
      <c r="BEY107" s="48"/>
      <c r="BEZ107" s="48"/>
      <c r="BFA107" s="48"/>
      <c r="BFB107" s="48"/>
      <c r="BFC107" s="48"/>
      <c r="BFD107" s="48"/>
      <c r="BFE107" s="48"/>
      <c r="BFF107" s="48"/>
      <c r="BFG107" s="48"/>
      <c r="BFH107" s="48"/>
      <c r="BFI107" s="48"/>
      <c r="BFJ107" s="48"/>
      <c r="BFK107" s="48"/>
      <c r="BFL107" s="48"/>
      <c r="BFM107" s="48"/>
      <c r="BFN107" s="48"/>
      <c r="BFO107" s="48"/>
      <c r="BFP107" s="48"/>
      <c r="BFQ107" s="48"/>
      <c r="BFR107" s="48"/>
      <c r="BFS107" s="48"/>
      <c r="BFT107" s="48"/>
      <c r="BFU107" s="48"/>
      <c r="BFV107" s="48"/>
      <c r="BFW107" s="48"/>
      <c r="BFX107" s="48"/>
      <c r="BFY107" s="48"/>
      <c r="BFZ107" s="48"/>
      <c r="BGA107" s="48"/>
      <c r="BGB107" s="48"/>
      <c r="BGC107" s="48"/>
      <c r="BGD107" s="48"/>
      <c r="BGE107" s="48"/>
      <c r="BGF107" s="48"/>
      <c r="BGG107" s="48"/>
      <c r="BGH107" s="48"/>
      <c r="BGI107" s="48"/>
      <c r="BGJ107" s="48"/>
      <c r="BGK107" s="48"/>
      <c r="BGL107" s="48"/>
      <c r="BGM107" s="48"/>
      <c r="BGN107" s="48"/>
      <c r="BGO107" s="48"/>
      <c r="BGP107" s="48"/>
      <c r="BGQ107" s="48"/>
      <c r="BGR107" s="48"/>
      <c r="BGS107" s="48"/>
      <c r="BGT107" s="48"/>
      <c r="BGU107" s="48"/>
      <c r="BGV107" s="48"/>
      <c r="BGW107" s="48"/>
      <c r="BGX107" s="48"/>
      <c r="BGY107" s="48"/>
      <c r="BGZ107" s="48"/>
      <c r="BHA107" s="48"/>
      <c r="BHB107" s="48"/>
      <c r="BHC107" s="48"/>
      <c r="BHD107" s="48"/>
      <c r="BHE107" s="48"/>
      <c r="BHF107" s="48"/>
      <c r="BHG107" s="48"/>
      <c r="BHH107" s="48"/>
      <c r="BHI107" s="48"/>
      <c r="BHJ107" s="48"/>
      <c r="BHK107" s="48"/>
      <c r="BHL107" s="48"/>
      <c r="BHM107" s="48"/>
      <c r="BHN107" s="48"/>
      <c r="BHO107" s="48"/>
      <c r="BHP107" s="48"/>
      <c r="BHQ107" s="48"/>
      <c r="BHR107" s="48"/>
      <c r="BHS107" s="48"/>
      <c r="BHT107" s="48"/>
      <c r="BHU107" s="48"/>
      <c r="BHV107" s="48"/>
      <c r="BHW107" s="48"/>
      <c r="BHX107" s="48"/>
      <c r="BHY107" s="48"/>
      <c r="BHZ107" s="48"/>
      <c r="BIA107" s="48"/>
      <c r="BIB107" s="48"/>
      <c r="BIC107" s="48"/>
      <c r="BID107" s="48"/>
      <c r="BIE107" s="48"/>
      <c r="BIF107" s="48"/>
      <c r="BIG107" s="48"/>
      <c r="BIH107" s="48"/>
      <c r="BII107" s="48"/>
      <c r="BIJ107" s="48"/>
      <c r="BIK107" s="48"/>
      <c r="BIL107" s="48"/>
      <c r="BIM107" s="48"/>
      <c r="BIN107" s="48"/>
      <c r="BIO107" s="48"/>
      <c r="BIP107" s="48"/>
      <c r="BIQ107" s="48"/>
      <c r="BIR107" s="48"/>
      <c r="BIS107" s="48"/>
      <c r="BIT107" s="48"/>
      <c r="BIU107" s="48"/>
      <c r="BIV107" s="48"/>
      <c r="BIW107" s="48"/>
      <c r="BIX107" s="48"/>
      <c r="BIY107" s="48"/>
      <c r="BIZ107" s="48"/>
      <c r="BJA107" s="48"/>
      <c r="BJB107" s="48"/>
      <c r="BJC107" s="48"/>
      <c r="BJD107" s="48"/>
      <c r="BJE107" s="48"/>
      <c r="BJF107" s="48"/>
      <c r="BJG107" s="48"/>
      <c r="BJH107" s="48"/>
      <c r="BJI107" s="48"/>
      <c r="BJJ107" s="48"/>
      <c r="BJK107" s="48"/>
      <c r="BJL107" s="48"/>
      <c r="BJM107" s="48"/>
      <c r="BJN107" s="48"/>
      <c r="BJO107" s="48"/>
      <c r="BJP107" s="48"/>
      <c r="BJQ107" s="48"/>
      <c r="BJR107" s="48"/>
      <c r="BJS107" s="48"/>
      <c r="BJT107" s="48"/>
      <c r="BJU107" s="48"/>
      <c r="BJV107" s="48"/>
      <c r="BJW107" s="48"/>
      <c r="BJX107" s="48"/>
      <c r="BJY107" s="48"/>
      <c r="BJZ107" s="48"/>
      <c r="BKA107" s="48"/>
      <c r="BKB107" s="48"/>
      <c r="BKC107" s="48"/>
      <c r="BKD107" s="48"/>
      <c r="BKE107" s="48"/>
      <c r="BKF107" s="48"/>
      <c r="BKG107" s="48"/>
      <c r="BKH107" s="48"/>
      <c r="BKI107" s="48"/>
      <c r="BKJ107" s="48"/>
      <c r="BKK107" s="48"/>
      <c r="BKL107" s="48"/>
      <c r="BKM107" s="48"/>
      <c r="BKN107" s="48"/>
      <c r="BKO107" s="48"/>
      <c r="BKP107" s="48"/>
      <c r="BKQ107" s="48"/>
      <c r="BKR107" s="48"/>
      <c r="BKS107" s="48"/>
      <c r="BKT107" s="48"/>
      <c r="BKU107" s="48"/>
      <c r="BKV107" s="48"/>
      <c r="BKW107" s="48"/>
      <c r="BKX107" s="48"/>
      <c r="BKY107" s="48"/>
      <c r="BKZ107" s="48"/>
      <c r="BLA107" s="48"/>
      <c r="BLB107" s="48"/>
      <c r="BLC107" s="48"/>
      <c r="BLD107" s="48"/>
      <c r="BLE107" s="48"/>
      <c r="BLF107" s="48"/>
      <c r="BLG107" s="48"/>
      <c r="BLH107" s="48"/>
      <c r="BLI107" s="48"/>
      <c r="BLJ107" s="48"/>
      <c r="BLK107" s="48"/>
      <c r="BLL107" s="48"/>
      <c r="BLM107" s="48"/>
      <c r="BLN107" s="48"/>
      <c r="BLO107" s="48"/>
      <c r="BLP107" s="48"/>
      <c r="BLQ107" s="48"/>
      <c r="BLR107" s="48"/>
      <c r="BLS107" s="48"/>
      <c r="BLT107" s="48"/>
      <c r="BLU107" s="48"/>
      <c r="BLV107" s="48"/>
      <c r="BLW107" s="48"/>
      <c r="BLX107" s="48"/>
      <c r="BLY107" s="48"/>
      <c r="BLZ107" s="48"/>
      <c r="BMA107" s="48"/>
      <c r="BMB107" s="48"/>
      <c r="BMC107" s="48"/>
      <c r="BMD107" s="48"/>
      <c r="BME107" s="48"/>
      <c r="BMF107" s="48"/>
      <c r="BMG107" s="48"/>
      <c r="BMH107" s="48"/>
      <c r="BMI107" s="48"/>
      <c r="BMJ107" s="48"/>
      <c r="BMK107" s="48"/>
      <c r="BML107" s="48"/>
      <c r="BMM107" s="48"/>
      <c r="BMN107" s="48"/>
      <c r="BMO107" s="48"/>
      <c r="BMP107" s="48"/>
      <c r="BMQ107" s="48"/>
      <c r="BMR107" s="48"/>
      <c r="BMS107" s="48"/>
      <c r="BMT107" s="48"/>
      <c r="BMU107" s="48"/>
      <c r="BMV107" s="48"/>
      <c r="BMW107" s="48"/>
      <c r="BMX107" s="48"/>
      <c r="BMY107" s="48"/>
      <c r="BMZ107" s="48"/>
      <c r="BNA107" s="48"/>
      <c r="BNB107" s="48"/>
      <c r="BNC107" s="48"/>
      <c r="BND107" s="48"/>
      <c r="BNE107" s="48"/>
      <c r="BNF107" s="48"/>
      <c r="BNG107" s="48"/>
      <c r="BNH107" s="48"/>
      <c r="BNI107" s="48"/>
      <c r="BNJ107" s="48"/>
      <c r="BNK107" s="48"/>
      <c r="BNL107" s="48"/>
      <c r="BNM107" s="48"/>
      <c r="BNN107" s="48"/>
      <c r="BNO107" s="48"/>
      <c r="BNP107" s="48"/>
      <c r="BNQ107" s="48"/>
      <c r="BNR107" s="48"/>
      <c r="BNS107" s="48"/>
      <c r="BNT107" s="48"/>
      <c r="BNU107" s="48"/>
      <c r="BNV107" s="48"/>
      <c r="BNW107" s="48"/>
      <c r="BNX107" s="48"/>
      <c r="BNY107" s="48"/>
      <c r="BNZ107" s="48"/>
      <c r="BOA107" s="48"/>
      <c r="BOB107" s="48"/>
      <c r="BOC107" s="48"/>
      <c r="BOD107" s="48"/>
      <c r="BOE107" s="48"/>
      <c r="BOF107" s="48"/>
      <c r="BOG107" s="48"/>
      <c r="BOH107" s="48"/>
      <c r="BOI107" s="48"/>
      <c r="BOJ107" s="48"/>
      <c r="BOK107" s="48"/>
      <c r="BOL107" s="48"/>
      <c r="BOM107" s="48"/>
      <c r="BON107" s="48"/>
      <c r="BOO107" s="48"/>
      <c r="BOP107" s="48"/>
      <c r="BOQ107" s="48"/>
      <c r="BOR107" s="48"/>
      <c r="BOS107" s="48"/>
      <c r="BOT107" s="48"/>
      <c r="BOU107" s="48"/>
      <c r="BOV107" s="48"/>
      <c r="BOW107" s="48"/>
      <c r="BOX107" s="48"/>
      <c r="BOY107" s="48"/>
      <c r="BOZ107" s="48"/>
      <c r="BPA107" s="48"/>
      <c r="BPB107" s="48"/>
      <c r="BPC107" s="48"/>
      <c r="BPD107" s="48"/>
      <c r="BPE107" s="48"/>
      <c r="BPF107" s="48"/>
      <c r="BPG107" s="48"/>
      <c r="BPH107" s="48"/>
      <c r="BPI107" s="48"/>
      <c r="BPJ107" s="48"/>
      <c r="BPK107" s="48"/>
      <c r="BPL107" s="48"/>
      <c r="BPM107" s="48"/>
      <c r="BPN107" s="48"/>
      <c r="BPO107" s="48"/>
      <c r="BPP107" s="48"/>
      <c r="BPQ107" s="48"/>
      <c r="BPR107" s="48"/>
      <c r="BPS107" s="48"/>
      <c r="BPT107" s="48"/>
      <c r="BPU107" s="48"/>
      <c r="BPV107" s="48"/>
      <c r="BPW107" s="48"/>
      <c r="BPX107" s="48"/>
      <c r="BPY107" s="48"/>
      <c r="BPZ107" s="48"/>
      <c r="BQA107" s="48"/>
      <c r="BQB107" s="48"/>
      <c r="BQC107" s="48"/>
      <c r="BQD107" s="48"/>
      <c r="BQE107" s="48"/>
      <c r="BQF107" s="48"/>
      <c r="BQG107" s="48"/>
      <c r="BQH107" s="48"/>
      <c r="BQI107" s="48"/>
      <c r="BQJ107" s="48"/>
      <c r="BQK107" s="48"/>
      <c r="BQL107" s="48"/>
      <c r="BQM107" s="48"/>
      <c r="BQN107" s="48"/>
      <c r="BQO107" s="48"/>
      <c r="BQP107" s="48"/>
      <c r="BQQ107" s="48"/>
      <c r="BQR107" s="48"/>
      <c r="BQS107" s="48"/>
      <c r="BQT107" s="48"/>
      <c r="BQU107" s="48"/>
      <c r="BQV107" s="48"/>
      <c r="BQW107" s="48"/>
      <c r="BQX107" s="48"/>
      <c r="BQY107" s="48"/>
      <c r="BQZ107" s="48"/>
      <c r="BRA107" s="48"/>
      <c r="BRB107" s="48"/>
      <c r="BRC107" s="48"/>
      <c r="BRD107" s="48"/>
      <c r="BRE107" s="48"/>
      <c r="BRF107" s="48"/>
      <c r="BRG107" s="48"/>
      <c r="BRH107" s="48"/>
      <c r="BRI107" s="48"/>
      <c r="BRJ107" s="48"/>
      <c r="BRK107" s="48"/>
      <c r="BRL107" s="48"/>
      <c r="BRM107" s="48"/>
      <c r="BRN107" s="48"/>
      <c r="BRO107" s="48"/>
      <c r="BRP107" s="48"/>
      <c r="BRQ107" s="48"/>
      <c r="BRR107" s="48"/>
      <c r="BRS107" s="48"/>
      <c r="BRT107" s="48"/>
      <c r="BRU107" s="48"/>
      <c r="BRV107" s="48"/>
      <c r="BRW107" s="48"/>
      <c r="BRX107" s="48"/>
      <c r="BRY107" s="48"/>
      <c r="BRZ107" s="48"/>
      <c r="BSA107" s="48"/>
      <c r="BSB107" s="48"/>
      <c r="BSC107" s="48"/>
      <c r="BSD107" s="48"/>
      <c r="BSE107" s="48"/>
      <c r="BSF107" s="48"/>
      <c r="BSG107" s="48"/>
      <c r="BSH107" s="48"/>
      <c r="BSI107" s="48"/>
      <c r="BSJ107" s="48"/>
      <c r="BSK107" s="48"/>
      <c r="BSL107" s="48"/>
      <c r="BSM107" s="48"/>
      <c r="BSN107" s="48"/>
      <c r="BSO107" s="48"/>
      <c r="BSP107" s="48"/>
      <c r="BSQ107" s="48"/>
      <c r="BSR107" s="48"/>
      <c r="BSS107" s="48"/>
      <c r="BST107" s="48"/>
      <c r="BSU107" s="48"/>
      <c r="BSV107" s="48"/>
      <c r="BSW107" s="48"/>
      <c r="BSX107" s="48"/>
      <c r="BSY107" s="48"/>
      <c r="BSZ107" s="48"/>
      <c r="BTA107" s="48"/>
      <c r="BTB107" s="48"/>
      <c r="BTC107" s="48"/>
      <c r="BTD107" s="48"/>
      <c r="BTE107" s="48"/>
      <c r="BTF107" s="48"/>
      <c r="BTG107" s="48"/>
      <c r="BTH107" s="48"/>
      <c r="BTI107" s="48"/>
      <c r="BTJ107" s="48"/>
      <c r="BTK107" s="48"/>
      <c r="BTL107" s="48"/>
      <c r="BTM107" s="48"/>
      <c r="BTN107" s="48"/>
      <c r="BTO107" s="48"/>
      <c r="BTP107" s="48"/>
      <c r="BTQ107" s="48"/>
      <c r="BTR107" s="48"/>
      <c r="BTS107" s="48"/>
      <c r="BTT107" s="48"/>
      <c r="BTU107" s="48"/>
      <c r="BTV107" s="48"/>
      <c r="BTW107" s="48"/>
      <c r="BTX107" s="48"/>
      <c r="BTY107" s="48"/>
      <c r="BTZ107" s="48"/>
      <c r="BUA107" s="48"/>
      <c r="BUB107" s="48"/>
      <c r="BUC107" s="48"/>
      <c r="BUD107" s="48"/>
      <c r="BUE107" s="48"/>
      <c r="BUF107" s="48"/>
      <c r="BUG107" s="48"/>
      <c r="BUH107" s="48"/>
      <c r="BUI107" s="48"/>
      <c r="BUJ107" s="48"/>
      <c r="BUK107" s="48"/>
      <c r="BUL107" s="48"/>
      <c r="BUM107" s="48"/>
      <c r="BUN107" s="48"/>
      <c r="BUO107" s="48"/>
      <c r="BUP107" s="48"/>
      <c r="BUQ107" s="48"/>
      <c r="BUR107" s="48"/>
      <c r="BUS107" s="48"/>
      <c r="BUT107" s="48"/>
      <c r="BUU107" s="48"/>
      <c r="BUV107" s="48"/>
      <c r="BUW107" s="48"/>
      <c r="BUX107" s="48"/>
      <c r="BUY107" s="48"/>
      <c r="BUZ107" s="48"/>
      <c r="BVA107" s="48"/>
      <c r="BVB107" s="48"/>
      <c r="BVC107" s="48"/>
      <c r="BVD107" s="48"/>
      <c r="BVE107" s="48"/>
      <c r="BVF107" s="48"/>
      <c r="BVG107" s="48"/>
      <c r="BVH107" s="48"/>
      <c r="BVI107" s="48"/>
      <c r="BVJ107" s="48"/>
      <c r="BVK107" s="48"/>
      <c r="BVL107" s="48"/>
      <c r="BVM107" s="48"/>
      <c r="BVN107" s="48"/>
      <c r="BVO107" s="48"/>
      <c r="BVP107" s="48"/>
      <c r="BVQ107" s="48"/>
      <c r="BVR107" s="48"/>
      <c r="BVS107" s="48"/>
      <c r="BVT107" s="48"/>
      <c r="BVU107" s="48"/>
      <c r="BVV107" s="48"/>
      <c r="BVW107" s="48"/>
      <c r="BVX107" s="48"/>
      <c r="BVY107" s="48"/>
      <c r="BVZ107" s="48"/>
      <c r="BWA107" s="48"/>
      <c r="BWB107" s="48"/>
      <c r="BWC107" s="48"/>
      <c r="BWD107" s="48"/>
      <c r="BWE107" s="48"/>
      <c r="BWF107" s="48"/>
      <c r="BWG107" s="48"/>
      <c r="BWH107" s="48"/>
      <c r="BWI107" s="48"/>
      <c r="BWJ107" s="48"/>
      <c r="BWK107" s="48"/>
      <c r="BWL107" s="48"/>
      <c r="BWM107" s="48"/>
      <c r="BWN107" s="48"/>
      <c r="BWO107" s="48"/>
      <c r="BWP107" s="48"/>
      <c r="BWQ107" s="48"/>
      <c r="BWR107" s="48"/>
      <c r="BWS107" s="48"/>
      <c r="BWT107" s="48"/>
      <c r="BWU107" s="48"/>
      <c r="BWV107" s="48"/>
      <c r="BWW107" s="48"/>
      <c r="BWX107" s="48"/>
      <c r="BWY107" s="48"/>
      <c r="BWZ107" s="48"/>
      <c r="BXA107" s="48"/>
      <c r="BXB107" s="48"/>
      <c r="BXC107" s="48"/>
      <c r="BXD107" s="48"/>
      <c r="BXE107" s="48"/>
      <c r="BXF107" s="48"/>
      <c r="BXG107" s="48"/>
      <c r="BXH107" s="48"/>
      <c r="BXI107" s="48"/>
      <c r="BXJ107" s="48"/>
      <c r="BXK107" s="48"/>
      <c r="BXL107" s="48"/>
      <c r="BXM107" s="48"/>
      <c r="BXN107" s="48"/>
      <c r="BXO107" s="48"/>
      <c r="BXP107" s="48"/>
      <c r="BXQ107" s="48"/>
      <c r="BXR107" s="48"/>
      <c r="BXS107" s="48"/>
      <c r="BXT107" s="48"/>
      <c r="BXU107" s="48"/>
      <c r="BXV107" s="48"/>
      <c r="BXW107" s="48"/>
      <c r="BXX107" s="48"/>
      <c r="BXY107" s="48"/>
      <c r="BXZ107" s="48"/>
      <c r="BYA107" s="48"/>
      <c r="BYB107" s="48"/>
      <c r="BYC107" s="48"/>
      <c r="BYD107" s="48"/>
      <c r="BYE107" s="48"/>
      <c r="BYF107" s="48"/>
      <c r="BYG107" s="48"/>
      <c r="BYH107" s="48"/>
      <c r="BYI107" s="48"/>
      <c r="BYJ107" s="48"/>
      <c r="BYK107" s="48"/>
      <c r="BYL107" s="48"/>
      <c r="BYM107" s="48"/>
      <c r="BYN107" s="48"/>
      <c r="BYO107" s="48"/>
      <c r="BYP107" s="48"/>
      <c r="BYQ107" s="48"/>
      <c r="BYR107" s="48"/>
      <c r="BYS107" s="48"/>
      <c r="BYT107" s="48"/>
      <c r="BYU107" s="48"/>
      <c r="BYV107" s="48"/>
      <c r="BYW107" s="48"/>
      <c r="BYX107" s="48"/>
      <c r="BYY107" s="48"/>
      <c r="BYZ107" s="48"/>
      <c r="BZA107" s="48"/>
      <c r="BZB107" s="48"/>
      <c r="BZC107" s="48"/>
      <c r="BZD107" s="48"/>
      <c r="BZE107" s="48"/>
      <c r="BZF107" s="48"/>
      <c r="BZG107" s="48"/>
      <c r="BZH107" s="48"/>
      <c r="BZI107" s="48"/>
      <c r="BZJ107" s="48"/>
      <c r="BZK107" s="48"/>
      <c r="BZL107" s="48"/>
      <c r="BZM107" s="48"/>
      <c r="BZN107" s="48"/>
      <c r="BZO107" s="48"/>
      <c r="BZP107" s="48"/>
      <c r="BZQ107" s="48"/>
      <c r="BZR107" s="48"/>
      <c r="BZS107" s="48"/>
      <c r="BZT107" s="48"/>
      <c r="BZU107" s="48"/>
      <c r="BZV107" s="48"/>
      <c r="BZW107" s="48"/>
      <c r="BZX107" s="48"/>
      <c r="BZY107" s="48"/>
      <c r="BZZ107" s="48"/>
      <c r="CAA107" s="48"/>
      <c r="CAB107" s="48"/>
      <c r="CAC107" s="48"/>
      <c r="CAD107" s="48"/>
      <c r="CAE107" s="48"/>
      <c r="CAF107" s="48"/>
      <c r="CAG107" s="48"/>
      <c r="CAH107" s="48"/>
      <c r="CAI107" s="48"/>
      <c r="CAJ107" s="48"/>
      <c r="CAK107" s="48"/>
      <c r="CAL107" s="48"/>
      <c r="CAM107" s="48"/>
      <c r="CAN107" s="48"/>
      <c r="CAO107" s="48"/>
      <c r="CAP107" s="48"/>
      <c r="CAQ107" s="48"/>
      <c r="CAR107" s="48"/>
      <c r="CAS107" s="48"/>
      <c r="CAT107" s="48"/>
      <c r="CAU107" s="48"/>
      <c r="CAV107" s="48"/>
      <c r="CAW107" s="48"/>
      <c r="CAX107" s="48"/>
      <c r="CAY107" s="48"/>
      <c r="CAZ107" s="48"/>
      <c r="CBA107" s="48"/>
      <c r="CBB107" s="48"/>
      <c r="CBC107" s="48"/>
      <c r="CBD107" s="48"/>
      <c r="CBE107" s="48"/>
      <c r="CBF107" s="48"/>
      <c r="CBG107" s="48"/>
      <c r="CBH107" s="48"/>
      <c r="CBI107" s="48"/>
      <c r="CBJ107" s="48"/>
      <c r="CBK107" s="48"/>
      <c r="CBL107" s="48"/>
      <c r="CBM107" s="48"/>
      <c r="CBN107" s="48"/>
      <c r="CBO107" s="48"/>
      <c r="CBP107" s="48"/>
      <c r="CBQ107" s="48"/>
      <c r="CBR107" s="48"/>
      <c r="CBS107" s="48"/>
      <c r="CBT107" s="48"/>
      <c r="CBU107" s="48"/>
      <c r="CBV107" s="48"/>
      <c r="CBW107" s="48"/>
      <c r="CBX107" s="48"/>
      <c r="CBY107" s="48"/>
      <c r="CBZ107" s="48"/>
      <c r="CCA107" s="48"/>
      <c r="CCB107" s="48"/>
      <c r="CCC107" s="48"/>
      <c r="CCD107" s="48"/>
      <c r="CCE107" s="48"/>
      <c r="CCF107" s="48"/>
      <c r="CCG107" s="48"/>
      <c r="CCH107" s="48"/>
      <c r="CCI107" s="48"/>
      <c r="CCJ107" s="48"/>
      <c r="CCK107" s="48"/>
      <c r="CCL107" s="48"/>
      <c r="CCM107" s="48"/>
      <c r="CCN107" s="48"/>
      <c r="CCO107" s="48"/>
      <c r="CCP107" s="48"/>
      <c r="CCQ107" s="48"/>
      <c r="CCR107" s="48"/>
      <c r="CCS107" s="48"/>
      <c r="CCT107" s="48"/>
      <c r="CCU107" s="48"/>
      <c r="CCV107" s="48"/>
      <c r="CCW107" s="48"/>
      <c r="CCX107" s="48"/>
      <c r="CCY107" s="48"/>
      <c r="CCZ107" s="48"/>
      <c r="CDA107" s="48"/>
      <c r="CDB107" s="48"/>
      <c r="CDC107" s="48"/>
      <c r="CDD107" s="48"/>
      <c r="CDE107" s="48"/>
      <c r="CDF107" s="48"/>
      <c r="CDG107" s="48"/>
      <c r="CDH107" s="48"/>
      <c r="CDI107" s="48"/>
      <c r="CDJ107" s="48"/>
      <c r="CDK107" s="48"/>
      <c r="CDL107" s="48"/>
      <c r="CDM107" s="48"/>
      <c r="CDN107" s="48"/>
      <c r="CDO107" s="48"/>
      <c r="CDP107" s="48"/>
      <c r="CDQ107" s="48"/>
      <c r="CDR107" s="48"/>
      <c r="CDS107" s="48"/>
      <c r="CDT107" s="48"/>
      <c r="CDU107" s="48"/>
      <c r="CDV107" s="48"/>
      <c r="CDW107" s="48"/>
      <c r="CDX107" s="48"/>
      <c r="CDY107" s="48"/>
      <c r="CDZ107" s="48"/>
      <c r="CEA107" s="48"/>
      <c r="CEB107" s="48"/>
      <c r="CEC107" s="48"/>
      <c r="CED107" s="48"/>
      <c r="CEE107" s="48"/>
      <c r="CEF107" s="48"/>
      <c r="CEG107" s="48"/>
      <c r="CEH107" s="48"/>
      <c r="CEI107" s="48"/>
      <c r="CEJ107" s="48"/>
      <c r="CEK107" s="48"/>
      <c r="CEL107" s="48"/>
      <c r="CEM107" s="48"/>
      <c r="CEN107" s="48"/>
      <c r="CEO107" s="48"/>
      <c r="CEP107" s="48"/>
      <c r="CEQ107" s="48"/>
      <c r="CER107" s="48"/>
      <c r="CES107" s="48"/>
      <c r="CET107" s="48"/>
      <c r="CEU107" s="48"/>
      <c r="CEV107" s="48"/>
      <c r="CEW107" s="48"/>
      <c r="CEX107" s="48"/>
      <c r="CEY107" s="48"/>
      <c r="CEZ107" s="48"/>
      <c r="CFA107" s="48"/>
      <c r="CFB107" s="48"/>
      <c r="CFC107" s="48"/>
      <c r="CFD107" s="48"/>
      <c r="CFE107" s="48"/>
      <c r="CFF107" s="48"/>
      <c r="CFG107" s="48"/>
      <c r="CFH107" s="48"/>
      <c r="CFI107" s="48"/>
      <c r="CFJ107" s="48"/>
      <c r="CFK107" s="48"/>
      <c r="CFL107" s="48"/>
      <c r="CFM107" s="48"/>
      <c r="CFN107" s="48"/>
      <c r="CFO107" s="48"/>
      <c r="CFP107" s="48"/>
      <c r="CFQ107" s="48"/>
      <c r="CFR107" s="48"/>
      <c r="CFS107" s="48"/>
      <c r="CFT107" s="48"/>
      <c r="CFU107" s="48"/>
      <c r="CFV107" s="48"/>
      <c r="CFW107" s="48"/>
      <c r="CFX107" s="48"/>
      <c r="CFY107" s="48"/>
      <c r="CFZ107" s="48"/>
      <c r="CGA107" s="48"/>
      <c r="CGB107" s="48"/>
      <c r="CGC107" s="48"/>
      <c r="CGD107" s="48"/>
      <c r="CGE107" s="48"/>
      <c r="CGF107" s="48"/>
      <c r="CGG107" s="48"/>
      <c r="CGH107" s="48"/>
      <c r="CGI107" s="48"/>
      <c r="CGJ107" s="48"/>
      <c r="CGK107" s="48"/>
      <c r="CGL107" s="48"/>
      <c r="CGM107" s="48"/>
      <c r="CGN107" s="48"/>
      <c r="CGO107" s="48"/>
      <c r="CGP107" s="48"/>
      <c r="CGQ107" s="48"/>
      <c r="CGR107" s="48"/>
      <c r="CGS107" s="48"/>
      <c r="CGT107" s="48"/>
      <c r="CGU107" s="48"/>
      <c r="CGV107" s="48"/>
      <c r="CGW107" s="48"/>
      <c r="CGX107" s="48"/>
      <c r="CGY107" s="48"/>
      <c r="CGZ107" s="48"/>
      <c r="CHA107" s="48"/>
      <c r="CHB107" s="48"/>
      <c r="CHC107" s="48"/>
      <c r="CHD107" s="48"/>
      <c r="CHE107" s="48"/>
      <c r="CHF107" s="48"/>
      <c r="CHG107" s="48"/>
      <c r="CHH107" s="48"/>
      <c r="CHI107" s="48"/>
      <c r="CHJ107" s="48"/>
      <c r="CHK107" s="48"/>
      <c r="CHL107" s="48"/>
      <c r="CHM107" s="48"/>
      <c r="CHN107" s="48"/>
      <c r="CHO107" s="48"/>
      <c r="CHP107" s="48"/>
      <c r="CHQ107" s="48"/>
      <c r="CHR107" s="48"/>
      <c r="CHS107" s="48"/>
      <c r="CHT107" s="48"/>
      <c r="CHU107" s="48"/>
      <c r="CHV107" s="48"/>
      <c r="CHW107" s="48"/>
      <c r="CHX107" s="48"/>
      <c r="CHY107" s="48"/>
      <c r="CHZ107" s="48"/>
      <c r="CIA107" s="48"/>
      <c r="CIB107" s="48"/>
      <c r="CIC107" s="48"/>
      <c r="CID107" s="48"/>
      <c r="CIE107" s="48"/>
      <c r="CIF107" s="48"/>
      <c r="CIG107" s="48"/>
      <c r="CIH107" s="48"/>
      <c r="CII107" s="48"/>
      <c r="CIJ107" s="48"/>
      <c r="CIK107" s="48"/>
      <c r="CIL107" s="48"/>
      <c r="CIM107" s="48"/>
      <c r="CIN107" s="48"/>
      <c r="CIO107" s="48"/>
      <c r="CIP107" s="48"/>
      <c r="CIQ107" s="48"/>
      <c r="CIR107" s="48"/>
      <c r="CIS107" s="48"/>
      <c r="CIT107" s="48"/>
      <c r="CIU107" s="48"/>
      <c r="CIV107" s="48"/>
      <c r="CIW107" s="48"/>
      <c r="CIX107" s="48"/>
      <c r="CIY107" s="48"/>
      <c r="CIZ107" s="48"/>
      <c r="CJA107" s="48"/>
      <c r="CJB107" s="48"/>
      <c r="CJC107" s="48"/>
      <c r="CJD107" s="48"/>
      <c r="CJE107" s="48"/>
      <c r="CJF107" s="48"/>
      <c r="CJG107" s="48"/>
      <c r="CJH107" s="48"/>
      <c r="CJI107" s="48"/>
      <c r="CJJ107" s="48"/>
      <c r="CJK107" s="48"/>
      <c r="CJL107" s="48"/>
      <c r="CJM107" s="48"/>
      <c r="CJN107" s="48"/>
      <c r="CJO107" s="48"/>
      <c r="CJP107" s="48"/>
      <c r="CJQ107" s="48"/>
      <c r="CJR107" s="48"/>
      <c r="CJS107" s="48"/>
      <c r="CJT107" s="48"/>
      <c r="CJU107" s="48"/>
      <c r="CJV107" s="48"/>
      <c r="CJW107" s="48"/>
      <c r="CJX107" s="48"/>
      <c r="CJY107" s="48"/>
      <c r="CJZ107" s="48"/>
      <c r="CKA107" s="48"/>
      <c r="CKB107" s="48"/>
      <c r="CKC107" s="48"/>
      <c r="CKD107" s="48"/>
      <c r="CKE107" s="48"/>
      <c r="CKF107" s="48"/>
      <c r="CKG107" s="48"/>
      <c r="CKH107" s="48"/>
      <c r="CKI107" s="48"/>
      <c r="CKJ107" s="48"/>
      <c r="CKK107" s="48"/>
      <c r="CKL107" s="48"/>
      <c r="CKM107" s="48"/>
      <c r="CKN107" s="48"/>
      <c r="CKO107" s="48"/>
      <c r="CKP107" s="48"/>
      <c r="CKQ107" s="48"/>
      <c r="CKR107" s="48"/>
      <c r="CKS107" s="48"/>
      <c r="CKT107" s="48"/>
      <c r="CKU107" s="48"/>
      <c r="CKV107" s="48"/>
      <c r="CKW107" s="48"/>
      <c r="CKX107" s="48"/>
      <c r="CKY107" s="48"/>
      <c r="CKZ107" s="48"/>
      <c r="CLA107" s="48"/>
      <c r="CLB107" s="48"/>
      <c r="CLC107" s="48"/>
      <c r="CLD107" s="48"/>
      <c r="CLE107" s="48"/>
      <c r="CLF107" s="48"/>
      <c r="CLG107" s="48"/>
      <c r="CLH107" s="48"/>
      <c r="CLI107" s="48"/>
      <c r="CLJ107" s="48"/>
      <c r="CLK107" s="48"/>
      <c r="CLL107" s="48"/>
      <c r="CLM107" s="48"/>
      <c r="CLN107" s="48"/>
      <c r="CLO107" s="48"/>
      <c r="CLP107" s="48"/>
      <c r="CLQ107" s="48"/>
      <c r="CLR107" s="48"/>
    </row>
    <row r="108" spans="1:2358" ht="15.75" thickBot="1" x14ac:dyDescent="0.3">
      <c r="B108" s="714"/>
      <c r="C108" s="9" t="s">
        <v>101</v>
      </c>
      <c r="D108" s="332" t="s">
        <v>47</v>
      </c>
      <c r="E108" s="11"/>
      <c r="F108" s="356">
        <f>(G108)</f>
        <v>66.796899999999994</v>
      </c>
      <c r="G108" s="40">
        <f>(6679.69/100)</f>
        <v>66.796899999999994</v>
      </c>
      <c r="H108" s="270" t="s">
        <v>39</v>
      </c>
      <c r="I108" s="135" t="s">
        <v>244</v>
      </c>
      <c r="J108" s="135"/>
      <c r="K108" s="135"/>
      <c r="L108" s="135"/>
      <c r="M108" s="144"/>
      <c r="N108" s="144"/>
      <c r="O108" s="33"/>
      <c r="P108" s="389"/>
      <c r="R108" s="416">
        <v>2</v>
      </c>
      <c r="S108" s="253">
        <f t="shared" si="10"/>
        <v>66.796899999999994</v>
      </c>
      <c r="T108" s="80">
        <v>61</v>
      </c>
      <c r="U108" s="98"/>
      <c r="V108" s="413"/>
      <c r="X108" s="431"/>
      <c r="Y108" s="80"/>
      <c r="Z108" s="82"/>
      <c r="AA108" s="80"/>
      <c r="AB108" s="80"/>
      <c r="AC108" s="80"/>
      <c r="AD108" s="80"/>
      <c r="AE108" s="80"/>
      <c r="AF108" s="82"/>
      <c r="AG108" s="80"/>
      <c r="AH108" s="80"/>
      <c r="AI108" s="80"/>
      <c r="AJ108" s="80">
        <v>61</v>
      </c>
      <c r="AK108" s="80"/>
      <c r="AL108" s="80"/>
      <c r="AM108" s="84"/>
      <c r="AN108" s="84"/>
      <c r="AO108" s="84"/>
      <c r="AP108" s="84"/>
      <c r="AQ108" s="84"/>
      <c r="AR108" s="84"/>
      <c r="AS108" s="84"/>
      <c r="AT108" s="84"/>
      <c r="AU108" s="432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</row>
    <row r="109" spans="1:2358" ht="15.75" thickBot="1" x14ac:dyDescent="0.3">
      <c r="B109" s="718">
        <v>32120005</v>
      </c>
      <c r="C109" s="6" t="s">
        <v>105</v>
      </c>
      <c r="D109" s="333" t="s">
        <v>47</v>
      </c>
      <c r="E109" s="11"/>
      <c r="F109" s="356">
        <f>(G109)</f>
        <v>180</v>
      </c>
      <c r="G109" s="40">
        <v>180</v>
      </c>
      <c r="H109" s="58"/>
      <c r="I109" s="135" t="s">
        <v>29</v>
      </c>
      <c r="J109" s="135"/>
      <c r="K109" s="135"/>
      <c r="L109" s="135"/>
      <c r="M109" s="144"/>
      <c r="N109" s="144"/>
      <c r="O109" s="33"/>
      <c r="P109" s="389"/>
      <c r="R109" s="416">
        <v>2</v>
      </c>
      <c r="S109" s="253">
        <f t="shared" si="10"/>
        <v>180</v>
      </c>
      <c r="T109" s="90"/>
      <c r="U109" s="99">
        <f>(AH109)</f>
        <v>120.51</v>
      </c>
      <c r="V109" s="411"/>
      <c r="X109" s="431"/>
      <c r="Y109" s="80"/>
      <c r="Z109" s="82"/>
      <c r="AA109" s="80"/>
      <c r="AB109" s="80"/>
      <c r="AC109" s="80"/>
      <c r="AD109" s="80"/>
      <c r="AE109" s="80"/>
      <c r="AF109" s="82"/>
      <c r="AG109" s="80"/>
      <c r="AH109" s="80">
        <v>120.51</v>
      </c>
      <c r="AI109" s="80"/>
      <c r="AJ109" s="80"/>
      <c r="AK109" s="80"/>
      <c r="AL109" s="80"/>
      <c r="AM109" s="84"/>
      <c r="AN109" s="84"/>
      <c r="AO109" s="84"/>
      <c r="AP109" s="84">
        <v>134.44999999999999</v>
      </c>
      <c r="AQ109" s="84"/>
      <c r="AR109" s="84"/>
      <c r="AS109" s="84"/>
      <c r="AT109" s="84"/>
      <c r="AU109" s="432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</row>
    <row r="110" spans="1:2358" ht="15.75" thickBot="1" x14ac:dyDescent="0.3">
      <c r="B110" s="719"/>
      <c r="C110" s="6" t="s">
        <v>102</v>
      </c>
      <c r="D110" s="333" t="s">
        <v>103</v>
      </c>
      <c r="E110" s="11"/>
      <c r="F110" s="356">
        <f t="shared" ref="F110:F111" si="12">(G110)</f>
        <v>270</v>
      </c>
      <c r="G110" s="40">
        <v>270</v>
      </c>
      <c r="H110" s="270" t="s">
        <v>288</v>
      </c>
      <c r="I110" s="135" t="s">
        <v>287</v>
      </c>
      <c r="J110" s="135"/>
      <c r="K110" s="135"/>
      <c r="L110" s="135"/>
      <c r="M110" s="144"/>
      <c r="N110" s="144"/>
      <c r="O110" s="33"/>
      <c r="P110" s="389"/>
      <c r="R110" s="416">
        <v>1</v>
      </c>
      <c r="S110" s="254">
        <f t="shared" si="10"/>
        <v>270</v>
      </c>
      <c r="T110" s="124"/>
      <c r="U110" s="125"/>
      <c r="V110" s="414"/>
      <c r="X110" s="774"/>
      <c r="Y110" s="775"/>
      <c r="Z110" s="775"/>
      <c r="AA110" s="775"/>
      <c r="AB110" s="775"/>
      <c r="AC110" s="775"/>
      <c r="AD110" s="775"/>
      <c r="AE110" s="775"/>
      <c r="AF110" s="775"/>
      <c r="AG110" s="775"/>
      <c r="AH110" s="775"/>
      <c r="AI110" s="775"/>
      <c r="AJ110" s="775"/>
      <c r="AK110" s="775"/>
      <c r="AL110" s="775"/>
      <c r="AM110" s="775"/>
      <c r="AN110" s="775"/>
      <c r="AO110" s="775"/>
      <c r="AP110" s="775"/>
      <c r="AQ110" s="775"/>
      <c r="AR110" s="775"/>
      <c r="AS110" s="775"/>
      <c r="AT110" s="775"/>
      <c r="AU110" s="776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</row>
    <row r="111" spans="1:2358" ht="15.75" thickBot="1" x14ac:dyDescent="0.3">
      <c r="B111" s="719"/>
      <c r="C111" s="6" t="s">
        <v>104</v>
      </c>
      <c r="D111" s="333" t="s">
        <v>103</v>
      </c>
      <c r="E111" s="11"/>
      <c r="F111" s="356">
        <f t="shared" si="12"/>
        <v>270</v>
      </c>
      <c r="G111" s="40">
        <v>270</v>
      </c>
      <c r="H111" s="270" t="s">
        <v>288</v>
      </c>
      <c r="I111" s="135" t="s">
        <v>287</v>
      </c>
      <c r="J111" s="135"/>
      <c r="K111" s="135"/>
      <c r="L111" s="135"/>
      <c r="M111" s="144"/>
      <c r="N111" s="144"/>
      <c r="O111" s="33"/>
      <c r="P111" s="389"/>
      <c r="R111" s="416">
        <v>1</v>
      </c>
      <c r="S111" s="254">
        <f t="shared" si="10"/>
        <v>270</v>
      </c>
      <c r="T111" s="124"/>
      <c r="U111" s="125"/>
      <c r="V111" s="414"/>
      <c r="X111" s="777"/>
      <c r="Y111" s="778"/>
      <c r="Z111" s="778"/>
      <c r="AA111" s="778"/>
      <c r="AB111" s="778"/>
      <c r="AC111" s="778"/>
      <c r="AD111" s="778"/>
      <c r="AE111" s="778"/>
      <c r="AF111" s="778"/>
      <c r="AG111" s="778"/>
      <c r="AH111" s="778"/>
      <c r="AI111" s="778"/>
      <c r="AJ111" s="778"/>
      <c r="AK111" s="778"/>
      <c r="AL111" s="778"/>
      <c r="AM111" s="778"/>
      <c r="AN111" s="778"/>
      <c r="AO111" s="778"/>
      <c r="AP111" s="778"/>
      <c r="AQ111" s="778"/>
      <c r="AR111" s="778"/>
      <c r="AS111" s="778"/>
      <c r="AT111" s="778"/>
      <c r="AU111" s="779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</row>
    <row r="112" spans="1:2358" ht="15.75" thickBot="1" x14ac:dyDescent="0.3">
      <c r="B112" s="719"/>
      <c r="C112" s="17" t="s">
        <v>28</v>
      </c>
      <c r="D112" s="299" t="s">
        <v>47</v>
      </c>
      <c r="E112" s="11"/>
      <c r="F112" s="356">
        <f>(G112)</f>
        <v>180</v>
      </c>
      <c r="G112" s="39">
        <v>180</v>
      </c>
      <c r="H112" s="57"/>
      <c r="I112" s="165" t="s">
        <v>29</v>
      </c>
      <c r="J112" s="165"/>
      <c r="K112" s="165"/>
      <c r="L112" s="165"/>
      <c r="M112" s="180"/>
      <c r="N112" s="180"/>
      <c r="O112" s="30"/>
      <c r="P112" s="374"/>
      <c r="R112" s="416">
        <v>1</v>
      </c>
      <c r="S112" s="254">
        <f t="shared" si="10"/>
        <v>180</v>
      </c>
      <c r="T112" s="124"/>
      <c r="U112" s="125"/>
      <c r="V112" s="414"/>
      <c r="X112" s="777"/>
      <c r="Y112" s="778"/>
      <c r="Z112" s="778"/>
      <c r="AA112" s="778"/>
      <c r="AB112" s="778"/>
      <c r="AC112" s="778"/>
      <c r="AD112" s="778"/>
      <c r="AE112" s="778"/>
      <c r="AF112" s="778"/>
      <c r="AG112" s="778"/>
      <c r="AH112" s="778"/>
      <c r="AI112" s="778"/>
      <c r="AJ112" s="778"/>
      <c r="AK112" s="778"/>
      <c r="AL112" s="778"/>
      <c r="AM112" s="778"/>
      <c r="AN112" s="778"/>
      <c r="AO112" s="778"/>
      <c r="AP112" s="778"/>
      <c r="AQ112" s="778"/>
      <c r="AR112" s="778"/>
      <c r="AS112" s="778"/>
      <c r="AT112" s="778"/>
      <c r="AU112" s="779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</row>
    <row r="113" spans="1:2358" ht="15.75" thickBot="1" x14ac:dyDescent="0.3">
      <c r="B113" s="651" t="s">
        <v>277</v>
      </c>
      <c r="C113" s="652"/>
      <c r="D113" s="653"/>
      <c r="E113" s="11"/>
      <c r="F113" s="669"/>
      <c r="G113" s="670"/>
      <c r="H113" s="670"/>
      <c r="I113" s="670"/>
      <c r="J113" s="670"/>
      <c r="K113" s="670"/>
      <c r="L113" s="670"/>
      <c r="M113" s="670"/>
      <c r="N113" s="670"/>
      <c r="O113" s="670"/>
      <c r="P113" s="676"/>
      <c r="Q113" s="48"/>
      <c r="R113" s="409"/>
      <c r="S113" s="107"/>
      <c r="T113" s="107"/>
      <c r="U113" s="107"/>
      <c r="V113" s="412"/>
      <c r="W113" s="48"/>
      <c r="X113" s="780"/>
      <c r="Y113" s="781"/>
      <c r="Z113" s="781"/>
      <c r="AA113" s="781"/>
      <c r="AB113" s="781"/>
      <c r="AC113" s="781"/>
      <c r="AD113" s="781"/>
      <c r="AE113" s="781"/>
      <c r="AF113" s="781"/>
      <c r="AG113" s="781"/>
      <c r="AH113" s="781"/>
      <c r="AI113" s="781"/>
      <c r="AJ113" s="781"/>
      <c r="AK113" s="781"/>
      <c r="AL113" s="781"/>
      <c r="AM113" s="781"/>
      <c r="AN113" s="781"/>
      <c r="AO113" s="781"/>
      <c r="AP113" s="781"/>
      <c r="AQ113" s="781"/>
      <c r="AR113" s="781"/>
      <c r="AS113" s="781"/>
      <c r="AT113" s="781"/>
      <c r="AU113" s="772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</row>
    <row r="114" spans="1:2358" s="70" customFormat="1" ht="15.75" thickBot="1" x14ac:dyDescent="0.3">
      <c r="A114" s="48"/>
      <c r="B114" s="307">
        <v>32120011</v>
      </c>
      <c r="C114" s="23" t="s">
        <v>306</v>
      </c>
      <c r="D114" s="310" t="s">
        <v>47</v>
      </c>
      <c r="E114" s="11"/>
      <c r="F114" s="663"/>
      <c r="G114" s="664"/>
      <c r="H114" s="664"/>
      <c r="I114" s="664"/>
      <c r="J114" s="664"/>
      <c r="K114" s="664"/>
      <c r="L114" s="664"/>
      <c r="M114" s="664"/>
      <c r="N114" s="664"/>
      <c r="O114" s="664"/>
      <c r="P114" s="665"/>
      <c r="Q114" s="48"/>
      <c r="R114" s="409">
        <v>1</v>
      </c>
      <c r="S114" s="254">
        <f>(F114)</f>
        <v>0</v>
      </c>
      <c r="T114" s="251">
        <f>(122.1+AS114)/2</f>
        <v>114.395</v>
      </c>
      <c r="U114" s="125"/>
      <c r="V114" s="414"/>
      <c r="W114" s="48"/>
      <c r="X114" s="431"/>
      <c r="Y114" s="80"/>
      <c r="Z114" s="82"/>
      <c r="AA114" s="80"/>
      <c r="AB114" s="80"/>
      <c r="AC114" s="80"/>
      <c r="AD114" s="80"/>
      <c r="AE114" s="80"/>
      <c r="AF114" s="82"/>
      <c r="AG114" s="80"/>
      <c r="AH114" s="80"/>
      <c r="AI114" s="80"/>
      <c r="AJ114" s="80">
        <v>122.1</v>
      </c>
      <c r="AK114" s="80"/>
      <c r="AL114" s="80"/>
      <c r="AM114" s="84"/>
      <c r="AN114" s="84"/>
      <c r="AO114" s="84"/>
      <c r="AP114" s="84"/>
      <c r="AQ114" s="84"/>
      <c r="AR114" s="84"/>
      <c r="AS114" s="84">
        <v>106.69</v>
      </c>
      <c r="AT114" s="84"/>
      <c r="AU114" s="432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8"/>
      <c r="IS114" s="48"/>
      <c r="IT114" s="48"/>
      <c r="IU114" s="48"/>
      <c r="IV114" s="48"/>
      <c r="IW114" s="48"/>
      <c r="IX114" s="48"/>
      <c r="IY114" s="48"/>
      <c r="IZ114" s="48"/>
      <c r="JA114" s="48"/>
      <c r="JB114" s="48"/>
      <c r="JC114" s="48"/>
      <c r="JD114" s="48"/>
      <c r="JE114" s="48"/>
      <c r="JF114" s="48"/>
      <c r="JG114" s="48"/>
      <c r="JH114" s="48"/>
      <c r="JI114" s="48"/>
      <c r="JJ114" s="48"/>
      <c r="JK114" s="48"/>
      <c r="JL114" s="48"/>
      <c r="JM114" s="48"/>
      <c r="JN114" s="48"/>
      <c r="JO114" s="48"/>
      <c r="JP114" s="48"/>
      <c r="JQ114" s="48"/>
      <c r="JR114" s="48"/>
      <c r="JS114" s="48"/>
      <c r="JT114" s="48"/>
      <c r="JU114" s="48"/>
      <c r="JV114" s="48"/>
      <c r="JW114" s="48"/>
      <c r="JX114" s="48"/>
      <c r="JY114" s="48"/>
      <c r="JZ114" s="48"/>
      <c r="KA114" s="48"/>
      <c r="KB114" s="48"/>
      <c r="KC114" s="48"/>
      <c r="KD114" s="48"/>
      <c r="KE114" s="48"/>
      <c r="KF114" s="48"/>
      <c r="KG114" s="48"/>
      <c r="KH114" s="48"/>
      <c r="KI114" s="48"/>
      <c r="KJ114" s="48"/>
      <c r="KK114" s="48"/>
      <c r="KL114" s="48"/>
      <c r="KM114" s="48"/>
      <c r="KN114" s="48"/>
      <c r="KO114" s="48"/>
      <c r="KP114" s="48"/>
      <c r="KQ114" s="48"/>
      <c r="KR114" s="48"/>
      <c r="KS114" s="48"/>
      <c r="KT114" s="48"/>
      <c r="KU114" s="48"/>
      <c r="KV114" s="48"/>
      <c r="KW114" s="48"/>
      <c r="KX114" s="48"/>
      <c r="KY114" s="48"/>
      <c r="KZ114" s="48"/>
      <c r="LA114" s="48"/>
      <c r="LB114" s="48"/>
      <c r="LC114" s="48"/>
      <c r="LD114" s="48"/>
      <c r="LE114" s="48"/>
      <c r="LF114" s="48"/>
      <c r="LG114" s="48"/>
      <c r="LH114" s="48"/>
      <c r="LI114" s="48"/>
      <c r="LJ114" s="48"/>
      <c r="LK114" s="48"/>
      <c r="LL114" s="48"/>
      <c r="LM114" s="48"/>
      <c r="LN114" s="48"/>
      <c r="LO114" s="48"/>
      <c r="LP114" s="48"/>
      <c r="LQ114" s="48"/>
      <c r="LR114" s="48"/>
      <c r="LS114" s="48"/>
      <c r="LT114" s="48"/>
      <c r="LU114" s="48"/>
      <c r="LV114" s="48"/>
      <c r="LW114" s="48"/>
      <c r="LX114" s="48"/>
      <c r="LY114" s="48"/>
      <c r="LZ114" s="48"/>
      <c r="MA114" s="48"/>
      <c r="MB114" s="48"/>
      <c r="MC114" s="48"/>
      <c r="MD114" s="48"/>
      <c r="ME114" s="48"/>
      <c r="MF114" s="48"/>
      <c r="MG114" s="48"/>
      <c r="MH114" s="48"/>
      <c r="MI114" s="48"/>
      <c r="MJ114" s="48"/>
      <c r="MK114" s="48"/>
      <c r="ML114" s="48"/>
      <c r="MM114" s="48"/>
      <c r="MN114" s="48"/>
      <c r="MO114" s="48"/>
      <c r="MP114" s="48"/>
      <c r="MQ114" s="48"/>
      <c r="MR114" s="48"/>
      <c r="MS114" s="48"/>
      <c r="MT114" s="48"/>
      <c r="MU114" s="48"/>
      <c r="MV114" s="48"/>
      <c r="MW114" s="48"/>
      <c r="MX114" s="48"/>
      <c r="MY114" s="48"/>
      <c r="MZ114" s="48"/>
      <c r="NA114" s="48"/>
      <c r="NB114" s="48"/>
      <c r="NC114" s="48"/>
      <c r="ND114" s="48"/>
      <c r="NE114" s="48"/>
      <c r="NF114" s="48"/>
      <c r="NG114" s="48"/>
      <c r="NH114" s="48"/>
      <c r="NI114" s="48"/>
      <c r="NJ114" s="48"/>
      <c r="NK114" s="48"/>
      <c r="NL114" s="48"/>
      <c r="NM114" s="48"/>
      <c r="NN114" s="48"/>
      <c r="NO114" s="48"/>
      <c r="NP114" s="48"/>
      <c r="NQ114" s="48"/>
      <c r="NR114" s="48"/>
      <c r="NS114" s="48"/>
      <c r="NT114" s="48"/>
      <c r="NU114" s="48"/>
      <c r="NV114" s="48"/>
      <c r="NW114" s="48"/>
      <c r="NX114" s="48"/>
      <c r="NY114" s="48"/>
      <c r="NZ114" s="48"/>
      <c r="OA114" s="48"/>
      <c r="OB114" s="48"/>
      <c r="OC114" s="48"/>
      <c r="OD114" s="48"/>
      <c r="OE114" s="48"/>
      <c r="OF114" s="48"/>
      <c r="OG114" s="48"/>
      <c r="OH114" s="48"/>
      <c r="OI114" s="48"/>
      <c r="OJ114" s="48"/>
      <c r="OK114" s="48"/>
      <c r="OL114" s="48"/>
      <c r="OM114" s="48"/>
      <c r="ON114" s="48"/>
      <c r="OO114" s="48"/>
      <c r="OP114" s="48"/>
      <c r="OQ114" s="48"/>
      <c r="OR114" s="48"/>
      <c r="OS114" s="48"/>
      <c r="OT114" s="48"/>
      <c r="OU114" s="48"/>
      <c r="OV114" s="48"/>
      <c r="OW114" s="48"/>
      <c r="OX114" s="48"/>
      <c r="OY114" s="48"/>
      <c r="OZ114" s="48"/>
      <c r="PA114" s="48"/>
      <c r="PB114" s="48"/>
      <c r="PC114" s="48"/>
      <c r="PD114" s="48"/>
      <c r="PE114" s="48"/>
      <c r="PF114" s="48"/>
      <c r="PG114" s="48"/>
      <c r="PH114" s="48"/>
      <c r="PI114" s="48"/>
      <c r="PJ114" s="48"/>
      <c r="PK114" s="48"/>
      <c r="PL114" s="48"/>
      <c r="PM114" s="48"/>
      <c r="PN114" s="48"/>
      <c r="PO114" s="48"/>
      <c r="PP114" s="48"/>
      <c r="PQ114" s="48"/>
      <c r="PR114" s="48"/>
      <c r="PS114" s="48"/>
      <c r="PT114" s="48"/>
      <c r="PU114" s="48"/>
      <c r="PV114" s="48"/>
      <c r="PW114" s="48"/>
      <c r="PX114" s="48"/>
      <c r="PY114" s="48"/>
      <c r="PZ114" s="48"/>
      <c r="QA114" s="48"/>
      <c r="QB114" s="48"/>
      <c r="QC114" s="48"/>
      <c r="QD114" s="48"/>
      <c r="QE114" s="48"/>
      <c r="QF114" s="48"/>
      <c r="QG114" s="48"/>
      <c r="QH114" s="48"/>
      <c r="QI114" s="48"/>
      <c r="QJ114" s="48"/>
      <c r="QK114" s="48"/>
      <c r="QL114" s="48"/>
      <c r="QM114" s="48"/>
      <c r="QN114" s="48"/>
      <c r="QO114" s="48"/>
      <c r="QP114" s="48"/>
      <c r="QQ114" s="48"/>
      <c r="QR114" s="48"/>
      <c r="QS114" s="48"/>
      <c r="QT114" s="48"/>
      <c r="QU114" s="48"/>
      <c r="QV114" s="48"/>
      <c r="QW114" s="48"/>
      <c r="QX114" s="48"/>
      <c r="QY114" s="48"/>
      <c r="QZ114" s="48"/>
      <c r="RA114" s="48"/>
      <c r="RB114" s="48"/>
      <c r="RC114" s="48"/>
      <c r="RD114" s="48"/>
      <c r="RE114" s="48"/>
      <c r="RF114" s="48"/>
      <c r="RG114" s="48"/>
      <c r="RH114" s="48"/>
      <c r="RI114" s="48"/>
      <c r="RJ114" s="48"/>
      <c r="RK114" s="48"/>
      <c r="RL114" s="48"/>
      <c r="RM114" s="48"/>
      <c r="RN114" s="48"/>
      <c r="RO114" s="48"/>
      <c r="RP114" s="48"/>
      <c r="RQ114" s="48"/>
      <c r="RR114" s="48"/>
      <c r="RS114" s="48"/>
      <c r="RT114" s="48"/>
      <c r="RU114" s="48"/>
      <c r="RV114" s="48"/>
      <c r="RW114" s="48"/>
      <c r="RX114" s="48"/>
      <c r="RY114" s="48"/>
      <c r="RZ114" s="48"/>
      <c r="SA114" s="48"/>
      <c r="SB114" s="48"/>
      <c r="SC114" s="48"/>
      <c r="SD114" s="48"/>
      <c r="SE114" s="48"/>
      <c r="SF114" s="48"/>
      <c r="SG114" s="48"/>
      <c r="SH114" s="48"/>
      <c r="SI114" s="48"/>
      <c r="SJ114" s="48"/>
      <c r="SK114" s="48"/>
      <c r="SL114" s="48"/>
      <c r="SM114" s="48"/>
      <c r="SN114" s="48"/>
      <c r="SO114" s="48"/>
      <c r="SP114" s="48"/>
      <c r="SQ114" s="48"/>
      <c r="SR114" s="48"/>
      <c r="SS114" s="48"/>
      <c r="ST114" s="48"/>
      <c r="SU114" s="48"/>
      <c r="SV114" s="48"/>
      <c r="SW114" s="48"/>
      <c r="SX114" s="48"/>
      <c r="SY114" s="48"/>
      <c r="SZ114" s="48"/>
      <c r="TA114" s="48"/>
      <c r="TB114" s="48"/>
      <c r="TC114" s="48"/>
      <c r="TD114" s="48"/>
      <c r="TE114" s="48"/>
      <c r="TF114" s="48"/>
      <c r="TG114" s="48"/>
      <c r="TH114" s="48"/>
      <c r="TI114" s="48"/>
      <c r="TJ114" s="48"/>
      <c r="TK114" s="48"/>
      <c r="TL114" s="48"/>
      <c r="TM114" s="48"/>
      <c r="TN114" s="48"/>
      <c r="TO114" s="48"/>
      <c r="TP114" s="48"/>
      <c r="TQ114" s="48"/>
      <c r="TR114" s="48"/>
      <c r="TS114" s="48"/>
      <c r="TT114" s="48"/>
      <c r="TU114" s="48"/>
      <c r="TV114" s="48"/>
      <c r="TW114" s="48"/>
      <c r="TX114" s="48"/>
      <c r="TY114" s="48"/>
      <c r="TZ114" s="48"/>
      <c r="UA114" s="48"/>
      <c r="UB114" s="48"/>
      <c r="UC114" s="48"/>
      <c r="UD114" s="48"/>
      <c r="UE114" s="48"/>
      <c r="UF114" s="48"/>
      <c r="UG114" s="48"/>
      <c r="UH114" s="48"/>
      <c r="UI114" s="48"/>
      <c r="UJ114" s="48"/>
      <c r="UK114" s="48"/>
      <c r="UL114" s="48"/>
      <c r="UM114" s="48"/>
      <c r="UN114" s="48"/>
      <c r="UO114" s="48"/>
      <c r="UP114" s="48"/>
      <c r="UQ114" s="48"/>
      <c r="UR114" s="48"/>
      <c r="US114" s="48"/>
      <c r="UT114" s="48"/>
      <c r="UU114" s="48"/>
      <c r="UV114" s="48"/>
      <c r="UW114" s="48"/>
      <c r="UX114" s="48"/>
      <c r="UY114" s="48"/>
      <c r="UZ114" s="48"/>
      <c r="VA114" s="48"/>
      <c r="VB114" s="48"/>
      <c r="VC114" s="48"/>
      <c r="VD114" s="48"/>
      <c r="VE114" s="48"/>
      <c r="VF114" s="48"/>
      <c r="VG114" s="48"/>
      <c r="VH114" s="48"/>
      <c r="VI114" s="48"/>
      <c r="VJ114" s="48"/>
      <c r="VK114" s="48"/>
      <c r="VL114" s="48"/>
      <c r="VM114" s="48"/>
      <c r="VN114" s="48"/>
      <c r="VO114" s="48"/>
      <c r="VP114" s="48"/>
      <c r="VQ114" s="48"/>
      <c r="VR114" s="48"/>
      <c r="VS114" s="48"/>
      <c r="VT114" s="48"/>
      <c r="VU114" s="48"/>
      <c r="VV114" s="48"/>
      <c r="VW114" s="48"/>
      <c r="VX114" s="48"/>
      <c r="VY114" s="48"/>
      <c r="VZ114" s="48"/>
      <c r="WA114" s="48"/>
      <c r="WB114" s="48"/>
      <c r="WC114" s="48"/>
      <c r="WD114" s="48"/>
      <c r="WE114" s="48"/>
      <c r="WF114" s="48"/>
      <c r="WG114" s="48"/>
      <c r="WH114" s="48"/>
      <c r="WI114" s="48"/>
      <c r="WJ114" s="48"/>
      <c r="WK114" s="48"/>
      <c r="WL114" s="48"/>
      <c r="WM114" s="48"/>
      <c r="WN114" s="48"/>
      <c r="WO114" s="48"/>
      <c r="WP114" s="48"/>
      <c r="WQ114" s="48"/>
      <c r="WR114" s="48"/>
      <c r="WS114" s="48"/>
      <c r="WT114" s="48"/>
      <c r="WU114" s="48"/>
      <c r="WV114" s="48"/>
      <c r="WW114" s="48"/>
      <c r="WX114" s="48"/>
      <c r="WY114" s="48"/>
      <c r="WZ114" s="48"/>
      <c r="XA114" s="48"/>
      <c r="XB114" s="48"/>
      <c r="XC114" s="48"/>
      <c r="XD114" s="48"/>
      <c r="XE114" s="48"/>
      <c r="XF114" s="48"/>
      <c r="XG114" s="48"/>
      <c r="XH114" s="48"/>
      <c r="XI114" s="48"/>
      <c r="XJ114" s="48"/>
      <c r="XK114" s="48"/>
      <c r="XL114" s="48"/>
      <c r="XM114" s="48"/>
      <c r="XN114" s="48"/>
      <c r="XO114" s="48"/>
      <c r="XP114" s="48"/>
      <c r="XQ114" s="48"/>
      <c r="XR114" s="48"/>
      <c r="XS114" s="48"/>
      <c r="XT114" s="48"/>
      <c r="XU114" s="48"/>
      <c r="XV114" s="48"/>
      <c r="XW114" s="48"/>
      <c r="XX114" s="48"/>
      <c r="XY114" s="48"/>
      <c r="XZ114" s="48"/>
      <c r="YA114" s="48"/>
      <c r="YB114" s="48"/>
      <c r="YC114" s="48"/>
      <c r="YD114" s="48"/>
      <c r="YE114" s="48"/>
      <c r="YF114" s="48"/>
      <c r="YG114" s="48"/>
      <c r="YH114" s="48"/>
      <c r="YI114" s="48"/>
      <c r="YJ114" s="48"/>
      <c r="YK114" s="48"/>
      <c r="YL114" s="48"/>
      <c r="YM114" s="48"/>
      <c r="YN114" s="48"/>
      <c r="YO114" s="48"/>
      <c r="YP114" s="48"/>
      <c r="YQ114" s="48"/>
      <c r="YR114" s="48"/>
      <c r="YS114" s="48"/>
      <c r="YT114" s="48"/>
      <c r="YU114" s="48"/>
      <c r="YV114" s="48"/>
      <c r="YW114" s="48"/>
      <c r="YX114" s="48"/>
      <c r="YY114" s="48"/>
      <c r="YZ114" s="48"/>
      <c r="ZA114" s="48"/>
      <c r="ZB114" s="48"/>
      <c r="ZC114" s="48"/>
      <c r="ZD114" s="48"/>
      <c r="ZE114" s="48"/>
      <c r="ZF114" s="48"/>
      <c r="ZG114" s="48"/>
      <c r="ZH114" s="48"/>
      <c r="ZI114" s="48"/>
      <c r="ZJ114" s="48"/>
      <c r="ZK114" s="48"/>
      <c r="ZL114" s="48"/>
      <c r="ZM114" s="48"/>
      <c r="ZN114" s="48"/>
      <c r="ZO114" s="48"/>
      <c r="ZP114" s="48"/>
      <c r="ZQ114" s="48"/>
      <c r="ZR114" s="48"/>
      <c r="ZS114" s="48"/>
      <c r="ZT114" s="48"/>
      <c r="ZU114" s="48"/>
      <c r="ZV114" s="48"/>
      <c r="ZW114" s="48"/>
      <c r="ZX114" s="48"/>
      <c r="ZY114" s="48"/>
      <c r="ZZ114" s="48"/>
      <c r="AAA114" s="48"/>
      <c r="AAB114" s="48"/>
      <c r="AAC114" s="48"/>
      <c r="AAD114" s="48"/>
      <c r="AAE114" s="48"/>
      <c r="AAF114" s="48"/>
      <c r="AAG114" s="48"/>
      <c r="AAH114" s="48"/>
      <c r="AAI114" s="48"/>
      <c r="AAJ114" s="48"/>
      <c r="AAK114" s="48"/>
      <c r="AAL114" s="48"/>
      <c r="AAM114" s="48"/>
      <c r="AAN114" s="48"/>
      <c r="AAO114" s="48"/>
      <c r="AAP114" s="48"/>
      <c r="AAQ114" s="48"/>
      <c r="AAR114" s="48"/>
      <c r="AAS114" s="48"/>
      <c r="AAT114" s="48"/>
      <c r="AAU114" s="48"/>
      <c r="AAV114" s="48"/>
      <c r="AAW114" s="48"/>
      <c r="AAX114" s="48"/>
      <c r="AAY114" s="48"/>
      <c r="AAZ114" s="48"/>
      <c r="ABA114" s="48"/>
      <c r="ABB114" s="48"/>
      <c r="ABC114" s="48"/>
      <c r="ABD114" s="48"/>
      <c r="ABE114" s="48"/>
      <c r="ABF114" s="48"/>
      <c r="ABG114" s="48"/>
      <c r="ABH114" s="48"/>
      <c r="ABI114" s="48"/>
      <c r="ABJ114" s="48"/>
      <c r="ABK114" s="48"/>
      <c r="ABL114" s="48"/>
      <c r="ABM114" s="48"/>
      <c r="ABN114" s="48"/>
      <c r="ABO114" s="48"/>
      <c r="ABP114" s="48"/>
      <c r="ABQ114" s="48"/>
      <c r="ABR114" s="48"/>
      <c r="ABS114" s="48"/>
      <c r="ABT114" s="48"/>
      <c r="ABU114" s="48"/>
      <c r="ABV114" s="48"/>
      <c r="ABW114" s="48"/>
      <c r="ABX114" s="48"/>
      <c r="ABY114" s="48"/>
      <c r="ABZ114" s="48"/>
      <c r="ACA114" s="48"/>
      <c r="ACB114" s="48"/>
      <c r="ACC114" s="48"/>
      <c r="ACD114" s="48"/>
      <c r="ACE114" s="48"/>
      <c r="ACF114" s="48"/>
      <c r="ACG114" s="48"/>
      <c r="ACH114" s="48"/>
      <c r="ACI114" s="48"/>
      <c r="ACJ114" s="48"/>
      <c r="ACK114" s="48"/>
      <c r="ACL114" s="48"/>
      <c r="ACM114" s="48"/>
      <c r="ACN114" s="48"/>
      <c r="ACO114" s="48"/>
      <c r="ACP114" s="48"/>
      <c r="ACQ114" s="48"/>
      <c r="ACR114" s="48"/>
      <c r="ACS114" s="48"/>
      <c r="ACT114" s="48"/>
      <c r="ACU114" s="48"/>
      <c r="ACV114" s="48"/>
      <c r="ACW114" s="48"/>
      <c r="ACX114" s="48"/>
      <c r="ACY114" s="48"/>
      <c r="ACZ114" s="48"/>
      <c r="ADA114" s="48"/>
      <c r="ADB114" s="48"/>
      <c r="ADC114" s="48"/>
      <c r="ADD114" s="48"/>
      <c r="ADE114" s="48"/>
      <c r="ADF114" s="48"/>
      <c r="ADG114" s="48"/>
      <c r="ADH114" s="48"/>
      <c r="ADI114" s="48"/>
      <c r="ADJ114" s="48"/>
      <c r="ADK114" s="48"/>
      <c r="ADL114" s="48"/>
      <c r="ADM114" s="48"/>
      <c r="ADN114" s="48"/>
      <c r="ADO114" s="48"/>
      <c r="ADP114" s="48"/>
      <c r="ADQ114" s="48"/>
      <c r="ADR114" s="48"/>
      <c r="ADS114" s="48"/>
      <c r="ADT114" s="48"/>
      <c r="ADU114" s="48"/>
      <c r="ADV114" s="48"/>
      <c r="ADW114" s="48"/>
      <c r="ADX114" s="48"/>
      <c r="ADY114" s="48"/>
      <c r="ADZ114" s="48"/>
      <c r="AEA114" s="48"/>
      <c r="AEB114" s="48"/>
      <c r="AEC114" s="48"/>
      <c r="AED114" s="48"/>
      <c r="AEE114" s="48"/>
      <c r="AEF114" s="48"/>
      <c r="AEG114" s="48"/>
      <c r="AEH114" s="48"/>
      <c r="AEI114" s="48"/>
      <c r="AEJ114" s="48"/>
      <c r="AEK114" s="48"/>
      <c r="AEL114" s="48"/>
      <c r="AEM114" s="48"/>
      <c r="AEN114" s="48"/>
      <c r="AEO114" s="48"/>
      <c r="AEP114" s="48"/>
      <c r="AEQ114" s="48"/>
      <c r="AER114" s="48"/>
      <c r="AES114" s="48"/>
      <c r="AET114" s="48"/>
      <c r="AEU114" s="48"/>
      <c r="AEV114" s="48"/>
      <c r="AEW114" s="48"/>
      <c r="AEX114" s="48"/>
      <c r="AEY114" s="48"/>
      <c r="AEZ114" s="48"/>
      <c r="AFA114" s="48"/>
      <c r="AFB114" s="48"/>
      <c r="AFC114" s="48"/>
      <c r="AFD114" s="48"/>
      <c r="AFE114" s="48"/>
      <c r="AFF114" s="48"/>
      <c r="AFG114" s="48"/>
      <c r="AFH114" s="48"/>
      <c r="AFI114" s="48"/>
      <c r="AFJ114" s="48"/>
      <c r="AFK114" s="48"/>
      <c r="AFL114" s="48"/>
      <c r="AFM114" s="48"/>
      <c r="AFN114" s="48"/>
      <c r="AFO114" s="48"/>
      <c r="AFP114" s="48"/>
      <c r="AFQ114" s="48"/>
      <c r="AFR114" s="48"/>
      <c r="AFS114" s="48"/>
      <c r="AFT114" s="48"/>
      <c r="AFU114" s="48"/>
      <c r="AFV114" s="48"/>
      <c r="AFW114" s="48"/>
      <c r="AFX114" s="48"/>
      <c r="AFY114" s="48"/>
      <c r="AFZ114" s="48"/>
      <c r="AGA114" s="48"/>
      <c r="AGB114" s="48"/>
      <c r="AGC114" s="48"/>
      <c r="AGD114" s="48"/>
      <c r="AGE114" s="48"/>
      <c r="AGF114" s="48"/>
      <c r="AGG114" s="48"/>
      <c r="AGH114" s="48"/>
      <c r="AGI114" s="48"/>
      <c r="AGJ114" s="48"/>
      <c r="AGK114" s="48"/>
      <c r="AGL114" s="48"/>
      <c r="AGM114" s="48"/>
      <c r="AGN114" s="48"/>
      <c r="AGO114" s="48"/>
      <c r="AGP114" s="48"/>
      <c r="AGQ114" s="48"/>
      <c r="AGR114" s="48"/>
      <c r="AGS114" s="48"/>
      <c r="AGT114" s="48"/>
      <c r="AGU114" s="48"/>
      <c r="AGV114" s="48"/>
      <c r="AGW114" s="48"/>
      <c r="AGX114" s="48"/>
      <c r="AGY114" s="48"/>
      <c r="AGZ114" s="48"/>
      <c r="AHA114" s="48"/>
      <c r="AHB114" s="48"/>
      <c r="AHC114" s="48"/>
      <c r="AHD114" s="48"/>
      <c r="AHE114" s="48"/>
      <c r="AHF114" s="48"/>
      <c r="AHG114" s="48"/>
      <c r="AHH114" s="48"/>
      <c r="AHI114" s="48"/>
      <c r="AHJ114" s="48"/>
      <c r="AHK114" s="48"/>
      <c r="AHL114" s="48"/>
      <c r="AHM114" s="48"/>
      <c r="AHN114" s="48"/>
      <c r="AHO114" s="48"/>
      <c r="AHP114" s="48"/>
      <c r="AHQ114" s="48"/>
      <c r="AHR114" s="48"/>
      <c r="AHS114" s="48"/>
      <c r="AHT114" s="48"/>
      <c r="AHU114" s="48"/>
      <c r="AHV114" s="48"/>
      <c r="AHW114" s="48"/>
      <c r="AHX114" s="48"/>
      <c r="AHY114" s="48"/>
      <c r="AHZ114" s="48"/>
      <c r="AIA114" s="48"/>
      <c r="AIB114" s="48"/>
      <c r="AIC114" s="48"/>
      <c r="AID114" s="48"/>
      <c r="AIE114" s="48"/>
      <c r="AIF114" s="48"/>
      <c r="AIG114" s="48"/>
      <c r="AIH114" s="48"/>
      <c r="AII114" s="48"/>
      <c r="AIJ114" s="48"/>
      <c r="AIK114" s="48"/>
      <c r="AIL114" s="48"/>
      <c r="AIM114" s="48"/>
      <c r="AIN114" s="48"/>
      <c r="AIO114" s="48"/>
      <c r="AIP114" s="48"/>
      <c r="AIQ114" s="48"/>
      <c r="AIR114" s="48"/>
      <c r="AIS114" s="48"/>
      <c r="AIT114" s="48"/>
      <c r="AIU114" s="48"/>
      <c r="AIV114" s="48"/>
      <c r="AIW114" s="48"/>
      <c r="AIX114" s="48"/>
      <c r="AIY114" s="48"/>
      <c r="AIZ114" s="48"/>
      <c r="AJA114" s="48"/>
      <c r="AJB114" s="48"/>
      <c r="AJC114" s="48"/>
      <c r="AJD114" s="48"/>
      <c r="AJE114" s="48"/>
      <c r="AJF114" s="48"/>
      <c r="AJG114" s="48"/>
      <c r="AJH114" s="48"/>
      <c r="AJI114" s="48"/>
      <c r="AJJ114" s="48"/>
      <c r="AJK114" s="48"/>
      <c r="AJL114" s="48"/>
      <c r="AJM114" s="48"/>
      <c r="AJN114" s="48"/>
      <c r="AJO114" s="48"/>
      <c r="AJP114" s="48"/>
      <c r="AJQ114" s="48"/>
      <c r="AJR114" s="48"/>
      <c r="AJS114" s="48"/>
      <c r="AJT114" s="48"/>
      <c r="AJU114" s="48"/>
      <c r="AJV114" s="48"/>
      <c r="AJW114" s="48"/>
      <c r="AJX114" s="48"/>
      <c r="AJY114" s="48"/>
      <c r="AJZ114" s="48"/>
      <c r="AKA114" s="48"/>
      <c r="AKB114" s="48"/>
      <c r="AKC114" s="48"/>
      <c r="AKD114" s="48"/>
      <c r="AKE114" s="48"/>
      <c r="AKF114" s="48"/>
      <c r="AKG114" s="48"/>
      <c r="AKH114" s="48"/>
      <c r="AKI114" s="48"/>
      <c r="AKJ114" s="48"/>
      <c r="AKK114" s="48"/>
      <c r="AKL114" s="48"/>
      <c r="AKM114" s="48"/>
      <c r="AKN114" s="48"/>
      <c r="AKO114" s="48"/>
      <c r="AKP114" s="48"/>
      <c r="AKQ114" s="48"/>
      <c r="AKR114" s="48"/>
      <c r="AKS114" s="48"/>
      <c r="AKT114" s="48"/>
      <c r="AKU114" s="48"/>
      <c r="AKV114" s="48"/>
      <c r="AKW114" s="48"/>
      <c r="AKX114" s="48"/>
      <c r="AKY114" s="48"/>
      <c r="AKZ114" s="48"/>
      <c r="ALA114" s="48"/>
      <c r="ALB114" s="48"/>
      <c r="ALC114" s="48"/>
      <c r="ALD114" s="48"/>
      <c r="ALE114" s="48"/>
      <c r="ALF114" s="48"/>
      <c r="ALG114" s="48"/>
      <c r="ALH114" s="48"/>
      <c r="ALI114" s="48"/>
      <c r="ALJ114" s="48"/>
      <c r="ALK114" s="48"/>
      <c r="ALL114" s="48"/>
      <c r="ALM114" s="48"/>
      <c r="ALN114" s="48"/>
      <c r="ALO114" s="48"/>
      <c r="ALP114" s="48"/>
      <c r="ALQ114" s="48"/>
      <c r="ALR114" s="48"/>
      <c r="ALS114" s="48"/>
      <c r="ALT114" s="48"/>
      <c r="ALU114" s="48"/>
      <c r="ALV114" s="48"/>
      <c r="ALW114" s="48"/>
      <c r="ALX114" s="48"/>
      <c r="ALY114" s="48"/>
      <c r="ALZ114" s="48"/>
      <c r="AMA114" s="48"/>
      <c r="AMB114" s="48"/>
      <c r="AMC114" s="48"/>
      <c r="AMD114" s="48"/>
      <c r="AME114" s="48"/>
      <c r="AMF114" s="48"/>
      <c r="AMG114" s="48"/>
      <c r="AMH114" s="48"/>
      <c r="AMI114" s="48"/>
      <c r="AMJ114" s="48"/>
      <c r="AMK114" s="48"/>
      <c r="AML114" s="48"/>
      <c r="AMM114" s="48"/>
      <c r="AMN114" s="48"/>
      <c r="AMO114" s="48"/>
      <c r="AMP114" s="48"/>
      <c r="AMQ114" s="48"/>
      <c r="AMR114" s="48"/>
      <c r="AMS114" s="48"/>
      <c r="AMT114" s="48"/>
      <c r="AMU114" s="48"/>
      <c r="AMV114" s="48"/>
      <c r="AMW114" s="48"/>
      <c r="AMX114" s="48"/>
      <c r="AMY114" s="48"/>
      <c r="AMZ114" s="48"/>
      <c r="ANA114" s="48"/>
      <c r="ANB114" s="48"/>
      <c r="ANC114" s="48"/>
      <c r="AND114" s="48"/>
      <c r="ANE114" s="48"/>
      <c r="ANF114" s="48"/>
      <c r="ANG114" s="48"/>
      <c r="ANH114" s="48"/>
      <c r="ANI114" s="48"/>
      <c r="ANJ114" s="48"/>
      <c r="ANK114" s="48"/>
      <c r="ANL114" s="48"/>
      <c r="ANM114" s="48"/>
      <c r="ANN114" s="48"/>
      <c r="ANO114" s="48"/>
      <c r="ANP114" s="48"/>
      <c r="ANQ114" s="48"/>
      <c r="ANR114" s="48"/>
      <c r="ANS114" s="48"/>
      <c r="ANT114" s="48"/>
      <c r="ANU114" s="48"/>
      <c r="ANV114" s="48"/>
      <c r="ANW114" s="48"/>
      <c r="ANX114" s="48"/>
      <c r="ANY114" s="48"/>
      <c r="ANZ114" s="48"/>
      <c r="AOA114" s="48"/>
      <c r="AOB114" s="48"/>
      <c r="AOC114" s="48"/>
      <c r="AOD114" s="48"/>
      <c r="AOE114" s="48"/>
      <c r="AOF114" s="48"/>
      <c r="AOG114" s="48"/>
      <c r="AOH114" s="48"/>
      <c r="AOI114" s="48"/>
      <c r="AOJ114" s="48"/>
      <c r="AOK114" s="48"/>
      <c r="AOL114" s="48"/>
      <c r="AOM114" s="48"/>
      <c r="AON114" s="48"/>
      <c r="AOO114" s="48"/>
      <c r="AOP114" s="48"/>
      <c r="AOQ114" s="48"/>
      <c r="AOR114" s="48"/>
      <c r="AOS114" s="48"/>
      <c r="AOT114" s="48"/>
      <c r="AOU114" s="48"/>
      <c r="AOV114" s="48"/>
      <c r="AOW114" s="48"/>
      <c r="AOX114" s="48"/>
      <c r="AOY114" s="48"/>
      <c r="AOZ114" s="48"/>
      <c r="APA114" s="48"/>
      <c r="APB114" s="48"/>
      <c r="APC114" s="48"/>
      <c r="APD114" s="48"/>
      <c r="APE114" s="48"/>
      <c r="APF114" s="48"/>
      <c r="APG114" s="48"/>
      <c r="APH114" s="48"/>
      <c r="API114" s="48"/>
      <c r="APJ114" s="48"/>
      <c r="APK114" s="48"/>
      <c r="APL114" s="48"/>
      <c r="APM114" s="48"/>
      <c r="APN114" s="48"/>
      <c r="APO114" s="48"/>
      <c r="APP114" s="48"/>
      <c r="APQ114" s="48"/>
      <c r="APR114" s="48"/>
      <c r="APS114" s="48"/>
      <c r="APT114" s="48"/>
      <c r="APU114" s="48"/>
      <c r="APV114" s="48"/>
      <c r="APW114" s="48"/>
      <c r="APX114" s="48"/>
      <c r="APY114" s="48"/>
      <c r="APZ114" s="48"/>
      <c r="AQA114" s="48"/>
      <c r="AQB114" s="48"/>
      <c r="AQC114" s="48"/>
      <c r="AQD114" s="48"/>
      <c r="AQE114" s="48"/>
      <c r="AQF114" s="48"/>
      <c r="AQG114" s="48"/>
      <c r="AQH114" s="48"/>
      <c r="AQI114" s="48"/>
      <c r="AQJ114" s="48"/>
      <c r="AQK114" s="48"/>
      <c r="AQL114" s="48"/>
      <c r="AQM114" s="48"/>
      <c r="AQN114" s="48"/>
      <c r="AQO114" s="48"/>
      <c r="AQP114" s="48"/>
      <c r="AQQ114" s="48"/>
      <c r="AQR114" s="48"/>
      <c r="AQS114" s="48"/>
      <c r="AQT114" s="48"/>
      <c r="AQU114" s="48"/>
      <c r="AQV114" s="48"/>
      <c r="AQW114" s="48"/>
      <c r="AQX114" s="48"/>
      <c r="AQY114" s="48"/>
      <c r="AQZ114" s="48"/>
      <c r="ARA114" s="48"/>
      <c r="ARB114" s="48"/>
      <c r="ARC114" s="48"/>
      <c r="ARD114" s="48"/>
      <c r="ARE114" s="48"/>
      <c r="ARF114" s="48"/>
      <c r="ARG114" s="48"/>
      <c r="ARH114" s="48"/>
      <c r="ARI114" s="48"/>
      <c r="ARJ114" s="48"/>
      <c r="ARK114" s="48"/>
      <c r="ARL114" s="48"/>
      <c r="ARM114" s="48"/>
      <c r="ARN114" s="48"/>
      <c r="ARO114" s="48"/>
      <c r="ARP114" s="48"/>
      <c r="ARQ114" s="48"/>
      <c r="ARR114" s="48"/>
      <c r="ARS114" s="48"/>
      <c r="ART114" s="48"/>
      <c r="ARU114" s="48"/>
      <c r="ARV114" s="48"/>
      <c r="ARW114" s="48"/>
      <c r="ARX114" s="48"/>
      <c r="ARY114" s="48"/>
      <c r="ARZ114" s="48"/>
      <c r="ASA114" s="48"/>
      <c r="ASB114" s="48"/>
      <c r="ASC114" s="48"/>
      <c r="ASD114" s="48"/>
      <c r="ASE114" s="48"/>
      <c r="ASF114" s="48"/>
      <c r="ASG114" s="48"/>
      <c r="ASH114" s="48"/>
      <c r="ASI114" s="48"/>
      <c r="ASJ114" s="48"/>
      <c r="ASK114" s="48"/>
      <c r="ASL114" s="48"/>
      <c r="ASM114" s="48"/>
      <c r="ASN114" s="48"/>
      <c r="ASO114" s="48"/>
      <c r="ASP114" s="48"/>
      <c r="ASQ114" s="48"/>
      <c r="ASR114" s="48"/>
      <c r="ASS114" s="48"/>
      <c r="AST114" s="48"/>
      <c r="ASU114" s="48"/>
      <c r="ASV114" s="48"/>
      <c r="ASW114" s="48"/>
      <c r="ASX114" s="48"/>
      <c r="ASY114" s="48"/>
      <c r="ASZ114" s="48"/>
      <c r="ATA114" s="48"/>
      <c r="ATB114" s="48"/>
      <c r="ATC114" s="48"/>
      <c r="ATD114" s="48"/>
      <c r="ATE114" s="48"/>
      <c r="ATF114" s="48"/>
      <c r="ATG114" s="48"/>
      <c r="ATH114" s="48"/>
      <c r="ATI114" s="48"/>
      <c r="ATJ114" s="48"/>
      <c r="ATK114" s="48"/>
      <c r="ATL114" s="48"/>
      <c r="ATM114" s="48"/>
      <c r="ATN114" s="48"/>
      <c r="ATO114" s="48"/>
      <c r="ATP114" s="48"/>
      <c r="ATQ114" s="48"/>
      <c r="ATR114" s="48"/>
      <c r="ATS114" s="48"/>
      <c r="ATT114" s="48"/>
      <c r="ATU114" s="48"/>
      <c r="ATV114" s="48"/>
      <c r="ATW114" s="48"/>
      <c r="ATX114" s="48"/>
      <c r="ATY114" s="48"/>
      <c r="ATZ114" s="48"/>
      <c r="AUA114" s="48"/>
      <c r="AUB114" s="48"/>
      <c r="AUC114" s="48"/>
      <c r="AUD114" s="48"/>
      <c r="AUE114" s="48"/>
      <c r="AUF114" s="48"/>
      <c r="AUG114" s="48"/>
      <c r="AUH114" s="48"/>
      <c r="AUI114" s="48"/>
      <c r="AUJ114" s="48"/>
      <c r="AUK114" s="48"/>
      <c r="AUL114" s="48"/>
      <c r="AUM114" s="48"/>
      <c r="AUN114" s="48"/>
      <c r="AUO114" s="48"/>
      <c r="AUP114" s="48"/>
      <c r="AUQ114" s="48"/>
      <c r="AUR114" s="48"/>
      <c r="AUS114" s="48"/>
      <c r="AUT114" s="48"/>
      <c r="AUU114" s="48"/>
      <c r="AUV114" s="48"/>
      <c r="AUW114" s="48"/>
      <c r="AUX114" s="48"/>
      <c r="AUY114" s="48"/>
      <c r="AUZ114" s="48"/>
      <c r="AVA114" s="48"/>
      <c r="AVB114" s="48"/>
      <c r="AVC114" s="48"/>
      <c r="AVD114" s="48"/>
      <c r="AVE114" s="48"/>
      <c r="AVF114" s="48"/>
      <c r="AVG114" s="48"/>
      <c r="AVH114" s="48"/>
      <c r="AVI114" s="48"/>
      <c r="AVJ114" s="48"/>
      <c r="AVK114" s="48"/>
      <c r="AVL114" s="48"/>
      <c r="AVM114" s="48"/>
      <c r="AVN114" s="48"/>
      <c r="AVO114" s="48"/>
      <c r="AVP114" s="48"/>
      <c r="AVQ114" s="48"/>
      <c r="AVR114" s="48"/>
      <c r="AVS114" s="48"/>
      <c r="AVT114" s="48"/>
      <c r="AVU114" s="48"/>
      <c r="AVV114" s="48"/>
      <c r="AVW114" s="48"/>
      <c r="AVX114" s="48"/>
      <c r="AVY114" s="48"/>
      <c r="AVZ114" s="48"/>
      <c r="AWA114" s="48"/>
      <c r="AWB114" s="48"/>
      <c r="AWC114" s="48"/>
      <c r="AWD114" s="48"/>
      <c r="AWE114" s="48"/>
      <c r="AWF114" s="48"/>
      <c r="AWG114" s="48"/>
      <c r="AWH114" s="48"/>
      <c r="AWI114" s="48"/>
      <c r="AWJ114" s="48"/>
      <c r="AWK114" s="48"/>
      <c r="AWL114" s="48"/>
      <c r="AWM114" s="48"/>
      <c r="AWN114" s="48"/>
      <c r="AWO114" s="48"/>
      <c r="AWP114" s="48"/>
      <c r="AWQ114" s="48"/>
      <c r="AWR114" s="48"/>
      <c r="AWS114" s="48"/>
      <c r="AWT114" s="48"/>
      <c r="AWU114" s="48"/>
      <c r="AWV114" s="48"/>
      <c r="AWW114" s="48"/>
      <c r="AWX114" s="48"/>
      <c r="AWY114" s="48"/>
      <c r="AWZ114" s="48"/>
      <c r="AXA114" s="48"/>
      <c r="AXB114" s="48"/>
      <c r="AXC114" s="48"/>
      <c r="AXD114" s="48"/>
      <c r="AXE114" s="48"/>
      <c r="AXF114" s="48"/>
      <c r="AXG114" s="48"/>
      <c r="AXH114" s="48"/>
      <c r="AXI114" s="48"/>
      <c r="AXJ114" s="48"/>
      <c r="AXK114" s="48"/>
      <c r="AXL114" s="48"/>
      <c r="AXM114" s="48"/>
      <c r="AXN114" s="48"/>
      <c r="AXO114" s="48"/>
      <c r="AXP114" s="48"/>
      <c r="AXQ114" s="48"/>
      <c r="AXR114" s="48"/>
      <c r="AXS114" s="48"/>
      <c r="AXT114" s="48"/>
      <c r="AXU114" s="48"/>
      <c r="AXV114" s="48"/>
      <c r="AXW114" s="48"/>
      <c r="AXX114" s="48"/>
      <c r="AXY114" s="48"/>
      <c r="AXZ114" s="48"/>
      <c r="AYA114" s="48"/>
      <c r="AYB114" s="48"/>
      <c r="AYC114" s="48"/>
      <c r="AYD114" s="48"/>
      <c r="AYE114" s="48"/>
      <c r="AYF114" s="48"/>
      <c r="AYG114" s="48"/>
      <c r="AYH114" s="48"/>
      <c r="AYI114" s="48"/>
      <c r="AYJ114" s="48"/>
      <c r="AYK114" s="48"/>
      <c r="AYL114" s="48"/>
      <c r="AYM114" s="48"/>
      <c r="AYN114" s="48"/>
      <c r="AYO114" s="48"/>
      <c r="AYP114" s="48"/>
      <c r="AYQ114" s="48"/>
      <c r="AYR114" s="48"/>
      <c r="AYS114" s="48"/>
      <c r="AYT114" s="48"/>
      <c r="AYU114" s="48"/>
      <c r="AYV114" s="48"/>
      <c r="AYW114" s="48"/>
      <c r="AYX114" s="48"/>
      <c r="AYY114" s="48"/>
      <c r="AYZ114" s="48"/>
      <c r="AZA114" s="48"/>
      <c r="AZB114" s="48"/>
      <c r="AZC114" s="48"/>
      <c r="AZD114" s="48"/>
      <c r="AZE114" s="48"/>
      <c r="AZF114" s="48"/>
      <c r="AZG114" s="48"/>
      <c r="AZH114" s="48"/>
      <c r="AZI114" s="48"/>
      <c r="AZJ114" s="48"/>
      <c r="AZK114" s="48"/>
      <c r="AZL114" s="48"/>
      <c r="AZM114" s="48"/>
      <c r="AZN114" s="48"/>
      <c r="AZO114" s="48"/>
      <c r="AZP114" s="48"/>
      <c r="AZQ114" s="48"/>
      <c r="AZR114" s="48"/>
      <c r="AZS114" s="48"/>
      <c r="AZT114" s="48"/>
      <c r="AZU114" s="48"/>
      <c r="AZV114" s="48"/>
      <c r="AZW114" s="48"/>
      <c r="AZX114" s="48"/>
      <c r="AZY114" s="48"/>
      <c r="AZZ114" s="48"/>
      <c r="BAA114" s="48"/>
      <c r="BAB114" s="48"/>
      <c r="BAC114" s="48"/>
      <c r="BAD114" s="48"/>
      <c r="BAE114" s="48"/>
      <c r="BAF114" s="48"/>
      <c r="BAG114" s="48"/>
      <c r="BAH114" s="48"/>
      <c r="BAI114" s="48"/>
      <c r="BAJ114" s="48"/>
      <c r="BAK114" s="48"/>
      <c r="BAL114" s="48"/>
      <c r="BAM114" s="48"/>
      <c r="BAN114" s="48"/>
      <c r="BAO114" s="48"/>
      <c r="BAP114" s="48"/>
      <c r="BAQ114" s="48"/>
      <c r="BAR114" s="48"/>
      <c r="BAS114" s="48"/>
      <c r="BAT114" s="48"/>
      <c r="BAU114" s="48"/>
      <c r="BAV114" s="48"/>
      <c r="BAW114" s="48"/>
      <c r="BAX114" s="48"/>
      <c r="BAY114" s="48"/>
      <c r="BAZ114" s="48"/>
      <c r="BBA114" s="48"/>
      <c r="BBB114" s="48"/>
      <c r="BBC114" s="48"/>
      <c r="BBD114" s="48"/>
      <c r="BBE114" s="48"/>
      <c r="BBF114" s="48"/>
      <c r="BBG114" s="48"/>
      <c r="BBH114" s="48"/>
      <c r="BBI114" s="48"/>
      <c r="BBJ114" s="48"/>
      <c r="BBK114" s="48"/>
      <c r="BBL114" s="48"/>
      <c r="BBM114" s="48"/>
      <c r="BBN114" s="48"/>
      <c r="BBO114" s="48"/>
      <c r="BBP114" s="48"/>
      <c r="BBQ114" s="48"/>
      <c r="BBR114" s="48"/>
      <c r="BBS114" s="48"/>
      <c r="BBT114" s="48"/>
      <c r="BBU114" s="48"/>
      <c r="BBV114" s="48"/>
      <c r="BBW114" s="48"/>
      <c r="BBX114" s="48"/>
      <c r="BBY114" s="48"/>
      <c r="BBZ114" s="48"/>
      <c r="BCA114" s="48"/>
      <c r="BCB114" s="48"/>
      <c r="BCC114" s="48"/>
      <c r="BCD114" s="48"/>
      <c r="BCE114" s="48"/>
      <c r="BCF114" s="48"/>
      <c r="BCG114" s="48"/>
      <c r="BCH114" s="48"/>
      <c r="BCI114" s="48"/>
      <c r="BCJ114" s="48"/>
      <c r="BCK114" s="48"/>
      <c r="BCL114" s="48"/>
      <c r="BCM114" s="48"/>
      <c r="BCN114" s="48"/>
      <c r="BCO114" s="48"/>
      <c r="BCP114" s="48"/>
      <c r="BCQ114" s="48"/>
      <c r="BCR114" s="48"/>
      <c r="BCS114" s="48"/>
      <c r="BCT114" s="48"/>
      <c r="BCU114" s="48"/>
      <c r="BCV114" s="48"/>
      <c r="BCW114" s="48"/>
      <c r="BCX114" s="48"/>
      <c r="BCY114" s="48"/>
      <c r="BCZ114" s="48"/>
      <c r="BDA114" s="48"/>
      <c r="BDB114" s="48"/>
      <c r="BDC114" s="48"/>
      <c r="BDD114" s="48"/>
      <c r="BDE114" s="48"/>
      <c r="BDF114" s="48"/>
      <c r="BDG114" s="48"/>
      <c r="BDH114" s="48"/>
      <c r="BDI114" s="48"/>
      <c r="BDJ114" s="48"/>
      <c r="BDK114" s="48"/>
      <c r="BDL114" s="48"/>
      <c r="BDM114" s="48"/>
      <c r="BDN114" s="48"/>
      <c r="BDO114" s="48"/>
      <c r="BDP114" s="48"/>
      <c r="BDQ114" s="48"/>
      <c r="BDR114" s="48"/>
      <c r="BDS114" s="48"/>
      <c r="BDT114" s="48"/>
      <c r="BDU114" s="48"/>
      <c r="BDV114" s="48"/>
      <c r="BDW114" s="48"/>
      <c r="BDX114" s="48"/>
      <c r="BDY114" s="48"/>
      <c r="BDZ114" s="48"/>
      <c r="BEA114" s="48"/>
      <c r="BEB114" s="48"/>
      <c r="BEC114" s="48"/>
      <c r="BED114" s="48"/>
      <c r="BEE114" s="48"/>
      <c r="BEF114" s="48"/>
      <c r="BEG114" s="48"/>
      <c r="BEH114" s="48"/>
      <c r="BEI114" s="48"/>
      <c r="BEJ114" s="48"/>
      <c r="BEK114" s="48"/>
      <c r="BEL114" s="48"/>
      <c r="BEM114" s="48"/>
      <c r="BEN114" s="48"/>
      <c r="BEO114" s="48"/>
      <c r="BEP114" s="48"/>
      <c r="BEQ114" s="48"/>
      <c r="BER114" s="48"/>
      <c r="BES114" s="48"/>
      <c r="BET114" s="48"/>
      <c r="BEU114" s="48"/>
      <c r="BEV114" s="48"/>
      <c r="BEW114" s="48"/>
      <c r="BEX114" s="48"/>
      <c r="BEY114" s="48"/>
      <c r="BEZ114" s="48"/>
      <c r="BFA114" s="48"/>
      <c r="BFB114" s="48"/>
      <c r="BFC114" s="48"/>
      <c r="BFD114" s="48"/>
      <c r="BFE114" s="48"/>
      <c r="BFF114" s="48"/>
      <c r="BFG114" s="48"/>
      <c r="BFH114" s="48"/>
      <c r="BFI114" s="48"/>
      <c r="BFJ114" s="48"/>
      <c r="BFK114" s="48"/>
      <c r="BFL114" s="48"/>
      <c r="BFM114" s="48"/>
      <c r="BFN114" s="48"/>
      <c r="BFO114" s="48"/>
      <c r="BFP114" s="48"/>
      <c r="BFQ114" s="48"/>
      <c r="BFR114" s="48"/>
      <c r="BFS114" s="48"/>
      <c r="BFT114" s="48"/>
      <c r="BFU114" s="48"/>
      <c r="BFV114" s="48"/>
      <c r="BFW114" s="48"/>
      <c r="BFX114" s="48"/>
      <c r="BFY114" s="48"/>
      <c r="BFZ114" s="48"/>
      <c r="BGA114" s="48"/>
      <c r="BGB114" s="48"/>
      <c r="BGC114" s="48"/>
      <c r="BGD114" s="48"/>
      <c r="BGE114" s="48"/>
      <c r="BGF114" s="48"/>
      <c r="BGG114" s="48"/>
      <c r="BGH114" s="48"/>
      <c r="BGI114" s="48"/>
      <c r="BGJ114" s="48"/>
      <c r="BGK114" s="48"/>
      <c r="BGL114" s="48"/>
      <c r="BGM114" s="48"/>
      <c r="BGN114" s="48"/>
      <c r="BGO114" s="48"/>
      <c r="BGP114" s="48"/>
      <c r="BGQ114" s="48"/>
      <c r="BGR114" s="48"/>
      <c r="BGS114" s="48"/>
      <c r="BGT114" s="48"/>
      <c r="BGU114" s="48"/>
      <c r="BGV114" s="48"/>
      <c r="BGW114" s="48"/>
      <c r="BGX114" s="48"/>
      <c r="BGY114" s="48"/>
      <c r="BGZ114" s="48"/>
      <c r="BHA114" s="48"/>
      <c r="BHB114" s="48"/>
      <c r="BHC114" s="48"/>
      <c r="BHD114" s="48"/>
      <c r="BHE114" s="48"/>
      <c r="BHF114" s="48"/>
      <c r="BHG114" s="48"/>
      <c r="BHH114" s="48"/>
      <c r="BHI114" s="48"/>
      <c r="BHJ114" s="48"/>
      <c r="BHK114" s="48"/>
      <c r="BHL114" s="48"/>
      <c r="BHM114" s="48"/>
      <c r="BHN114" s="48"/>
      <c r="BHO114" s="48"/>
      <c r="BHP114" s="48"/>
      <c r="BHQ114" s="48"/>
      <c r="BHR114" s="48"/>
      <c r="BHS114" s="48"/>
      <c r="BHT114" s="48"/>
      <c r="BHU114" s="48"/>
      <c r="BHV114" s="48"/>
      <c r="BHW114" s="48"/>
      <c r="BHX114" s="48"/>
      <c r="BHY114" s="48"/>
      <c r="BHZ114" s="48"/>
      <c r="BIA114" s="48"/>
      <c r="BIB114" s="48"/>
      <c r="BIC114" s="48"/>
      <c r="BID114" s="48"/>
      <c r="BIE114" s="48"/>
      <c r="BIF114" s="48"/>
      <c r="BIG114" s="48"/>
      <c r="BIH114" s="48"/>
      <c r="BII114" s="48"/>
      <c r="BIJ114" s="48"/>
      <c r="BIK114" s="48"/>
      <c r="BIL114" s="48"/>
      <c r="BIM114" s="48"/>
      <c r="BIN114" s="48"/>
      <c r="BIO114" s="48"/>
      <c r="BIP114" s="48"/>
      <c r="BIQ114" s="48"/>
      <c r="BIR114" s="48"/>
      <c r="BIS114" s="48"/>
      <c r="BIT114" s="48"/>
      <c r="BIU114" s="48"/>
      <c r="BIV114" s="48"/>
      <c r="BIW114" s="48"/>
      <c r="BIX114" s="48"/>
      <c r="BIY114" s="48"/>
      <c r="BIZ114" s="48"/>
      <c r="BJA114" s="48"/>
      <c r="BJB114" s="48"/>
      <c r="BJC114" s="48"/>
      <c r="BJD114" s="48"/>
      <c r="BJE114" s="48"/>
      <c r="BJF114" s="48"/>
      <c r="BJG114" s="48"/>
      <c r="BJH114" s="48"/>
      <c r="BJI114" s="48"/>
      <c r="BJJ114" s="48"/>
      <c r="BJK114" s="48"/>
      <c r="BJL114" s="48"/>
      <c r="BJM114" s="48"/>
      <c r="BJN114" s="48"/>
      <c r="BJO114" s="48"/>
      <c r="BJP114" s="48"/>
      <c r="BJQ114" s="48"/>
      <c r="BJR114" s="48"/>
      <c r="BJS114" s="48"/>
      <c r="BJT114" s="48"/>
      <c r="BJU114" s="48"/>
      <c r="BJV114" s="48"/>
      <c r="BJW114" s="48"/>
      <c r="BJX114" s="48"/>
      <c r="BJY114" s="48"/>
      <c r="BJZ114" s="48"/>
      <c r="BKA114" s="48"/>
      <c r="BKB114" s="48"/>
      <c r="BKC114" s="48"/>
      <c r="BKD114" s="48"/>
      <c r="BKE114" s="48"/>
      <c r="BKF114" s="48"/>
      <c r="BKG114" s="48"/>
      <c r="BKH114" s="48"/>
      <c r="BKI114" s="48"/>
      <c r="BKJ114" s="48"/>
      <c r="BKK114" s="48"/>
      <c r="BKL114" s="48"/>
      <c r="BKM114" s="48"/>
      <c r="BKN114" s="48"/>
      <c r="BKO114" s="48"/>
      <c r="BKP114" s="48"/>
      <c r="BKQ114" s="48"/>
      <c r="BKR114" s="48"/>
      <c r="BKS114" s="48"/>
      <c r="BKT114" s="48"/>
      <c r="BKU114" s="48"/>
      <c r="BKV114" s="48"/>
      <c r="BKW114" s="48"/>
      <c r="BKX114" s="48"/>
      <c r="BKY114" s="48"/>
      <c r="BKZ114" s="48"/>
      <c r="BLA114" s="48"/>
      <c r="BLB114" s="48"/>
      <c r="BLC114" s="48"/>
      <c r="BLD114" s="48"/>
      <c r="BLE114" s="48"/>
      <c r="BLF114" s="48"/>
      <c r="BLG114" s="48"/>
      <c r="BLH114" s="48"/>
      <c r="BLI114" s="48"/>
      <c r="BLJ114" s="48"/>
      <c r="BLK114" s="48"/>
      <c r="BLL114" s="48"/>
      <c r="BLM114" s="48"/>
      <c r="BLN114" s="48"/>
      <c r="BLO114" s="48"/>
      <c r="BLP114" s="48"/>
      <c r="BLQ114" s="48"/>
      <c r="BLR114" s="48"/>
      <c r="BLS114" s="48"/>
      <c r="BLT114" s="48"/>
      <c r="BLU114" s="48"/>
      <c r="BLV114" s="48"/>
      <c r="BLW114" s="48"/>
      <c r="BLX114" s="48"/>
      <c r="BLY114" s="48"/>
      <c r="BLZ114" s="48"/>
      <c r="BMA114" s="48"/>
      <c r="BMB114" s="48"/>
      <c r="BMC114" s="48"/>
      <c r="BMD114" s="48"/>
      <c r="BME114" s="48"/>
      <c r="BMF114" s="48"/>
      <c r="BMG114" s="48"/>
      <c r="BMH114" s="48"/>
      <c r="BMI114" s="48"/>
      <c r="BMJ114" s="48"/>
      <c r="BMK114" s="48"/>
      <c r="BML114" s="48"/>
      <c r="BMM114" s="48"/>
      <c r="BMN114" s="48"/>
      <c r="BMO114" s="48"/>
      <c r="BMP114" s="48"/>
      <c r="BMQ114" s="48"/>
      <c r="BMR114" s="48"/>
      <c r="BMS114" s="48"/>
      <c r="BMT114" s="48"/>
      <c r="BMU114" s="48"/>
      <c r="BMV114" s="48"/>
      <c r="BMW114" s="48"/>
      <c r="BMX114" s="48"/>
      <c r="BMY114" s="48"/>
      <c r="BMZ114" s="48"/>
      <c r="BNA114" s="48"/>
      <c r="BNB114" s="48"/>
      <c r="BNC114" s="48"/>
      <c r="BND114" s="48"/>
      <c r="BNE114" s="48"/>
      <c r="BNF114" s="48"/>
      <c r="BNG114" s="48"/>
      <c r="BNH114" s="48"/>
      <c r="BNI114" s="48"/>
      <c r="BNJ114" s="48"/>
      <c r="BNK114" s="48"/>
      <c r="BNL114" s="48"/>
      <c r="BNM114" s="48"/>
      <c r="BNN114" s="48"/>
      <c r="BNO114" s="48"/>
      <c r="BNP114" s="48"/>
      <c r="BNQ114" s="48"/>
      <c r="BNR114" s="48"/>
      <c r="BNS114" s="48"/>
      <c r="BNT114" s="48"/>
      <c r="BNU114" s="48"/>
      <c r="BNV114" s="48"/>
      <c r="BNW114" s="48"/>
      <c r="BNX114" s="48"/>
      <c r="BNY114" s="48"/>
      <c r="BNZ114" s="48"/>
      <c r="BOA114" s="48"/>
      <c r="BOB114" s="48"/>
      <c r="BOC114" s="48"/>
      <c r="BOD114" s="48"/>
      <c r="BOE114" s="48"/>
      <c r="BOF114" s="48"/>
      <c r="BOG114" s="48"/>
      <c r="BOH114" s="48"/>
      <c r="BOI114" s="48"/>
      <c r="BOJ114" s="48"/>
      <c r="BOK114" s="48"/>
      <c r="BOL114" s="48"/>
      <c r="BOM114" s="48"/>
      <c r="BON114" s="48"/>
      <c r="BOO114" s="48"/>
      <c r="BOP114" s="48"/>
      <c r="BOQ114" s="48"/>
      <c r="BOR114" s="48"/>
      <c r="BOS114" s="48"/>
      <c r="BOT114" s="48"/>
      <c r="BOU114" s="48"/>
      <c r="BOV114" s="48"/>
      <c r="BOW114" s="48"/>
      <c r="BOX114" s="48"/>
      <c r="BOY114" s="48"/>
      <c r="BOZ114" s="48"/>
      <c r="BPA114" s="48"/>
      <c r="BPB114" s="48"/>
      <c r="BPC114" s="48"/>
      <c r="BPD114" s="48"/>
      <c r="BPE114" s="48"/>
      <c r="BPF114" s="48"/>
      <c r="BPG114" s="48"/>
      <c r="BPH114" s="48"/>
      <c r="BPI114" s="48"/>
      <c r="BPJ114" s="48"/>
      <c r="BPK114" s="48"/>
      <c r="BPL114" s="48"/>
      <c r="BPM114" s="48"/>
      <c r="BPN114" s="48"/>
      <c r="BPO114" s="48"/>
      <c r="BPP114" s="48"/>
      <c r="BPQ114" s="48"/>
      <c r="BPR114" s="48"/>
      <c r="BPS114" s="48"/>
      <c r="BPT114" s="48"/>
      <c r="BPU114" s="48"/>
      <c r="BPV114" s="48"/>
      <c r="BPW114" s="48"/>
      <c r="BPX114" s="48"/>
      <c r="BPY114" s="48"/>
      <c r="BPZ114" s="48"/>
      <c r="BQA114" s="48"/>
      <c r="BQB114" s="48"/>
      <c r="BQC114" s="48"/>
      <c r="BQD114" s="48"/>
      <c r="BQE114" s="48"/>
      <c r="BQF114" s="48"/>
      <c r="BQG114" s="48"/>
      <c r="BQH114" s="48"/>
      <c r="BQI114" s="48"/>
      <c r="BQJ114" s="48"/>
      <c r="BQK114" s="48"/>
      <c r="BQL114" s="48"/>
      <c r="BQM114" s="48"/>
      <c r="BQN114" s="48"/>
      <c r="BQO114" s="48"/>
      <c r="BQP114" s="48"/>
      <c r="BQQ114" s="48"/>
      <c r="BQR114" s="48"/>
      <c r="BQS114" s="48"/>
      <c r="BQT114" s="48"/>
      <c r="BQU114" s="48"/>
      <c r="BQV114" s="48"/>
      <c r="BQW114" s="48"/>
      <c r="BQX114" s="48"/>
      <c r="BQY114" s="48"/>
      <c r="BQZ114" s="48"/>
      <c r="BRA114" s="48"/>
      <c r="BRB114" s="48"/>
      <c r="BRC114" s="48"/>
      <c r="BRD114" s="48"/>
      <c r="BRE114" s="48"/>
      <c r="BRF114" s="48"/>
      <c r="BRG114" s="48"/>
      <c r="BRH114" s="48"/>
      <c r="BRI114" s="48"/>
      <c r="BRJ114" s="48"/>
      <c r="BRK114" s="48"/>
      <c r="BRL114" s="48"/>
      <c r="BRM114" s="48"/>
      <c r="BRN114" s="48"/>
      <c r="BRO114" s="48"/>
      <c r="BRP114" s="48"/>
      <c r="BRQ114" s="48"/>
      <c r="BRR114" s="48"/>
      <c r="BRS114" s="48"/>
      <c r="BRT114" s="48"/>
      <c r="BRU114" s="48"/>
      <c r="BRV114" s="48"/>
      <c r="BRW114" s="48"/>
      <c r="BRX114" s="48"/>
      <c r="BRY114" s="48"/>
      <c r="BRZ114" s="48"/>
      <c r="BSA114" s="48"/>
      <c r="BSB114" s="48"/>
      <c r="BSC114" s="48"/>
      <c r="BSD114" s="48"/>
      <c r="BSE114" s="48"/>
      <c r="BSF114" s="48"/>
      <c r="BSG114" s="48"/>
      <c r="BSH114" s="48"/>
      <c r="BSI114" s="48"/>
      <c r="BSJ114" s="48"/>
      <c r="BSK114" s="48"/>
      <c r="BSL114" s="48"/>
      <c r="BSM114" s="48"/>
      <c r="BSN114" s="48"/>
      <c r="BSO114" s="48"/>
      <c r="BSP114" s="48"/>
      <c r="BSQ114" s="48"/>
      <c r="BSR114" s="48"/>
      <c r="BSS114" s="48"/>
      <c r="BST114" s="48"/>
      <c r="BSU114" s="48"/>
      <c r="BSV114" s="48"/>
      <c r="BSW114" s="48"/>
      <c r="BSX114" s="48"/>
      <c r="BSY114" s="48"/>
      <c r="BSZ114" s="48"/>
      <c r="BTA114" s="48"/>
      <c r="BTB114" s="48"/>
      <c r="BTC114" s="48"/>
      <c r="BTD114" s="48"/>
      <c r="BTE114" s="48"/>
      <c r="BTF114" s="48"/>
      <c r="BTG114" s="48"/>
      <c r="BTH114" s="48"/>
      <c r="BTI114" s="48"/>
      <c r="BTJ114" s="48"/>
      <c r="BTK114" s="48"/>
      <c r="BTL114" s="48"/>
      <c r="BTM114" s="48"/>
      <c r="BTN114" s="48"/>
      <c r="BTO114" s="48"/>
      <c r="BTP114" s="48"/>
      <c r="BTQ114" s="48"/>
      <c r="BTR114" s="48"/>
      <c r="BTS114" s="48"/>
      <c r="BTT114" s="48"/>
      <c r="BTU114" s="48"/>
      <c r="BTV114" s="48"/>
      <c r="BTW114" s="48"/>
      <c r="BTX114" s="48"/>
      <c r="BTY114" s="48"/>
      <c r="BTZ114" s="48"/>
      <c r="BUA114" s="48"/>
      <c r="BUB114" s="48"/>
      <c r="BUC114" s="48"/>
      <c r="BUD114" s="48"/>
      <c r="BUE114" s="48"/>
      <c r="BUF114" s="48"/>
      <c r="BUG114" s="48"/>
      <c r="BUH114" s="48"/>
      <c r="BUI114" s="48"/>
      <c r="BUJ114" s="48"/>
      <c r="BUK114" s="48"/>
      <c r="BUL114" s="48"/>
      <c r="BUM114" s="48"/>
      <c r="BUN114" s="48"/>
      <c r="BUO114" s="48"/>
      <c r="BUP114" s="48"/>
      <c r="BUQ114" s="48"/>
      <c r="BUR114" s="48"/>
      <c r="BUS114" s="48"/>
      <c r="BUT114" s="48"/>
      <c r="BUU114" s="48"/>
      <c r="BUV114" s="48"/>
      <c r="BUW114" s="48"/>
      <c r="BUX114" s="48"/>
      <c r="BUY114" s="48"/>
      <c r="BUZ114" s="48"/>
      <c r="BVA114" s="48"/>
      <c r="BVB114" s="48"/>
      <c r="BVC114" s="48"/>
      <c r="BVD114" s="48"/>
      <c r="BVE114" s="48"/>
      <c r="BVF114" s="48"/>
      <c r="BVG114" s="48"/>
      <c r="BVH114" s="48"/>
      <c r="BVI114" s="48"/>
      <c r="BVJ114" s="48"/>
      <c r="BVK114" s="48"/>
      <c r="BVL114" s="48"/>
      <c r="BVM114" s="48"/>
      <c r="BVN114" s="48"/>
      <c r="BVO114" s="48"/>
      <c r="BVP114" s="48"/>
      <c r="BVQ114" s="48"/>
      <c r="BVR114" s="48"/>
      <c r="BVS114" s="48"/>
      <c r="BVT114" s="48"/>
      <c r="BVU114" s="48"/>
      <c r="BVV114" s="48"/>
      <c r="BVW114" s="48"/>
      <c r="BVX114" s="48"/>
      <c r="BVY114" s="48"/>
      <c r="BVZ114" s="48"/>
      <c r="BWA114" s="48"/>
      <c r="BWB114" s="48"/>
      <c r="BWC114" s="48"/>
      <c r="BWD114" s="48"/>
      <c r="BWE114" s="48"/>
      <c r="BWF114" s="48"/>
      <c r="BWG114" s="48"/>
      <c r="BWH114" s="48"/>
      <c r="BWI114" s="48"/>
      <c r="BWJ114" s="48"/>
      <c r="BWK114" s="48"/>
      <c r="BWL114" s="48"/>
      <c r="BWM114" s="48"/>
      <c r="BWN114" s="48"/>
      <c r="BWO114" s="48"/>
      <c r="BWP114" s="48"/>
      <c r="BWQ114" s="48"/>
      <c r="BWR114" s="48"/>
      <c r="BWS114" s="48"/>
      <c r="BWT114" s="48"/>
      <c r="BWU114" s="48"/>
      <c r="BWV114" s="48"/>
      <c r="BWW114" s="48"/>
      <c r="BWX114" s="48"/>
      <c r="BWY114" s="48"/>
      <c r="BWZ114" s="48"/>
      <c r="BXA114" s="48"/>
      <c r="BXB114" s="48"/>
      <c r="BXC114" s="48"/>
      <c r="BXD114" s="48"/>
      <c r="BXE114" s="48"/>
      <c r="BXF114" s="48"/>
      <c r="BXG114" s="48"/>
      <c r="BXH114" s="48"/>
      <c r="BXI114" s="48"/>
      <c r="BXJ114" s="48"/>
      <c r="BXK114" s="48"/>
      <c r="BXL114" s="48"/>
      <c r="BXM114" s="48"/>
      <c r="BXN114" s="48"/>
      <c r="BXO114" s="48"/>
      <c r="BXP114" s="48"/>
      <c r="BXQ114" s="48"/>
      <c r="BXR114" s="48"/>
      <c r="BXS114" s="48"/>
      <c r="BXT114" s="48"/>
      <c r="BXU114" s="48"/>
      <c r="BXV114" s="48"/>
      <c r="BXW114" s="48"/>
      <c r="BXX114" s="48"/>
      <c r="BXY114" s="48"/>
      <c r="BXZ114" s="48"/>
      <c r="BYA114" s="48"/>
      <c r="BYB114" s="48"/>
      <c r="BYC114" s="48"/>
      <c r="BYD114" s="48"/>
      <c r="BYE114" s="48"/>
      <c r="BYF114" s="48"/>
      <c r="BYG114" s="48"/>
      <c r="BYH114" s="48"/>
      <c r="BYI114" s="48"/>
      <c r="BYJ114" s="48"/>
      <c r="BYK114" s="48"/>
      <c r="BYL114" s="48"/>
      <c r="BYM114" s="48"/>
      <c r="BYN114" s="48"/>
      <c r="BYO114" s="48"/>
      <c r="BYP114" s="48"/>
      <c r="BYQ114" s="48"/>
      <c r="BYR114" s="48"/>
      <c r="BYS114" s="48"/>
      <c r="BYT114" s="48"/>
      <c r="BYU114" s="48"/>
      <c r="BYV114" s="48"/>
      <c r="BYW114" s="48"/>
      <c r="BYX114" s="48"/>
      <c r="BYY114" s="48"/>
      <c r="BYZ114" s="48"/>
      <c r="BZA114" s="48"/>
      <c r="BZB114" s="48"/>
      <c r="BZC114" s="48"/>
      <c r="BZD114" s="48"/>
      <c r="BZE114" s="48"/>
      <c r="BZF114" s="48"/>
      <c r="BZG114" s="48"/>
      <c r="BZH114" s="48"/>
      <c r="BZI114" s="48"/>
      <c r="BZJ114" s="48"/>
      <c r="BZK114" s="48"/>
      <c r="BZL114" s="48"/>
      <c r="BZM114" s="48"/>
      <c r="BZN114" s="48"/>
      <c r="BZO114" s="48"/>
      <c r="BZP114" s="48"/>
      <c r="BZQ114" s="48"/>
      <c r="BZR114" s="48"/>
      <c r="BZS114" s="48"/>
      <c r="BZT114" s="48"/>
      <c r="BZU114" s="48"/>
      <c r="BZV114" s="48"/>
      <c r="BZW114" s="48"/>
      <c r="BZX114" s="48"/>
      <c r="BZY114" s="48"/>
      <c r="BZZ114" s="48"/>
      <c r="CAA114" s="48"/>
      <c r="CAB114" s="48"/>
      <c r="CAC114" s="48"/>
      <c r="CAD114" s="48"/>
      <c r="CAE114" s="48"/>
      <c r="CAF114" s="48"/>
      <c r="CAG114" s="48"/>
      <c r="CAH114" s="48"/>
      <c r="CAI114" s="48"/>
      <c r="CAJ114" s="48"/>
      <c r="CAK114" s="48"/>
      <c r="CAL114" s="48"/>
      <c r="CAM114" s="48"/>
      <c r="CAN114" s="48"/>
      <c r="CAO114" s="48"/>
      <c r="CAP114" s="48"/>
      <c r="CAQ114" s="48"/>
      <c r="CAR114" s="48"/>
      <c r="CAS114" s="48"/>
      <c r="CAT114" s="48"/>
      <c r="CAU114" s="48"/>
      <c r="CAV114" s="48"/>
      <c r="CAW114" s="48"/>
      <c r="CAX114" s="48"/>
      <c r="CAY114" s="48"/>
      <c r="CAZ114" s="48"/>
      <c r="CBA114" s="48"/>
      <c r="CBB114" s="48"/>
      <c r="CBC114" s="48"/>
      <c r="CBD114" s="48"/>
      <c r="CBE114" s="48"/>
      <c r="CBF114" s="48"/>
      <c r="CBG114" s="48"/>
      <c r="CBH114" s="48"/>
      <c r="CBI114" s="48"/>
      <c r="CBJ114" s="48"/>
      <c r="CBK114" s="48"/>
      <c r="CBL114" s="48"/>
      <c r="CBM114" s="48"/>
      <c r="CBN114" s="48"/>
      <c r="CBO114" s="48"/>
      <c r="CBP114" s="48"/>
      <c r="CBQ114" s="48"/>
      <c r="CBR114" s="48"/>
      <c r="CBS114" s="48"/>
      <c r="CBT114" s="48"/>
      <c r="CBU114" s="48"/>
      <c r="CBV114" s="48"/>
      <c r="CBW114" s="48"/>
      <c r="CBX114" s="48"/>
      <c r="CBY114" s="48"/>
      <c r="CBZ114" s="48"/>
      <c r="CCA114" s="48"/>
      <c r="CCB114" s="48"/>
      <c r="CCC114" s="48"/>
      <c r="CCD114" s="48"/>
      <c r="CCE114" s="48"/>
      <c r="CCF114" s="48"/>
      <c r="CCG114" s="48"/>
      <c r="CCH114" s="48"/>
      <c r="CCI114" s="48"/>
      <c r="CCJ114" s="48"/>
      <c r="CCK114" s="48"/>
      <c r="CCL114" s="48"/>
      <c r="CCM114" s="48"/>
      <c r="CCN114" s="48"/>
      <c r="CCO114" s="48"/>
      <c r="CCP114" s="48"/>
      <c r="CCQ114" s="48"/>
      <c r="CCR114" s="48"/>
      <c r="CCS114" s="48"/>
      <c r="CCT114" s="48"/>
      <c r="CCU114" s="48"/>
      <c r="CCV114" s="48"/>
      <c r="CCW114" s="48"/>
      <c r="CCX114" s="48"/>
      <c r="CCY114" s="48"/>
      <c r="CCZ114" s="48"/>
      <c r="CDA114" s="48"/>
      <c r="CDB114" s="48"/>
      <c r="CDC114" s="48"/>
      <c r="CDD114" s="48"/>
      <c r="CDE114" s="48"/>
      <c r="CDF114" s="48"/>
      <c r="CDG114" s="48"/>
      <c r="CDH114" s="48"/>
      <c r="CDI114" s="48"/>
      <c r="CDJ114" s="48"/>
      <c r="CDK114" s="48"/>
      <c r="CDL114" s="48"/>
      <c r="CDM114" s="48"/>
      <c r="CDN114" s="48"/>
      <c r="CDO114" s="48"/>
      <c r="CDP114" s="48"/>
      <c r="CDQ114" s="48"/>
      <c r="CDR114" s="48"/>
      <c r="CDS114" s="48"/>
      <c r="CDT114" s="48"/>
      <c r="CDU114" s="48"/>
      <c r="CDV114" s="48"/>
      <c r="CDW114" s="48"/>
      <c r="CDX114" s="48"/>
      <c r="CDY114" s="48"/>
      <c r="CDZ114" s="48"/>
      <c r="CEA114" s="48"/>
      <c r="CEB114" s="48"/>
      <c r="CEC114" s="48"/>
      <c r="CED114" s="48"/>
      <c r="CEE114" s="48"/>
      <c r="CEF114" s="48"/>
      <c r="CEG114" s="48"/>
      <c r="CEH114" s="48"/>
      <c r="CEI114" s="48"/>
      <c r="CEJ114" s="48"/>
      <c r="CEK114" s="48"/>
      <c r="CEL114" s="48"/>
      <c r="CEM114" s="48"/>
      <c r="CEN114" s="48"/>
      <c r="CEO114" s="48"/>
      <c r="CEP114" s="48"/>
      <c r="CEQ114" s="48"/>
      <c r="CER114" s="48"/>
      <c r="CES114" s="48"/>
      <c r="CET114" s="48"/>
      <c r="CEU114" s="48"/>
      <c r="CEV114" s="48"/>
      <c r="CEW114" s="48"/>
      <c r="CEX114" s="48"/>
      <c r="CEY114" s="48"/>
      <c r="CEZ114" s="48"/>
      <c r="CFA114" s="48"/>
      <c r="CFB114" s="48"/>
      <c r="CFC114" s="48"/>
      <c r="CFD114" s="48"/>
      <c r="CFE114" s="48"/>
      <c r="CFF114" s="48"/>
      <c r="CFG114" s="48"/>
      <c r="CFH114" s="48"/>
      <c r="CFI114" s="48"/>
      <c r="CFJ114" s="48"/>
      <c r="CFK114" s="48"/>
      <c r="CFL114" s="48"/>
      <c r="CFM114" s="48"/>
      <c r="CFN114" s="48"/>
      <c r="CFO114" s="48"/>
      <c r="CFP114" s="48"/>
      <c r="CFQ114" s="48"/>
      <c r="CFR114" s="48"/>
      <c r="CFS114" s="48"/>
      <c r="CFT114" s="48"/>
      <c r="CFU114" s="48"/>
      <c r="CFV114" s="48"/>
      <c r="CFW114" s="48"/>
      <c r="CFX114" s="48"/>
      <c r="CFY114" s="48"/>
      <c r="CFZ114" s="48"/>
      <c r="CGA114" s="48"/>
      <c r="CGB114" s="48"/>
      <c r="CGC114" s="48"/>
      <c r="CGD114" s="48"/>
      <c r="CGE114" s="48"/>
      <c r="CGF114" s="48"/>
      <c r="CGG114" s="48"/>
      <c r="CGH114" s="48"/>
      <c r="CGI114" s="48"/>
      <c r="CGJ114" s="48"/>
      <c r="CGK114" s="48"/>
      <c r="CGL114" s="48"/>
      <c r="CGM114" s="48"/>
      <c r="CGN114" s="48"/>
      <c r="CGO114" s="48"/>
      <c r="CGP114" s="48"/>
      <c r="CGQ114" s="48"/>
      <c r="CGR114" s="48"/>
      <c r="CGS114" s="48"/>
      <c r="CGT114" s="48"/>
      <c r="CGU114" s="48"/>
      <c r="CGV114" s="48"/>
      <c r="CGW114" s="48"/>
      <c r="CGX114" s="48"/>
      <c r="CGY114" s="48"/>
      <c r="CGZ114" s="48"/>
      <c r="CHA114" s="48"/>
      <c r="CHB114" s="48"/>
      <c r="CHC114" s="48"/>
      <c r="CHD114" s="48"/>
      <c r="CHE114" s="48"/>
      <c r="CHF114" s="48"/>
      <c r="CHG114" s="48"/>
      <c r="CHH114" s="48"/>
      <c r="CHI114" s="48"/>
      <c r="CHJ114" s="48"/>
      <c r="CHK114" s="48"/>
      <c r="CHL114" s="48"/>
      <c r="CHM114" s="48"/>
      <c r="CHN114" s="48"/>
      <c r="CHO114" s="48"/>
      <c r="CHP114" s="48"/>
      <c r="CHQ114" s="48"/>
      <c r="CHR114" s="48"/>
      <c r="CHS114" s="48"/>
      <c r="CHT114" s="48"/>
      <c r="CHU114" s="48"/>
      <c r="CHV114" s="48"/>
      <c r="CHW114" s="48"/>
      <c r="CHX114" s="48"/>
      <c r="CHY114" s="48"/>
      <c r="CHZ114" s="48"/>
      <c r="CIA114" s="48"/>
      <c r="CIB114" s="48"/>
      <c r="CIC114" s="48"/>
      <c r="CID114" s="48"/>
      <c r="CIE114" s="48"/>
      <c r="CIF114" s="48"/>
      <c r="CIG114" s="48"/>
      <c r="CIH114" s="48"/>
      <c r="CII114" s="48"/>
      <c r="CIJ114" s="48"/>
      <c r="CIK114" s="48"/>
      <c r="CIL114" s="48"/>
      <c r="CIM114" s="48"/>
      <c r="CIN114" s="48"/>
      <c r="CIO114" s="48"/>
      <c r="CIP114" s="48"/>
      <c r="CIQ114" s="48"/>
      <c r="CIR114" s="48"/>
      <c r="CIS114" s="48"/>
      <c r="CIT114" s="48"/>
      <c r="CIU114" s="48"/>
      <c r="CIV114" s="48"/>
      <c r="CIW114" s="48"/>
      <c r="CIX114" s="48"/>
      <c r="CIY114" s="48"/>
      <c r="CIZ114" s="48"/>
      <c r="CJA114" s="48"/>
      <c r="CJB114" s="48"/>
      <c r="CJC114" s="48"/>
      <c r="CJD114" s="48"/>
      <c r="CJE114" s="48"/>
      <c r="CJF114" s="48"/>
      <c r="CJG114" s="48"/>
      <c r="CJH114" s="48"/>
      <c r="CJI114" s="48"/>
      <c r="CJJ114" s="48"/>
      <c r="CJK114" s="48"/>
      <c r="CJL114" s="48"/>
      <c r="CJM114" s="48"/>
      <c r="CJN114" s="48"/>
      <c r="CJO114" s="48"/>
      <c r="CJP114" s="48"/>
      <c r="CJQ114" s="48"/>
      <c r="CJR114" s="48"/>
      <c r="CJS114" s="48"/>
      <c r="CJT114" s="48"/>
      <c r="CJU114" s="48"/>
      <c r="CJV114" s="48"/>
      <c r="CJW114" s="48"/>
      <c r="CJX114" s="48"/>
      <c r="CJY114" s="48"/>
      <c r="CJZ114" s="48"/>
      <c r="CKA114" s="48"/>
      <c r="CKB114" s="48"/>
      <c r="CKC114" s="48"/>
      <c r="CKD114" s="48"/>
      <c r="CKE114" s="48"/>
      <c r="CKF114" s="48"/>
      <c r="CKG114" s="48"/>
      <c r="CKH114" s="48"/>
      <c r="CKI114" s="48"/>
      <c r="CKJ114" s="48"/>
      <c r="CKK114" s="48"/>
      <c r="CKL114" s="48"/>
      <c r="CKM114" s="48"/>
      <c r="CKN114" s="48"/>
      <c r="CKO114" s="48"/>
      <c r="CKP114" s="48"/>
      <c r="CKQ114" s="48"/>
      <c r="CKR114" s="48"/>
      <c r="CKS114" s="48"/>
      <c r="CKT114" s="48"/>
      <c r="CKU114" s="48"/>
      <c r="CKV114" s="48"/>
      <c r="CKW114" s="48"/>
      <c r="CKX114" s="48"/>
      <c r="CKY114" s="48"/>
      <c r="CKZ114" s="48"/>
      <c r="CLA114" s="48"/>
      <c r="CLB114" s="48"/>
      <c r="CLC114" s="48"/>
      <c r="CLD114" s="48"/>
      <c r="CLE114" s="48"/>
      <c r="CLF114" s="48"/>
      <c r="CLG114" s="48"/>
      <c r="CLH114" s="48"/>
      <c r="CLI114" s="48"/>
      <c r="CLJ114" s="48"/>
      <c r="CLK114" s="48"/>
      <c r="CLL114" s="48"/>
      <c r="CLM114" s="48"/>
      <c r="CLN114" s="48"/>
      <c r="CLO114" s="48"/>
      <c r="CLP114" s="48"/>
      <c r="CLQ114" s="48"/>
      <c r="CLR114" s="48"/>
    </row>
    <row r="115" spans="1:2358" ht="15.75" thickBot="1" x14ac:dyDescent="0.3">
      <c r="B115" s="651" t="s">
        <v>280</v>
      </c>
      <c r="C115" s="652"/>
      <c r="D115" s="653"/>
      <c r="E115" s="11"/>
      <c r="F115" s="637"/>
      <c r="G115" s="638"/>
      <c r="H115" s="638"/>
      <c r="I115" s="638"/>
      <c r="J115" s="638"/>
      <c r="K115" s="638"/>
      <c r="L115" s="638"/>
      <c r="M115" s="638"/>
      <c r="N115" s="638"/>
      <c r="O115" s="638"/>
      <c r="P115" s="650"/>
      <c r="R115" s="416"/>
      <c r="S115" s="107"/>
      <c r="T115" s="107"/>
      <c r="U115" s="107"/>
      <c r="V115" s="412"/>
      <c r="X115" s="770"/>
      <c r="Y115" s="771"/>
      <c r="Z115" s="771"/>
      <c r="AA115" s="771"/>
      <c r="AB115" s="771"/>
      <c r="AC115" s="771"/>
      <c r="AD115" s="771"/>
      <c r="AE115" s="771"/>
      <c r="AF115" s="771"/>
      <c r="AG115" s="771"/>
      <c r="AH115" s="771"/>
      <c r="AI115" s="771"/>
      <c r="AJ115" s="771"/>
      <c r="AK115" s="771"/>
      <c r="AL115" s="771"/>
      <c r="AM115" s="771"/>
      <c r="AN115" s="771"/>
      <c r="AO115" s="771"/>
      <c r="AP115" s="771"/>
      <c r="AQ115" s="771"/>
      <c r="AR115" s="771"/>
      <c r="AS115" s="771"/>
      <c r="AT115" s="771"/>
      <c r="AU115" s="773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</row>
    <row r="116" spans="1:2358" ht="15.75" thickBot="1" x14ac:dyDescent="0.3">
      <c r="B116" s="685">
        <v>32080004</v>
      </c>
      <c r="C116" s="21" t="s">
        <v>85</v>
      </c>
      <c r="D116" s="295" t="s">
        <v>47</v>
      </c>
      <c r="E116" s="11"/>
      <c r="F116" s="356">
        <f>(G116)</f>
        <v>176</v>
      </c>
      <c r="G116" s="38">
        <v>176</v>
      </c>
      <c r="H116" s="265" t="s">
        <v>431</v>
      </c>
      <c r="I116" s="200" t="s">
        <v>214</v>
      </c>
      <c r="J116" s="200"/>
      <c r="K116" s="200"/>
      <c r="L116" s="200"/>
      <c r="M116" s="197"/>
      <c r="N116" s="197"/>
      <c r="O116" s="29"/>
      <c r="P116" s="373"/>
      <c r="R116" s="416">
        <v>2</v>
      </c>
      <c r="S116" s="253">
        <f>(F116)</f>
        <v>176</v>
      </c>
      <c r="T116" s="89"/>
      <c r="U116" s="99"/>
      <c r="V116" s="411">
        <f>(AF116)</f>
        <v>111.04</v>
      </c>
      <c r="X116" s="431"/>
      <c r="Y116" s="80"/>
      <c r="Z116" s="82"/>
      <c r="AA116" s="80"/>
      <c r="AB116" s="80"/>
      <c r="AC116" s="80"/>
      <c r="AD116" s="80"/>
      <c r="AE116" s="80"/>
      <c r="AF116" s="82">
        <v>111.04</v>
      </c>
      <c r="AG116" s="80"/>
      <c r="AH116" s="80"/>
      <c r="AI116" s="80"/>
      <c r="AJ116" s="80"/>
      <c r="AK116" s="80">
        <v>259</v>
      </c>
      <c r="AL116" s="80"/>
      <c r="AM116" s="84">
        <v>138.53</v>
      </c>
      <c r="AN116" s="84"/>
      <c r="AO116" s="84"/>
      <c r="AP116" s="84"/>
      <c r="AQ116" s="84"/>
      <c r="AR116" s="84"/>
      <c r="AS116" s="84">
        <v>84.12</v>
      </c>
      <c r="AT116" s="84"/>
      <c r="AU116" s="432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</row>
    <row r="117" spans="1:2358" ht="15.75" thickBot="1" x14ac:dyDescent="0.3">
      <c r="B117" s="685"/>
      <c r="C117" s="5" t="s">
        <v>86</v>
      </c>
      <c r="D117" s="298" t="s">
        <v>47</v>
      </c>
      <c r="E117" s="11"/>
      <c r="F117" s="356">
        <f t="shared" ref="F117:F118" si="13">(G117)</f>
        <v>208</v>
      </c>
      <c r="G117" s="40">
        <v>208</v>
      </c>
      <c r="H117" s="265" t="s">
        <v>431</v>
      </c>
      <c r="I117" s="135" t="s">
        <v>214</v>
      </c>
      <c r="J117" s="135"/>
      <c r="K117" s="135"/>
      <c r="L117" s="135"/>
      <c r="M117" s="144"/>
      <c r="N117" s="144"/>
      <c r="O117" s="33"/>
      <c r="P117" s="389"/>
      <c r="R117" s="416">
        <v>2</v>
      </c>
      <c r="S117" s="253">
        <f>(F117)</f>
        <v>208</v>
      </c>
      <c r="T117" s="80"/>
      <c r="U117" s="98"/>
      <c r="V117" s="411">
        <f>(AF117)</f>
        <v>111.04</v>
      </c>
      <c r="X117" s="431"/>
      <c r="Y117" s="80"/>
      <c r="Z117" s="82"/>
      <c r="AA117" s="80"/>
      <c r="AB117" s="80"/>
      <c r="AC117" s="80"/>
      <c r="AD117" s="80"/>
      <c r="AE117" s="80"/>
      <c r="AF117" s="82">
        <v>111.04</v>
      </c>
      <c r="AG117" s="80"/>
      <c r="AH117" s="80"/>
      <c r="AI117" s="80"/>
      <c r="AJ117" s="80"/>
      <c r="AK117" s="80"/>
      <c r="AL117" s="80"/>
      <c r="AM117" s="84">
        <v>138.53</v>
      </c>
      <c r="AN117" s="84"/>
      <c r="AO117" s="84"/>
      <c r="AP117" s="84"/>
      <c r="AQ117" s="84"/>
      <c r="AR117" s="84"/>
      <c r="AS117" s="84">
        <v>84.12</v>
      </c>
      <c r="AT117" s="84"/>
      <c r="AU117" s="432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</row>
    <row r="118" spans="1:2358" ht="15.75" thickBot="1" x14ac:dyDescent="0.3">
      <c r="B118" s="685"/>
      <c r="C118" s="16" t="s">
        <v>8</v>
      </c>
      <c r="D118" s="296" t="s">
        <v>47</v>
      </c>
      <c r="E118" s="11"/>
      <c r="F118" s="356">
        <f t="shared" si="13"/>
        <v>176</v>
      </c>
      <c r="G118" s="40">
        <v>176</v>
      </c>
      <c r="H118" s="265" t="s">
        <v>431</v>
      </c>
      <c r="I118" s="135" t="s">
        <v>214</v>
      </c>
      <c r="J118" s="135"/>
      <c r="K118" s="135"/>
      <c r="L118" s="135"/>
      <c r="M118" s="144"/>
      <c r="N118" s="144"/>
      <c r="O118" s="33"/>
      <c r="P118" s="389"/>
      <c r="R118" s="416">
        <v>2</v>
      </c>
      <c r="S118" s="253">
        <f>(F118)</f>
        <v>176</v>
      </c>
      <c r="T118" s="89"/>
      <c r="U118" s="99"/>
      <c r="V118" s="411">
        <f>(Z118)</f>
        <v>78.599999999999994</v>
      </c>
      <c r="X118" s="431"/>
      <c r="Y118" s="80"/>
      <c r="Z118" s="82">
        <v>78.599999999999994</v>
      </c>
      <c r="AA118" s="80"/>
      <c r="AB118" s="80"/>
      <c r="AC118" s="80"/>
      <c r="AD118" s="80"/>
      <c r="AE118" s="80"/>
      <c r="AF118" s="82"/>
      <c r="AG118" s="80"/>
      <c r="AH118" s="80"/>
      <c r="AI118" s="80"/>
      <c r="AJ118" s="80"/>
      <c r="AK118" s="80">
        <v>164</v>
      </c>
      <c r="AL118" s="80"/>
      <c r="AM118" s="84"/>
      <c r="AN118" s="84"/>
      <c r="AO118" s="84"/>
      <c r="AP118" s="84"/>
      <c r="AQ118" s="84"/>
      <c r="AR118" s="84"/>
      <c r="AS118" s="84">
        <v>84.12</v>
      </c>
      <c r="AT118" s="84"/>
      <c r="AU118" s="432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</row>
    <row r="119" spans="1:2358" ht="15.75" thickBot="1" x14ac:dyDescent="0.3">
      <c r="B119" s="306">
        <v>320800057</v>
      </c>
      <c r="C119" s="68" t="s">
        <v>296</v>
      </c>
      <c r="D119" s="297" t="s">
        <v>47</v>
      </c>
      <c r="E119" s="69"/>
      <c r="F119" s="354">
        <v>379</v>
      </c>
      <c r="G119" s="39">
        <v>379</v>
      </c>
      <c r="H119" s="265" t="s">
        <v>431</v>
      </c>
      <c r="I119" s="182" t="s">
        <v>324</v>
      </c>
      <c r="J119" s="182"/>
      <c r="K119" s="182"/>
      <c r="L119" s="182"/>
      <c r="M119" s="183"/>
      <c r="N119" s="183"/>
      <c r="O119" s="28"/>
      <c r="P119" s="390"/>
      <c r="R119" s="416">
        <v>2</v>
      </c>
      <c r="S119" s="253">
        <f>(F119)</f>
        <v>379</v>
      </c>
      <c r="T119" s="89"/>
      <c r="U119" s="99"/>
      <c r="V119" s="411">
        <f>(Z119)</f>
        <v>118.12</v>
      </c>
      <c r="X119" s="431"/>
      <c r="Y119" s="80"/>
      <c r="Z119" s="82">
        <v>118.12</v>
      </c>
      <c r="AA119" s="80"/>
      <c r="AB119" s="80"/>
      <c r="AC119" s="80"/>
      <c r="AD119" s="80"/>
      <c r="AE119" s="80"/>
      <c r="AF119" s="82"/>
      <c r="AG119" s="80"/>
      <c r="AH119" s="80"/>
      <c r="AI119" s="80"/>
      <c r="AJ119" s="80"/>
      <c r="AK119" s="80"/>
      <c r="AL119" s="80"/>
      <c r="AM119" s="84"/>
      <c r="AN119" s="84"/>
      <c r="AO119" s="84"/>
      <c r="AP119" s="84"/>
      <c r="AQ119" s="84"/>
      <c r="AR119" s="84"/>
      <c r="AS119" s="84"/>
      <c r="AT119" s="84"/>
      <c r="AU119" s="432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</row>
    <row r="120" spans="1:2358" ht="15.75" thickBot="1" x14ac:dyDescent="0.3">
      <c r="B120" s="681"/>
      <c r="C120" s="682"/>
      <c r="D120" s="683"/>
      <c r="E120" s="11"/>
      <c r="F120" s="637"/>
      <c r="G120" s="638"/>
      <c r="H120" s="638"/>
      <c r="I120" s="638"/>
      <c r="J120" s="638"/>
      <c r="K120" s="638"/>
      <c r="L120" s="638"/>
      <c r="M120" s="638"/>
      <c r="N120" s="638"/>
      <c r="O120" s="638"/>
      <c r="P120" s="650"/>
      <c r="R120" s="416"/>
      <c r="S120" s="107"/>
      <c r="T120" s="107"/>
      <c r="U120" s="107"/>
      <c r="V120" s="412"/>
      <c r="X120" s="770"/>
      <c r="Y120" s="771"/>
      <c r="Z120" s="771"/>
      <c r="AA120" s="771"/>
      <c r="AB120" s="771"/>
      <c r="AC120" s="771"/>
      <c r="AD120" s="771"/>
      <c r="AE120" s="771"/>
      <c r="AF120" s="771"/>
      <c r="AG120" s="771"/>
      <c r="AH120" s="771"/>
      <c r="AI120" s="771"/>
      <c r="AJ120" s="771"/>
      <c r="AK120" s="771"/>
      <c r="AL120" s="771"/>
      <c r="AM120" s="771"/>
      <c r="AN120" s="771"/>
      <c r="AO120" s="771"/>
      <c r="AP120" s="771"/>
      <c r="AQ120" s="771"/>
      <c r="AR120" s="771"/>
      <c r="AS120" s="771"/>
      <c r="AT120" s="771"/>
      <c r="AU120" s="773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</row>
    <row r="121" spans="1:2358" ht="15.75" thickBot="1" x14ac:dyDescent="0.3">
      <c r="B121" s="300">
        <v>320900102</v>
      </c>
      <c r="C121" s="22" t="s">
        <v>90</v>
      </c>
      <c r="D121" s="301" t="s">
        <v>65</v>
      </c>
      <c r="E121" s="11"/>
      <c r="F121" s="356">
        <f>(G121)</f>
        <v>251</v>
      </c>
      <c r="G121" s="41">
        <v>251</v>
      </c>
      <c r="H121" s="59"/>
      <c r="I121" s="208" t="s">
        <v>228</v>
      </c>
      <c r="J121" s="208"/>
      <c r="K121" s="208"/>
      <c r="L121" s="208"/>
      <c r="M121" s="209"/>
      <c r="N121" s="209"/>
      <c r="O121" s="34"/>
      <c r="P121" s="365"/>
      <c r="R121" s="416">
        <v>2</v>
      </c>
      <c r="S121" s="253">
        <f>(F121)</f>
        <v>251</v>
      </c>
      <c r="T121" s="89"/>
      <c r="U121" s="98"/>
      <c r="V121" s="410">
        <f>(AF121)</f>
        <v>129.6</v>
      </c>
      <c r="X121" s="431"/>
      <c r="Y121" s="80"/>
      <c r="Z121" s="82"/>
      <c r="AA121" s="80"/>
      <c r="AB121" s="80"/>
      <c r="AC121" s="80"/>
      <c r="AD121" s="80"/>
      <c r="AE121" s="80"/>
      <c r="AF121" s="82">
        <v>129.6</v>
      </c>
      <c r="AG121" s="80"/>
      <c r="AH121" s="80"/>
      <c r="AI121" s="80"/>
      <c r="AJ121" s="80"/>
      <c r="AK121" s="80"/>
      <c r="AL121" s="80"/>
      <c r="AM121" s="84"/>
      <c r="AN121" s="84"/>
      <c r="AO121" s="84"/>
      <c r="AP121" s="84"/>
      <c r="AQ121" s="84"/>
      <c r="AR121" s="84"/>
      <c r="AS121" s="84"/>
      <c r="AT121" s="84"/>
      <c r="AU121" s="432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</row>
    <row r="122" spans="1:2358" ht="15.75" thickBot="1" x14ac:dyDescent="0.3">
      <c r="B122" s="651" t="s">
        <v>307</v>
      </c>
      <c r="C122" s="652"/>
      <c r="D122" s="653"/>
      <c r="E122" s="11"/>
      <c r="F122" s="637"/>
      <c r="G122" s="638"/>
      <c r="H122" s="638"/>
      <c r="I122" s="638"/>
      <c r="J122" s="638"/>
      <c r="K122" s="638"/>
      <c r="L122" s="638"/>
      <c r="M122" s="638"/>
      <c r="N122" s="638"/>
      <c r="O122" s="638"/>
      <c r="P122" s="639"/>
      <c r="R122" s="416"/>
      <c r="S122" s="107"/>
      <c r="T122" s="107"/>
      <c r="U122" s="107"/>
      <c r="V122" s="412"/>
      <c r="X122" s="770"/>
      <c r="Y122" s="771"/>
      <c r="Z122" s="771"/>
      <c r="AA122" s="771"/>
      <c r="AB122" s="771"/>
      <c r="AC122" s="771"/>
      <c r="AD122" s="771"/>
      <c r="AE122" s="771"/>
      <c r="AF122" s="771"/>
      <c r="AG122" s="771"/>
      <c r="AH122" s="771"/>
      <c r="AI122" s="771"/>
      <c r="AJ122" s="771"/>
      <c r="AK122" s="771"/>
      <c r="AL122" s="771"/>
      <c r="AM122" s="771"/>
      <c r="AN122" s="771"/>
      <c r="AO122" s="771"/>
      <c r="AP122" s="771"/>
      <c r="AQ122" s="771"/>
      <c r="AR122" s="771"/>
      <c r="AS122" s="771"/>
      <c r="AT122" s="771"/>
      <c r="AU122" s="773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</row>
    <row r="123" spans="1:2358" ht="15.75" thickBot="1" x14ac:dyDescent="0.3">
      <c r="B123" s="302">
        <v>320900135</v>
      </c>
      <c r="C123" s="21" t="s">
        <v>92</v>
      </c>
      <c r="D123" s="295" t="s">
        <v>47</v>
      </c>
      <c r="E123" s="11"/>
      <c r="F123" s="359">
        <f>(G123)</f>
        <v>57.617249999999999</v>
      </c>
      <c r="G123" s="38">
        <f>(4609.38/8)/10</f>
        <v>57.617249999999999</v>
      </c>
      <c r="H123" s="56" t="s">
        <v>1</v>
      </c>
      <c r="I123" s="200" t="s">
        <v>229</v>
      </c>
      <c r="J123" s="200"/>
      <c r="K123" s="200"/>
      <c r="L123" s="200"/>
      <c r="M123" s="197"/>
      <c r="N123" s="197"/>
      <c r="O123" s="235"/>
      <c r="P123" s="355" t="s">
        <v>232</v>
      </c>
      <c r="R123" s="416">
        <v>2</v>
      </c>
      <c r="S123" s="253">
        <f>(F123)</f>
        <v>57.617249999999999</v>
      </c>
      <c r="T123" s="80">
        <v>30.74</v>
      </c>
      <c r="U123" s="99">
        <f>(AT123)</f>
        <v>24.88</v>
      </c>
      <c r="V123" s="413"/>
      <c r="X123" s="431"/>
      <c r="Y123" s="80"/>
      <c r="Z123" s="82"/>
      <c r="AA123" s="80"/>
      <c r="AB123" s="80"/>
      <c r="AC123" s="80"/>
      <c r="AD123" s="80"/>
      <c r="AE123" s="80"/>
      <c r="AF123" s="82"/>
      <c r="AG123" s="80"/>
      <c r="AH123" s="80"/>
      <c r="AI123" s="80"/>
      <c r="AJ123" s="80"/>
      <c r="AK123" s="80"/>
      <c r="AL123" s="80"/>
      <c r="AM123" s="84"/>
      <c r="AN123" s="84"/>
      <c r="AO123" s="84"/>
      <c r="AP123" s="84">
        <v>30.74</v>
      </c>
      <c r="AQ123" s="84"/>
      <c r="AR123" s="84"/>
      <c r="AS123" s="84"/>
      <c r="AT123" s="84">
        <v>24.88</v>
      </c>
      <c r="AU123" s="432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</row>
    <row r="124" spans="1:2358" ht="15.75" thickBot="1" x14ac:dyDescent="0.3">
      <c r="B124" s="304">
        <v>320900131</v>
      </c>
      <c r="C124" s="16" t="s">
        <v>91</v>
      </c>
      <c r="D124" s="296" t="s">
        <v>47</v>
      </c>
      <c r="E124" s="11"/>
      <c r="F124" s="381">
        <f>(G124)</f>
        <v>97.65625</v>
      </c>
      <c r="G124" s="39">
        <f>(3125/2)/16</f>
        <v>97.65625</v>
      </c>
      <c r="H124" s="57" t="s">
        <v>1</v>
      </c>
      <c r="I124" s="165" t="s">
        <v>230</v>
      </c>
      <c r="J124" s="165"/>
      <c r="K124" s="165"/>
      <c r="L124" s="165"/>
      <c r="M124" s="180"/>
      <c r="N124" s="180"/>
      <c r="O124" s="236"/>
      <c r="P124" s="355" t="s">
        <v>231</v>
      </c>
      <c r="R124" s="416">
        <v>2</v>
      </c>
      <c r="S124" s="252">
        <f>(F124)</f>
        <v>97.65625</v>
      </c>
      <c r="T124" s="89"/>
      <c r="U124" s="99">
        <f>(Y124+AK124+AT124)/3</f>
        <v>23.78</v>
      </c>
      <c r="V124" s="411"/>
      <c r="X124" s="431"/>
      <c r="Y124" s="80">
        <v>22.67</v>
      </c>
      <c r="Z124" s="82"/>
      <c r="AA124" s="80"/>
      <c r="AB124" s="80"/>
      <c r="AC124" s="80"/>
      <c r="AD124" s="80"/>
      <c r="AE124" s="80"/>
      <c r="AF124" s="82"/>
      <c r="AG124" s="80"/>
      <c r="AH124" s="80"/>
      <c r="AI124" s="80"/>
      <c r="AJ124" s="80"/>
      <c r="AK124" s="80">
        <v>25.68</v>
      </c>
      <c r="AL124" s="80"/>
      <c r="AM124" s="84"/>
      <c r="AN124" s="84"/>
      <c r="AO124" s="84"/>
      <c r="AP124" s="84"/>
      <c r="AQ124" s="84"/>
      <c r="AR124" s="84"/>
      <c r="AS124" s="84"/>
      <c r="AT124" s="84">
        <v>22.99</v>
      </c>
      <c r="AU124" s="432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</row>
    <row r="125" spans="1:2358" ht="15.75" thickBot="1" x14ac:dyDescent="0.3">
      <c r="B125" s="651"/>
      <c r="C125" s="652"/>
      <c r="D125" s="653"/>
      <c r="E125" s="11"/>
      <c r="F125" s="637"/>
      <c r="G125" s="638"/>
      <c r="H125" s="638"/>
      <c r="I125" s="638"/>
      <c r="J125" s="638"/>
      <c r="K125" s="638"/>
      <c r="L125" s="638"/>
      <c r="M125" s="638"/>
      <c r="N125" s="638"/>
      <c r="O125" s="638"/>
      <c r="P125" s="657"/>
      <c r="R125" s="416"/>
      <c r="S125" s="107"/>
      <c r="T125" s="107"/>
      <c r="U125" s="107"/>
      <c r="V125" s="412"/>
      <c r="X125" s="431"/>
      <c r="Y125" s="80"/>
      <c r="Z125" s="82"/>
      <c r="AA125" s="80"/>
      <c r="AB125" s="80"/>
      <c r="AC125" s="80"/>
      <c r="AD125" s="80"/>
      <c r="AE125" s="80"/>
      <c r="AF125" s="82"/>
      <c r="AG125" s="80"/>
      <c r="AH125" s="80"/>
      <c r="AI125" s="80"/>
      <c r="AJ125" s="80"/>
      <c r="AK125" s="80"/>
      <c r="AL125" s="80"/>
      <c r="AM125" s="84"/>
      <c r="AN125" s="84"/>
      <c r="AO125" s="84"/>
      <c r="AP125" s="84"/>
      <c r="AQ125" s="84"/>
      <c r="AR125" s="84"/>
      <c r="AS125" s="84"/>
      <c r="AT125" s="84"/>
      <c r="AU125" s="432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</row>
    <row r="126" spans="1:2358" ht="15.75" thickBot="1" x14ac:dyDescent="0.3">
      <c r="B126" s="300">
        <v>320900212</v>
      </c>
      <c r="C126" s="22" t="s">
        <v>26</v>
      </c>
      <c r="D126" s="301" t="s">
        <v>65</v>
      </c>
      <c r="E126" s="11"/>
      <c r="F126" s="391">
        <f>(G126)</f>
        <v>380</v>
      </c>
      <c r="G126" s="246">
        <v>380</v>
      </c>
      <c r="H126" s="495" t="s">
        <v>359</v>
      </c>
      <c r="I126" s="230" t="s">
        <v>286</v>
      </c>
      <c r="J126" s="243"/>
      <c r="K126" s="243"/>
      <c r="L126" s="244"/>
      <c r="M126" s="245"/>
      <c r="N126" s="245"/>
      <c r="O126" s="245"/>
      <c r="P126" s="392"/>
      <c r="R126" s="416">
        <v>2</v>
      </c>
      <c r="S126" s="254">
        <f>(F126)</f>
        <v>380</v>
      </c>
      <c r="T126" s="251">
        <v>12.75</v>
      </c>
      <c r="U126" s="125"/>
      <c r="V126" s="414"/>
      <c r="X126" s="431"/>
      <c r="Y126" s="80"/>
      <c r="Z126" s="82"/>
      <c r="AA126" s="80"/>
      <c r="AB126" s="80"/>
      <c r="AC126" s="80"/>
      <c r="AD126" s="80"/>
      <c r="AE126" s="80"/>
      <c r="AF126" s="82"/>
      <c r="AG126" s="80"/>
      <c r="AH126" s="80"/>
      <c r="AI126" s="80"/>
      <c r="AJ126" s="80">
        <v>12.75</v>
      </c>
      <c r="AK126" s="80"/>
      <c r="AL126" s="80"/>
      <c r="AM126" s="84"/>
      <c r="AN126" s="84"/>
      <c r="AO126" s="84"/>
      <c r="AP126" s="84"/>
      <c r="AQ126" s="84"/>
      <c r="AR126" s="84"/>
      <c r="AS126" s="84"/>
      <c r="AT126" s="84"/>
      <c r="AU126" s="432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</row>
    <row r="127" spans="1:2358" ht="15.75" thickBot="1" x14ac:dyDescent="0.3">
      <c r="B127" s="651"/>
      <c r="C127" s="652"/>
      <c r="D127" s="653"/>
      <c r="E127" s="11"/>
      <c r="F127" s="637"/>
      <c r="G127" s="638"/>
      <c r="H127" s="638"/>
      <c r="I127" s="638"/>
      <c r="J127" s="638"/>
      <c r="K127" s="638"/>
      <c r="L127" s="638"/>
      <c r="M127" s="638"/>
      <c r="N127" s="638"/>
      <c r="O127" s="638"/>
      <c r="P127" s="639"/>
      <c r="R127" s="416"/>
      <c r="S127" s="107"/>
      <c r="T127" s="107"/>
      <c r="U127" s="107"/>
      <c r="V127" s="412"/>
      <c r="X127" s="770"/>
      <c r="Y127" s="771"/>
      <c r="Z127" s="771"/>
      <c r="AA127" s="771"/>
      <c r="AB127" s="771"/>
      <c r="AC127" s="771"/>
      <c r="AD127" s="771"/>
      <c r="AE127" s="771"/>
      <c r="AF127" s="771"/>
      <c r="AG127" s="771"/>
      <c r="AH127" s="771"/>
      <c r="AI127" s="771"/>
      <c r="AJ127" s="771"/>
      <c r="AK127" s="771"/>
      <c r="AL127" s="771"/>
      <c r="AM127" s="771"/>
      <c r="AN127" s="771"/>
      <c r="AO127" s="771"/>
      <c r="AP127" s="771"/>
      <c r="AQ127" s="771"/>
      <c r="AR127" s="771"/>
      <c r="AS127" s="771"/>
      <c r="AT127" s="771"/>
      <c r="AU127" s="773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</row>
    <row r="128" spans="1:2358" ht="15.75" thickBot="1" x14ac:dyDescent="0.3">
      <c r="B128" s="302">
        <v>320500044</v>
      </c>
      <c r="C128" s="21" t="s">
        <v>22</v>
      </c>
      <c r="D128" s="295" t="s">
        <v>60</v>
      </c>
      <c r="E128" s="11"/>
      <c r="F128" s="361">
        <f>(G128+J128)/2</f>
        <v>87.484499999999997</v>
      </c>
      <c r="G128" s="38">
        <f>(654.69/10)</f>
        <v>65.469000000000008</v>
      </c>
      <c r="H128" s="56" t="s">
        <v>190</v>
      </c>
      <c r="I128" s="29" t="s">
        <v>23</v>
      </c>
      <c r="J128" s="49">
        <f>(1095/10)</f>
        <v>109.5</v>
      </c>
      <c r="K128" s="56"/>
      <c r="L128" s="229" t="s">
        <v>191</v>
      </c>
      <c r="M128" s="197"/>
      <c r="N128" s="197"/>
      <c r="O128" s="235"/>
      <c r="P128" s="355" t="s">
        <v>201</v>
      </c>
      <c r="R128" s="416">
        <v>3</v>
      </c>
      <c r="S128" s="253">
        <f>(F128)</f>
        <v>87.484499999999997</v>
      </c>
      <c r="T128" s="89"/>
      <c r="U128" s="98"/>
      <c r="V128" s="410">
        <f>(AF128)</f>
        <v>125.48</v>
      </c>
      <c r="X128" s="431"/>
      <c r="Y128" s="80"/>
      <c r="Z128" s="82"/>
      <c r="AA128" s="80"/>
      <c r="AB128" s="80"/>
      <c r="AC128" s="80"/>
      <c r="AD128" s="80"/>
      <c r="AE128" s="80"/>
      <c r="AF128" s="82">
        <v>125.48</v>
      </c>
      <c r="AG128" s="80"/>
      <c r="AH128" s="80"/>
      <c r="AI128" s="80"/>
      <c r="AJ128" s="80"/>
      <c r="AK128" s="80"/>
      <c r="AL128" s="80"/>
      <c r="AM128" s="84"/>
      <c r="AN128" s="84"/>
      <c r="AO128" s="84"/>
      <c r="AP128" s="84"/>
      <c r="AQ128" s="84"/>
      <c r="AR128" s="84"/>
      <c r="AS128" s="84">
        <v>107.95</v>
      </c>
      <c r="AT128" s="84"/>
      <c r="AU128" s="432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</row>
    <row r="129" spans="1:2358" ht="15.75" thickBot="1" x14ac:dyDescent="0.3">
      <c r="B129" s="303">
        <v>320500031</v>
      </c>
      <c r="C129" s="5" t="s">
        <v>69</v>
      </c>
      <c r="D129" s="298" t="s">
        <v>60</v>
      </c>
      <c r="E129" s="11"/>
      <c r="F129" s="354">
        <f>(G129+J129)/2</f>
        <v>2545.5</v>
      </c>
      <c r="G129" s="39">
        <v>1700</v>
      </c>
      <c r="H129" s="57" t="s">
        <v>187</v>
      </c>
      <c r="I129" s="30" t="s">
        <v>186</v>
      </c>
      <c r="J129" s="50">
        <v>3391</v>
      </c>
      <c r="K129" s="57" t="s">
        <v>188</v>
      </c>
      <c r="L129" s="165" t="s">
        <v>189</v>
      </c>
      <c r="M129" s="166"/>
      <c r="N129" s="166"/>
      <c r="O129" s="165"/>
      <c r="P129" s="393"/>
      <c r="R129" s="416">
        <v>3</v>
      </c>
      <c r="S129" s="253">
        <f>(F129)</f>
        <v>2545.5</v>
      </c>
      <c r="T129" s="80">
        <f>(AJ129)</f>
        <v>1568.85</v>
      </c>
      <c r="U129" s="98"/>
      <c r="V129" s="413"/>
      <c r="X129" s="431"/>
      <c r="Y129" s="80"/>
      <c r="Z129" s="82"/>
      <c r="AA129" s="80"/>
      <c r="AB129" s="80"/>
      <c r="AC129" s="80"/>
      <c r="AD129" s="80"/>
      <c r="AE129" s="80"/>
      <c r="AF129" s="82"/>
      <c r="AG129" s="80"/>
      <c r="AH129" s="80"/>
      <c r="AI129" s="80"/>
      <c r="AJ129" s="80">
        <v>1568.85</v>
      </c>
      <c r="AK129" s="80"/>
      <c r="AL129" s="80"/>
      <c r="AM129" s="84"/>
      <c r="AN129" s="84"/>
      <c r="AO129" s="84"/>
      <c r="AP129" s="84"/>
      <c r="AQ129" s="84"/>
      <c r="AR129" s="84"/>
      <c r="AS129" s="84"/>
      <c r="AT129" s="84"/>
      <c r="AU129" s="432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</row>
    <row r="130" spans="1:2358" ht="15.75" thickBot="1" x14ac:dyDescent="0.3">
      <c r="B130" s="306">
        <v>321500066</v>
      </c>
      <c r="C130" s="17" t="s">
        <v>319</v>
      </c>
      <c r="D130" s="299" t="s">
        <v>120</v>
      </c>
      <c r="E130" s="11"/>
      <c r="F130" s="394">
        <v>12300</v>
      </c>
      <c r="G130" s="195">
        <v>12300</v>
      </c>
      <c r="H130" s="196"/>
      <c r="I130" s="258" t="s">
        <v>402</v>
      </c>
      <c r="J130" s="196"/>
      <c r="K130" s="196"/>
      <c r="L130" s="196"/>
      <c r="M130" s="196"/>
      <c r="N130" s="196"/>
      <c r="O130" s="237"/>
      <c r="P130" s="395" t="s">
        <v>403</v>
      </c>
      <c r="R130" s="416">
        <v>2</v>
      </c>
      <c r="S130" s="253">
        <f>(F130)</f>
        <v>12300</v>
      </c>
      <c r="T130" s="89"/>
      <c r="U130" s="99"/>
      <c r="V130" s="411">
        <f>(AF130)</f>
        <v>12883.06</v>
      </c>
      <c r="X130" s="431"/>
      <c r="Y130" s="80"/>
      <c r="Z130" s="82"/>
      <c r="AA130" s="80"/>
      <c r="AB130" s="80">
        <v>570</v>
      </c>
      <c r="AC130" s="80"/>
      <c r="AD130" s="80"/>
      <c r="AE130" s="80"/>
      <c r="AF130" s="82">
        <v>12883.06</v>
      </c>
      <c r="AG130" s="80"/>
      <c r="AH130" s="80"/>
      <c r="AI130" s="80"/>
      <c r="AJ130" s="80"/>
      <c r="AK130" s="80"/>
      <c r="AL130" s="80"/>
      <c r="AM130" s="84"/>
      <c r="AN130" s="84"/>
      <c r="AO130" s="84"/>
      <c r="AP130" s="84">
        <v>17152</v>
      </c>
      <c r="AQ130" s="84">
        <v>13105</v>
      </c>
      <c r="AR130" s="84"/>
      <c r="AS130" s="84">
        <v>574</v>
      </c>
      <c r="AT130" s="84"/>
      <c r="AU130" s="432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</row>
    <row r="131" spans="1:2358" ht="15.75" thickBot="1" x14ac:dyDescent="0.3">
      <c r="B131" s="651"/>
      <c r="C131" s="652"/>
      <c r="D131" s="653"/>
      <c r="E131" s="11"/>
      <c r="F131" s="640"/>
      <c r="G131" s="641"/>
      <c r="H131" s="641"/>
      <c r="I131" s="641"/>
      <c r="J131" s="641"/>
      <c r="K131" s="641"/>
      <c r="L131" s="641"/>
      <c r="M131" s="641"/>
      <c r="N131" s="641"/>
      <c r="O131" s="641"/>
      <c r="P131" s="643"/>
      <c r="Q131" s="48"/>
      <c r="R131" s="409"/>
      <c r="S131" s="107"/>
      <c r="T131" s="107"/>
      <c r="U131" s="107"/>
      <c r="V131" s="412"/>
      <c r="W131" s="48"/>
      <c r="X131" s="774"/>
      <c r="Y131" s="775"/>
      <c r="Z131" s="775"/>
      <c r="AA131" s="775"/>
      <c r="AB131" s="775"/>
      <c r="AC131" s="775"/>
      <c r="AD131" s="775"/>
      <c r="AE131" s="775"/>
      <c r="AF131" s="775"/>
      <c r="AG131" s="775"/>
      <c r="AH131" s="775"/>
      <c r="AI131" s="775"/>
      <c r="AJ131" s="775"/>
      <c r="AK131" s="775"/>
      <c r="AL131" s="775"/>
      <c r="AM131" s="775"/>
      <c r="AN131" s="775"/>
      <c r="AO131" s="775"/>
      <c r="AP131" s="775"/>
      <c r="AQ131" s="775"/>
      <c r="AR131" s="775"/>
      <c r="AS131" s="775"/>
      <c r="AT131" s="775"/>
      <c r="AU131" s="776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</row>
    <row r="132" spans="1:2358" ht="15.75" thickBot="1" x14ac:dyDescent="0.3">
      <c r="B132" s="302">
        <v>321600051</v>
      </c>
      <c r="C132" s="21" t="s">
        <v>35</v>
      </c>
      <c r="D132" s="295" t="s">
        <v>47</v>
      </c>
      <c r="E132" s="11"/>
      <c r="F132" s="362">
        <f>(G132+J132+M132)/3</f>
        <v>59.533333333333331</v>
      </c>
      <c r="G132" s="38">
        <f>(586/10)</f>
        <v>58.6</v>
      </c>
      <c r="H132" s="56" t="s">
        <v>40</v>
      </c>
      <c r="I132" s="29" t="s">
        <v>261</v>
      </c>
      <c r="J132" s="49">
        <v>60</v>
      </c>
      <c r="K132" s="56"/>
      <c r="L132" s="200" t="s">
        <v>34</v>
      </c>
      <c r="M132" s="201">
        <f>(300/5)</f>
        <v>60</v>
      </c>
      <c r="N132" s="268" t="s">
        <v>422</v>
      </c>
      <c r="O132" s="200" t="s">
        <v>404</v>
      </c>
      <c r="P132" s="396"/>
      <c r="Q132" s="48"/>
      <c r="R132" s="409">
        <v>3</v>
      </c>
      <c r="S132" s="254">
        <f>(F132)</f>
        <v>59.533333333333331</v>
      </c>
      <c r="T132" s="124"/>
      <c r="U132" s="125"/>
      <c r="V132" s="414"/>
      <c r="W132" s="48"/>
      <c r="X132" s="780"/>
      <c r="Y132" s="781"/>
      <c r="Z132" s="781"/>
      <c r="AA132" s="781"/>
      <c r="AB132" s="781"/>
      <c r="AC132" s="781"/>
      <c r="AD132" s="781"/>
      <c r="AE132" s="781"/>
      <c r="AF132" s="781"/>
      <c r="AG132" s="781"/>
      <c r="AH132" s="781"/>
      <c r="AI132" s="781"/>
      <c r="AJ132" s="781"/>
      <c r="AK132" s="781"/>
      <c r="AL132" s="781"/>
      <c r="AM132" s="781"/>
      <c r="AN132" s="781"/>
      <c r="AO132" s="781"/>
      <c r="AP132" s="781"/>
      <c r="AQ132" s="781"/>
      <c r="AR132" s="781"/>
      <c r="AS132" s="781"/>
      <c r="AT132" s="781"/>
      <c r="AU132" s="772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</row>
    <row r="133" spans="1:2358" s="70" customFormat="1" ht="15.75" thickBot="1" x14ac:dyDescent="0.3">
      <c r="A133" s="48"/>
      <c r="B133" s="304">
        <v>320900041</v>
      </c>
      <c r="C133" s="16" t="s">
        <v>88</v>
      </c>
      <c r="D133" s="296" t="s">
        <v>65</v>
      </c>
      <c r="E133" s="11"/>
      <c r="F133" s="363">
        <f>(G133+J133)/2</f>
        <v>20.119999999999997</v>
      </c>
      <c r="G133" s="39">
        <v>22</v>
      </c>
      <c r="H133" s="266" t="s">
        <v>220</v>
      </c>
      <c r="I133" s="30" t="s">
        <v>221</v>
      </c>
      <c r="J133" s="50">
        <f>(912/50)</f>
        <v>18.239999999999998</v>
      </c>
      <c r="K133" s="57"/>
      <c r="L133" s="165" t="s">
        <v>222</v>
      </c>
      <c r="M133" s="166"/>
      <c r="N133" s="166"/>
      <c r="O133" s="165"/>
      <c r="P133" s="347"/>
      <c r="Q133" s="48"/>
      <c r="R133" s="409">
        <v>3</v>
      </c>
      <c r="S133" s="253">
        <f>(F133)</f>
        <v>20.119999999999997</v>
      </c>
      <c r="T133" s="89"/>
      <c r="U133" s="98"/>
      <c r="V133" s="410">
        <f>(AF133)</f>
        <v>13.7</v>
      </c>
      <c r="W133" s="48"/>
      <c r="X133" s="431"/>
      <c r="Y133" s="80"/>
      <c r="Z133" s="82"/>
      <c r="AA133" s="80"/>
      <c r="AB133" s="80"/>
      <c r="AC133" s="80"/>
      <c r="AD133" s="80"/>
      <c r="AE133" s="80"/>
      <c r="AF133" s="82">
        <v>13.7</v>
      </c>
      <c r="AG133" s="80"/>
      <c r="AH133" s="80"/>
      <c r="AI133" s="80"/>
      <c r="AJ133" s="80"/>
      <c r="AK133" s="80">
        <v>22.28</v>
      </c>
      <c r="AL133" s="80"/>
      <c r="AM133" s="84"/>
      <c r="AN133" s="84"/>
      <c r="AO133" s="84"/>
      <c r="AP133" s="84"/>
      <c r="AQ133" s="84"/>
      <c r="AR133" s="84"/>
      <c r="AS133" s="84"/>
      <c r="AT133" s="84"/>
      <c r="AU133" s="432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8"/>
      <c r="IS133" s="48"/>
      <c r="IT133" s="48"/>
      <c r="IU133" s="48"/>
      <c r="IV133" s="48"/>
      <c r="IW133" s="48"/>
      <c r="IX133" s="48"/>
      <c r="IY133" s="48"/>
      <c r="IZ133" s="48"/>
      <c r="JA133" s="48"/>
      <c r="JB133" s="48"/>
      <c r="JC133" s="48"/>
      <c r="JD133" s="48"/>
      <c r="JE133" s="48"/>
      <c r="JF133" s="48"/>
      <c r="JG133" s="48"/>
      <c r="JH133" s="48"/>
      <c r="JI133" s="48"/>
      <c r="JJ133" s="48"/>
      <c r="JK133" s="48"/>
      <c r="JL133" s="48"/>
      <c r="JM133" s="48"/>
      <c r="JN133" s="48"/>
      <c r="JO133" s="48"/>
      <c r="JP133" s="48"/>
      <c r="JQ133" s="48"/>
      <c r="JR133" s="48"/>
      <c r="JS133" s="48"/>
      <c r="JT133" s="48"/>
      <c r="JU133" s="48"/>
      <c r="JV133" s="48"/>
      <c r="JW133" s="48"/>
      <c r="JX133" s="48"/>
      <c r="JY133" s="48"/>
      <c r="JZ133" s="48"/>
      <c r="KA133" s="48"/>
      <c r="KB133" s="48"/>
      <c r="KC133" s="48"/>
      <c r="KD133" s="48"/>
      <c r="KE133" s="48"/>
      <c r="KF133" s="48"/>
      <c r="KG133" s="48"/>
      <c r="KH133" s="48"/>
      <c r="KI133" s="48"/>
      <c r="KJ133" s="48"/>
      <c r="KK133" s="48"/>
      <c r="KL133" s="48"/>
      <c r="KM133" s="48"/>
      <c r="KN133" s="48"/>
      <c r="KO133" s="48"/>
      <c r="KP133" s="48"/>
      <c r="KQ133" s="48"/>
      <c r="KR133" s="48"/>
      <c r="KS133" s="48"/>
      <c r="KT133" s="48"/>
      <c r="KU133" s="48"/>
      <c r="KV133" s="48"/>
      <c r="KW133" s="48"/>
      <c r="KX133" s="48"/>
      <c r="KY133" s="48"/>
      <c r="KZ133" s="48"/>
      <c r="LA133" s="48"/>
      <c r="LB133" s="48"/>
      <c r="LC133" s="48"/>
      <c r="LD133" s="48"/>
      <c r="LE133" s="48"/>
      <c r="LF133" s="48"/>
      <c r="LG133" s="48"/>
      <c r="LH133" s="48"/>
      <c r="LI133" s="48"/>
      <c r="LJ133" s="48"/>
      <c r="LK133" s="48"/>
      <c r="LL133" s="48"/>
      <c r="LM133" s="48"/>
      <c r="LN133" s="48"/>
      <c r="LO133" s="48"/>
      <c r="LP133" s="48"/>
      <c r="LQ133" s="48"/>
      <c r="LR133" s="48"/>
      <c r="LS133" s="48"/>
      <c r="LT133" s="48"/>
      <c r="LU133" s="48"/>
      <c r="LV133" s="48"/>
      <c r="LW133" s="48"/>
      <c r="LX133" s="48"/>
      <c r="LY133" s="48"/>
      <c r="LZ133" s="48"/>
      <c r="MA133" s="48"/>
      <c r="MB133" s="48"/>
      <c r="MC133" s="48"/>
      <c r="MD133" s="48"/>
      <c r="ME133" s="48"/>
      <c r="MF133" s="48"/>
      <c r="MG133" s="48"/>
      <c r="MH133" s="48"/>
      <c r="MI133" s="48"/>
      <c r="MJ133" s="48"/>
      <c r="MK133" s="48"/>
      <c r="ML133" s="48"/>
      <c r="MM133" s="48"/>
      <c r="MN133" s="48"/>
      <c r="MO133" s="48"/>
      <c r="MP133" s="48"/>
      <c r="MQ133" s="48"/>
      <c r="MR133" s="48"/>
      <c r="MS133" s="48"/>
      <c r="MT133" s="48"/>
      <c r="MU133" s="48"/>
      <c r="MV133" s="48"/>
      <c r="MW133" s="48"/>
      <c r="MX133" s="48"/>
      <c r="MY133" s="48"/>
      <c r="MZ133" s="48"/>
      <c r="NA133" s="48"/>
      <c r="NB133" s="48"/>
      <c r="NC133" s="48"/>
      <c r="ND133" s="48"/>
      <c r="NE133" s="48"/>
      <c r="NF133" s="48"/>
      <c r="NG133" s="48"/>
      <c r="NH133" s="48"/>
      <c r="NI133" s="48"/>
      <c r="NJ133" s="48"/>
      <c r="NK133" s="48"/>
      <c r="NL133" s="48"/>
      <c r="NM133" s="48"/>
      <c r="NN133" s="48"/>
      <c r="NO133" s="48"/>
      <c r="NP133" s="48"/>
      <c r="NQ133" s="48"/>
      <c r="NR133" s="48"/>
      <c r="NS133" s="48"/>
      <c r="NT133" s="48"/>
      <c r="NU133" s="48"/>
      <c r="NV133" s="48"/>
      <c r="NW133" s="48"/>
      <c r="NX133" s="48"/>
      <c r="NY133" s="48"/>
      <c r="NZ133" s="48"/>
      <c r="OA133" s="48"/>
      <c r="OB133" s="48"/>
      <c r="OC133" s="48"/>
      <c r="OD133" s="48"/>
      <c r="OE133" s="48"/>
      <c r="OF133" s="48"/>
      <c r="OG133" s="48"/>
      <c r="OH133" s="48"/>
      <c r="OI133" s="48"/>
      <c r="OJ133" s="48"/>
      <c r="OK133" s="48"/>
      <c r="OL133" s="48"/>
      <c r="OM133" s="48"/>
      <c r="ON133" s="48"/>
      <c r="OO133" s="48"/>
      <c r="OP133" s="48"/>
      <c r="OQ133" s="48"/>
      <c r="OR133" s="48"/>
      <c r="OS133" s="48"/>
      <c r="OT133" s="48"/>
      <c r="OU133" s="48"/>
      <c r="OV133" s="48"/>
      <c r="OW133" s="48"/>
      <c r="OX133" s="48"/>
      <c r="OY133" s="48"/>
      <c r="OZ133" s="48"/>
      <c r="PA133" s="48"/>
      <c r="PB133" s="48"/>
      <c r="PC133" s="48"/>
      <c r="PD133" s="48"/>
      <c r="PE133" s="48"/>
      <c r="PF133" s="48"/>
      <c r="PG133" s="48"/>
      <c r="PH133" s="48"/>
      <c r="PI133" s="48"/>
      <c r="PJ133" s="48"/>
      <c r="PK133" s="48"/>
      <c r="PL133" s="48"/>
      <c r="PM133" s="48"/>
      <c r="PN133" s="48"/>
      <c r="PO133" s="48"/>
      <c r="PP133" s="48"/>
      <c r="PQ133" s="48"/>
      <c r="PR133" s="48"/>
      <c r="PS133" s="48"/>
      <c r="PT133" s="48"/>
      <c r="PU133" s="48"/>
      <c r="PV133" s="48"/>
      <c r="PW133" s="48"/>
      <c r="PX133" s="48"/>
      <c r="PY133" s="48"/>
      <c r="PZ133" s="48"/>
      <c r="QA133" s="48"/>
      <c r="QB133" s="48"/>
      <c r="QC133" s="48"/>
      <c r="QD133" s="48"/>
      <c r="QE133" s="48"/>
      <c r="QF133" s="48"/>
      <c r="QG133" s="48"/>
      <c r="QH133" s="48"/>
      <c r="QI133" s="48"/>
      <c r="QJ133" s="48"/>
      <c r="QK133" s="48"/>
      <c r="QL133" s="48"/>
      <c r="QM133" s="48"/>
      <c r="QN133" s="48"/>
      <c r="QO133" s="48"/>
      <c r="QP133" s="48"/>
      <c r="QQ133" s="48"/>
      <c r="QR133" s="48"/>
      <c r="QS133" s="48"/>
      <c r="QT133" s="48"/>
      <c r="QU133" s="48"/>
      <c r="QV133" s="48"/>
      <c r="QW133" s="48"/>
      <c r="QX133" s="48"/>
      <c r="QY133" s="48"/>
      <c r="QZ133" s="48"/>
      <c r="RA133" s="48"/>
      <c r="RB133" s="48"/>
      <c r="RC133" s="48"/>
      <c r="RD133" s="48"/>
      <c r="RE133" s="48"/>
      <c r="RF133" s="48"/>
      <c r="RG133" s="48"/>
      <c r="RH133" s="48"/>
      <c r="RI133" s="48"/>
      <c r="RJ133" s="48"/>
      <c r="RK133" s="48"/>
      <c r="RL133" s="48"/>
      <c r="RM133" s="48"/>
      <c r="RN133" s="48"/>
      <c r="RO133" s="48"/>
      <c r="RP133" s="48"/>
      <c r="RQ133" s="48"/>
      <c r="RR133" s="48"/>
      <c r="RS133" s="48"/>
      <c r="RT133" s="48"/>
      <c r="RU133" s="48"/>
      <c r="RV133" s="48"/>
      <c r="RW133" s="48"/>
      <c r="RX133" s="48"/>
      <c r="RY133" s="48"/>
      <c r="RZ133" s="48"/>
      <c r="SA133" s="48"/>
      <c r="SB133" s="48"/>
      <c r="SC133" s="48"/>
      <c r="SD133" s="48"/>
      <c r="SE133" s="48"/>
      <c r="SF133" s="48"/>
      <c r="SG133" s="48"/>
      <c r="SH133" s="48"/>
      <c r="SI133" s="48"/>
      <c r="SJ133" s="48"/>
      <c r="SK133" s="48"/>
      <c r="SL133" s="48"/>
      <c r="SM133" s="48"/>
      <c r="SN133" s="48"/>
      <c r="SO133" s="48"/>
      <c r="SP133" s="48"/>
      <c r="SQ133" s="48"/>
      <c r="SR133" s="48"/>
      <c r="SS133" s="48"/>
      <c r="ST133" s="48"/>
      <c r="SU133" s="48"/>
      <c r="SV133" s="48"/>
      <c r="SW133" s="48"/>
      <c r="SX133" s="48"/>
      <c r="SY133" s="48"/>
      <c r="SZ133" s="48"/>
      <c r="TA133" s="48"/>
      <c r="TB133" s="48"/>
      <c r="TC133" s="48"/>
      <c r="TD133" s="48"/>
      <c r="TE133" s="48"/>
      <c r="TF133" s="48"/>
      <c r="TG133" s="48"/>
      <c r="TH133" s="48"/>
      <c r="TI133" s="48"/>
      <c r="TJ133" s="48"/>
      <c r="TK133" s="48"/>
      <c r="TL133" s="48"/>
      <c r="TM133" s="48"/>
      <c r="TN133" s="48"/>
      <c r="TO133" s="48"/>
      <c r="TP133" s="48"/>
      <c r="TQ133" s="48"/>
      <c r="TR133" s="48"/>
      <c r="TS133" s="48"/>
      <c r="TT133" s="48"/>
      <c r="TU133" s="48"/>
      <c r="TV133" s="48"/>
      <c r="TW133" s="48"/>
      <c r="TX133" s="48"/>
      <c r="TY133" s="48"/>
      <c r="TZ133" s="48"/>
      <c r="UA133" s="48"/>
      <c r="UB133" s="48"/>
      <c r="UC133" s="48"/>
      <c r="UD133" s="48"/>
      <c r="UE133" s="48"/>
      <c r="UF133" s="48"/>
      <c r="UG133" s="48"/>
      <c r="UH133" s="48"/>
      <c r="UI133" s="48"/>
      <c r="UJ133" s="48"/>
      <c r="UK133" s="48"/>
      <c r="UL133" s="48"/>
      <c r="UM133" s="48"/>
      <c r="UN133" s="48"/>
      <c r="UO133" s="48"/>
      <c r="UP133" s="48"/>
      <c r="UQ133" s="48"/>
      <c r="UR133" s="48"/>
      <c r="US133" s="48"/>
      <c r="UT133" s="48"/>
      <c r="UU133" s="48"/>
      <c r="UV133" s="48"/>
      <c r="UW133" s="48"/>
      <c r="UX133" s="48"/>
      <c r="UY133" s="48"/>
      <c r="UZ133" s="48"/>
      <c r="VA133" s="48"/>
      <c r="VB133" s="48"/>
      <c r="VC133" s="48"/>
      <c r="VD133" s="48"/>
      <c r="VE133" s="48"/>
      <c r="VF133" s="48"/>
      <c r="VG133" s="48"/>
      <c r="VH133" s="48"/>
      <c r="VI133" s="48"/>
      <c r="VJ133" s="48"/>
      <c r="VK133" s="48"/>
      <c r="VL133" s="48"/>
      <c r="VM133" s="48"/>
      <c r="VN133" s="48"/>
      <c r="VO133" s="48"/>
      <c r="VP133" s="48"/>
      <c r="VQ133" s="48"/>
      <c r="VR133" s="48"/>
      <c r="VS133" s="48"/>
      <c r="VT133" s="48"/>
      <c r="VU133" s="48"/>
      <c r="VV133" s="48"/>
      <c r="VW133" s="48"/>
      <c r="VX133" s="48"/>
      <c r="VY133" s="48"/>
      <c r="VZ133" s="48"/>
      <c r="WA133" s="48"/>
      <c r="WB133" s="48"/>
      <c r="WC133" s="48"/>
      <c r="WD133" s="48"/>
      <c r="WE133" s="48"/>
      <c r="WF133" s="48"/>
      <c r="WG133" s="48"/>
      <c r="WH133" s="48"/>
      <c r="WI133" s="48"/>
      <c r="WJ133" s="48"/>
      <c r="WK133" s="48"/>
      <c r="WL133" s="48"/>
      <c r="WM133" s="48"/>
      <c r="WN133" s="48"/>
      <c r="WO133" s="48"/>
      <c r="WP133" s="48"/>
      <c r="WQ133" s="48"/>
      <c r="WR133" s="48"/>
      <c r="WS133" s="48"/>
      <c r="WT133" s="48"/>
      <c r="WU133" s="48"/>
      <c r="WV133" s="48"/>
      <c r="WW133" s="48"/>
      <c r="WX133" s="48"/>
      <c r="WY133" s="48"/>
      <c r="WZ133" s="48"/>
      <c r="XA133" s="48"/>
      <c r="XB133" s="48"/>
      <c r="XC133" s="48"/>
      <c r="XD133" s="48"/>
      <c r="XE133" s="48"/>
      <c r="XF133" s="48"/>
      <c r="XG133" s="48"/>
      <c r="XH133" s="48"/>
      <c r="XI133" s="48"/>
      <c r="XJ133" s="48"/>
      <c r="XK133" s="48"/>
      <c r="XL133" s="48"/>
      <c r="XM133" s="48"/>
      <c r="XN133" s="48"/>
      <c r="XO133" s="48"/>
      <c r="XP133" s="48"/>
      <c r="XQ133" s="48"/>
      <c r="XR133" s="48"/>
      <c r="XS133" s="48"/>
      <c r="XT133" s="48"/>
      <c r="XU133" s="48"/>
      <c r="XV133" s="48"/>
      <c r="XW133" s="48"/>
      <c r="XX133" s="48"/>
      <c r="XY133" s="48"/>
      <c r="XZ133" s="48"/>
      <c r="YA133" s="48"/>
      <c r="YB133" s="48"/>
      <c r="YC133" s="48"/>
      <c r="YD133" s="48"/>
      <c r="YE133" s="48"/>
      <c r="YF133" s="48"/>
      <c r="YG133" s="48"/>
      <c r="YH133" s="48"/>
      <c r="YI133" s="48"/>
      <c r="YJ133" s="48"/>
      <c r="YK133" s="48"/>
      <c r="YL133" s="48"/>
      <c r="YM133" s="48"/>
      <c r="YN133" s="48"/>
      <c r="YO133" s="48"/>
      <c r="YP133" s="48"/>
      <c r="YQ133" s="48"/>
      <c r="YR133" s="48"/>
      <c r="YS133" s="48"/>
      <c r="YT133" s="48"/>
      <c r="YU133" s="48"/>
      <c r="YV133" s="48"/>
      <c r="YW133" s="48"/>
      <c r="YX133" s="48"/>
      <c r="YY133" s="48"/>
      <c r="YZ133" s="48"/>
      <c r="ZA133" s="48"/>
      <c r="ZB133" s="48"/>
      <c r="ZC133" s="48"/>
      <c r="ZD133" s="48"/>
      <c r="ZE133" s="48"/>
      <c r="ZF133" s="48"/>
      <c r="ZG133" s="48"/>
      <c r="ZH133" s="48"/>
      <c r="ZI133" s="48"/>
      <c r="ZJ133" s="48"/>
      <c r="ZK133" s="48"/>
      <c r="ZL133" s="48"/>
      <c r="ZM133" s="48"/>
      <c r="ZN133" s="48"/>
      <c r="ZO133" s="48"/>
      <c r="ZP133" s="48"/>
      <c r="ZQ133" s="48"/>
      <c r="ZR133" s="48"/>
      <c r="ZS133" s="48"/>
      <c r="ZT133" s="48"/>
      <c r="ZU133" s="48"/>
      <c r="ZV133" s="48"/>
      <c r="ZW133" s="48"/>
      <c r="ZX133" s="48"/>
      <c r="ZY133" s="48"/>
      <c r="ZZ133" s="48"/>
      <c r="AAA133" s="48"/>
      <c r="AAB133" s="48"/>
      <c r="AAC133" s="48"/>
      <c r="AAD133" s="48"/>
      <c r="AAE133" s="48"/>
      <c r="AAF133" s="48"/>
      <c r="AAG133" s="48"/>
      <c r="AAH133" s="48"/>
      <c r="AAI133" s="48"/>
      <c r="AAJ133" s="48"/>
      <c r="AAK133" s="48"/>
      <c r="AAL133" s="48"/>
      <c r="AAM133" s="48"/>
      <c r="AAN133" s="48"/>
      <c r="AAO133" s="48"/>
      <c r="AAP133" s="48"/>
      <c r="AAQ133" s="48"/>
      <c r="AAR133" s="48"/>
      <c r="AAS133" s="48"/>
      <c r="AAT133" s="48"/>
      <c r="AAU133" s="48"/>
      <c r="AAV133" s="48"/>
      <c r="AAW133" s="48"/>
      <c r="AAX133" s="48"/>
      <c r="AAY133" s="48"/>
      <c r="AAZ133" s="48"/>
      <c r="ABA133" s="48"/>
      <c r="ABB133" s="48"/>
      <c r="ABC133" s="48"/>
      <c r="ABD133" s="48"/>
      <c r="ABE133" s="48"/>
      <c r="ABF133" s="48"/>
      <c r="ABG133" s="48"/>
      <c r="ABH133" s="48"/>
      <c r="ABI133" s="48"/>
      <c r="ABJ133" s="48"/>
      <c r="ABK133" s="48"/>
      <c r="ABL133" s="48"/>
      <c r="ABM133" s="48"/>
      <c r="ABN133" s="48"/>
      <c r="ABO133" s="48"/>
      <c r="ABP133" s="48"/>
      <c r="ABQ133" s="48"/>
      <c r="ABR133" s="48"/>
      <c r="ABS133" s="48"/>
      <c r="ABT133" s="48"/>
      <c r="ABU133" s="48"/>
      <c r="ABV133" s="48"/>
      <c r="ABW133" s="48"/>
      <c r="ABX133" s="48"/>
      <c r="ABY133" s="48"/>
      <c r="ABZ133" s="48"/>
      <c r="ACA133" s="48"/>
      <c r="ACB133" s="48"/>
      <c r="ACC133" s="48"/>
      <c r="ACD133" s="48"/>
      <c r="ACE133" s="48"/>
      <c r="ACF133" s="48"/>
      <c r="ACG133" s="48"/>
      <c r="ACH133" s="48"/>
      <c r="ACI133" s="48"/>
      <c r="ACJ133" s="48"/>
      <c r="ACK133" s="48"/>
      <c r="ACL133" s="48"/>
      <c r="ACM133" s="48"/>
      <c r="ACN133" s="48"/>
      <c r="ACO133" s="48"/>
      <c r="ACP133" s="48"/>
      <c r="ACQ133" s="48"/>
      <c r="ACR133" s="48"/>
      <c r="ACS133" s="48"/>
      <c r="ACT133" s="48"/>
      <c r="ACU133" s="48"/>
      <c r="ACV133" s="48"/>
      <c r="ACW133" s="48"/>
      <c r="ACX133" s="48"/>
      <c r="ACY133" s="48"/>
      <c r="ACZ133" s="48"/>
      <c r="ADA133" s="48"/>
      <c r="ADB133" s="48"/>
      <c r="ADC133" s="48"/>
      <c r="ADD133" s="48"/>
      <c r="ADE133" s="48"/>
      <c r="ADF133" s="48"/>
      <c r="ADG133" s="48"/>
      <c r="ADH133" s="48"/>
      <c r="ADI133" s="48"/>
      <c r="ADJ133" s="48"/>
      <c r="ADK133" s="48"/>
      <c r="ADL133" s="48"/>
      <c r="ADM133" s="48"/>
      <c r="ADN133" s="48"/>
      <c r="ADO133" s="48"/>
      <c r="ADP133" s="48"/>
      <c r="ADQ133" s="48"/>
      <c r="ADR133" s="48"/>
      <c r="ADS133" s="48"/>
      <c r="ADT133" s="48"/>
      <c r="ADU133" s="48"/>
      <c r="ADV133" s="48"/>
      <c r="ADW133" s="48"/>
      <c r="ADX133" s="48"/>
      <c r="ADY133" s="48"/>
      <c r="ADZ133" s="48"/>
      <c r="AEA133" s="48"/>
      <c r="AEB133" s="48"/>
      <c r="AEC133" s="48"/>
      <c r="AED133" s="48"/>
      <c r="AEE133" s="48"/>
      <c r="AEF133" s="48"/>
      <c r="AEG133" s="48"/>
      <c r="AEH133" s="48"/>
      <c r="AEI133" s="48"/>
      <c r="AEJ133" s="48"/>
      <c r="AEK133" s="48"/>
      <c r="AEL133" s="48"/>
      <c r="AEM133" s="48"/>
      <c r="AEN133" s="48"/>
      <c r="AEO133" s="48"/>
      <c r="AEP133" s="48"/>
      <c r="AEQ133" s="48"/>
      <c r="AER133" s="48"/>
      <c r="AES133" s="48"/>
      <c r="AET133" s="48"/>
      <c r="AEU133" s="48"/>
      <c r="AEV133" s="48"/>
      <c r="AEW133" s="48"/>
      <c r="AEX133" s="48"/>
      <c r="AEY133" s="48"/>
      <c r="AEZ133" s="48"/>
      <c r="AFA133" s="48"/>
      <c r="AFB133" s="48"/>
      <c r="AFC133" s="48"/>
      <c r="AFD133" s="48"/>
      <c r="AFE133" s="48"/>
      <c r="AFF133" s="48"/>
      <c r="AFG133" s="48"/>
      <c r="AFH133" s="48"/>
      <c r="AFI133" s="48"/>
      <c r="AFJ133" s="48"/>
      <c r="AFK133" s="48"/>
      <c r="AFL133" s="48"/>
      <c r="AFM133" s="48"/>
      <c r="AFN133" s="48"/>
      <c r="AFO133" s="48"/>
      <c r="AFP133" s="48"/>
      <c r="AFQ133" s="48"/>
      <c r="AFR133" s="48"/>
      <c r="AFS133" s="48"/>
      <c r="AFT133" s="48"/>
      <c r="AFU133" s="48"/>
      <c r="AFV133" s="48"/>
      <c r="AFW133" s="48"/>
      <c r="AFX133" s="48"/>
      <c r="AFY133" s="48"/>
      <c r="AFZ133" s="48"/>
      <c r="AGA133" s="48"/>
      <c r="AGB133" s="48"/>
      <c r="AGC133" s="48"/>
      <c r="AGD133" s="48"/>
      <c r="AGE133" s="48"/>
      <c r="AGF133" s="48"/>
      <c r="AGG133" s="48"/>
      <c r="AGH133" s="48"/>
      <c r="AGI133" s="48"/>
      <c r="AGJ133" s="48"/>
      <c r="AGK133" s="48"/>
      <c r="AGL133" s="48"/>
      <c r="AGM133" s="48"/>
      <c r="AGN133" s="48"/>
      <c r="AGO133" s="48"/>
      <c r="AGP133" s="48"/>
      <c r="AGQ133" s="48"/>
      <c r="AGR133" s="48"/>
      <c r="AGS133" s="48"/>
      <c r="AGT133" s="48"/>
      <c r="AGU133" s="48"/>
      <c r="AGV133" s="48"/>
      <c r="AGW133" s="48"/>
      <c r="AGX133" s="48"/>
      <c r="AGY133" s="48"/>
      <c r="AGZ133" s="48"/>
      <c r="AHA133" s="48"/>
      <c r="AHB133" s="48"/>
      <c r="AHC133" s="48"/>
      <c r="AHD133" s="48"/>
      <c r="AHE133" s="48"/>
      <c r="AHF133" s="48"/>
      <c r="AHG133" s="48"/>
      <c r="AHH133" s="48"/>
      <c r="AHI133" s="48"/>
      <c r="AHJ133" s="48"/>
      <c r="AHK133" s="48"/>
      <c r="AHL133" s="48"/>
      <c r="AHM133" s="48"/>
      <c r="AHN133" s="48"/>
      <c r="AHO133" s="48"/>
      <c r="AHP133" s="48"/>
      <c r="AHQ133" s="48"/>
      <c r="AHR133" s="48"/>
      <c r="AHS133" s="48"/>
      <c r="AHT133" s="48"/>
      <c r="AHU133" s="48"/>
      <c r="AHV133" s="48"/>
      <c r="AHW133" s="48"/>
      <c r="AHX133" s="48"/>
      <c r="AHY133" s="48"/>
      <c r="AHZ133" s="48"/>
      <c r="AIA133" s="48"/>
      <c r="AIB133" s="48"/>
      <c r="AIC133" s="48"/>
      <c r="AID133" s="48"/>
      <c r="AIE133" s="48"/>
      <c r="AIF133" s="48"/>
      <c r="AIG133" s="48"/>
      <c r="AIH133" s="48"/>
      <c r="AII133" s="48"/>
      <c r="AIJ133" s="48"/>
      <c r="AIK133" s="48"/>
      <c r="AIL133" s="48"/>
      <c r="AIM133" s="48"/>
      <c r="AIN133" s="48"/>
      <c r="AIO133" s="48"/>
      <c r="AIP133" s="48"/>
      <c r="AIQ133" s="48"/>
      <c r="AIR133" s="48"/>
      <c r="AIS133" s="48"/>
      <c r="AIT133" s="48"/>
      <c r="AIU133" s="48"/>
      <c r="AIV133" s="48"/>
      <c r="AIW133" s="48"/>
      <c r="AIX133" s="48"/>
      <c r="AIY133" s="48"/>
      <c r="AIZ133" s="48"/>
      <c r="AJA133" s="48"/>
      <c r="AJB133" s="48"/>
      <c r="AJC133" s="48"/>
      <c r="AJD133" s="48"/>
      <c r="AJE133" s="48"/>
      <c r="AJF133" s="48"/>
      <c r="AJG133" s="48"/>
      <c r="AJH133" s="48"/>
      <c r="AJI133" s="48"/>
      <c r="AJJ133" s="48"/>
      <c r="AJK133" s="48"/>
      <c r="AJL133" s="48"/>
      <c r="AJM133" s="48"/>
      <c r="AJN133" s="48"/>
      <c r="AJO133" s="48"/>
      <c r="AJP133" s="48"/>
      <c r="AJQ133" s="48"/>
      <c r="AJR133" s="48"/>
      <c r="AJS133" s="48"/>
      <c r="AJT133" s="48"/>
      <c r="AJU133" s="48"/>
      <c r="AJV133" s="48"/>
      <c r="AJW133" s="48"/>
      <c r="AJX133" s="48"/>
      <c r="AJY133" s="48"/>
      <c r="AJZ133" s="48"/>
      <c r="AKA133" s="48"/>
      <c r="AKB133" s="48"/>
      <c r="AKC133" s="48"/>
      <c r="AKD133" s="48"/>
      <c r="AKE133" s="48"/>
      <c r="AKF133" s="48"/>
      <c r="AKG133" s="48"/>
      <c r="AKH133" s="48"/>
      <c r="AKI133" s="48"/>
      <c r="AKJ133" s="48"/>
      <c r="AKK133" s="48"/>
      <c r="AKL133" s="48"/>
      <c r="AKM133" s="48"/>
      <c r="AKN133" s="48"/>
      <c r="AKO133" s="48"/>
      <c r="AKP133" s="48"/>
      <c r="AKQ133" s="48"/>
      <c r="AKR133" s="48"/>
      <c r="AKS133" s="48"/>
      <c r="AKT133" s="48"/>
      <c r="AKU133" s="48"/>
      <c r="AKV133" s="48"/>
      <c r="AKW133" s="48"/>
      <c r="AKX133" s="48"/>
      <c r="AKY133" s="48"/>
      <c r="AKZ133" s="48"/>
      <c r="ALA133" s="48"/>
      <c r="ALB133" s="48"/>
      <c r="ALC133" s="48"/>
      <c r="ALD133" s="48"/>
      <c r="ALE133" s="48"/>
      <c r="ALF133" s="48"/>
      <c r="ALG133" s="48"/>
      <c r="ALH133" s="48"/>
      <c r="ALI133" s="48"/>
      <c r="ALJ133" s="48"/>
      <c r="ALK133" s="48"/>
      <c r="ALL133" s="48"/>
      <c r="ALM133" s="48"/>
      <c r="ALN133" s="48"/>
      <c r="ALO133" s="48"/>
      <c r="ALP133" s="48"/>
      <c r="ALQ133" s="48"/>
      <c r="ALR133" s="48"/>
      <c r="ALS133" s="48"/>
      <c r="ALT133" s="48"/>
      <c r="ALU133" s="48"/>
      <c r="ALV133" s="48"/>
      <c r="ALW133" s="48"/>
      <c r="ALX133" s="48"/>
      <c r="ALY133" s="48"/>
      <c r="ALZ133" s="48"/>
      <c r="AMA133" s="48"/>
      <c r="AMB133" s="48"/>
      <c r="AMC133" s="48"/>
      <c r="AMD133" s="48"/>
      <c r="AME133" s="48"/>
      <c r="AMF133" s="48"/>
      <c r="AMG133" s="48"/>
      <c r="AMH133" s="48"/>
      <c r="AMI133" s="48"/>
      <c r="AMJ133" s="48"/>
      <c r="AMK133" s="48"/>
      <c r="AML133" s="48"/>
      <c r="AMM133" s="48"/>
      <c r="AMN133" s="48"/>
      <c r="AMO133" s="48"/>
      <c r="AMP133" s="48"/>
      <c r="AMQ133" s="48"/>
      <c r="AMR133" s="48"/>
      <c r="AMS133" s="48"/>
      <c r="AMT133" s="48"/>
      <c r="AMU133" s="48"/>
      <c r="AMV133" s="48"/>
      <c r="AMW133" s="48"/>
      <c r="AMX133" s="48"/>
      <c r="AMY133" s="48"/>
      <c r="AMZ133" s="48"/>
      <c r="ANA133" s="48"/>
      <c r="ANB133" s="48"/>
      <c r="ANC133" s="48"/>
      <c r="AND133" s="48"/>
      <c r="ANE133" s="48"/>
      <c r="ANF133" s="48"/>
      <c r="ANG133" s="48"/>
      <c r="ANH133" s="48"/>
      <c r="ANI133" s="48"/>
      <c r="ANJ133" s="48"/>
      <c r="ANK133" s="48"/>
      <c r="ANL133" s="48"/>
      <c r="ANM133" s="48"/>
      <c r="ANN133" s="48"/>
      <c r="ANO133" s="48"/>
      <c r="ANP133" s="48"/>
      <c r="ANQ133" s="48"/>
      <c r="ANR133" s="48"/>
      <c r="ANS133" s="48"/>
      <c r="ANT133" s="48"/>
      <c r="ANU133" s="48"/>
      <c r="ANV133" s="48"/>
      <c r="ANW133" s="48"/>
      <c r="ANX133" s="48"/>
      <c r="ANY133" s="48"/>
      <c r="ANZ133" s="48"/>
      <c r="AOA133" s="48"/>
      <c r="AOB133" s="48"/>
      <c r="AOC133" s="48"/>
      <c r="AOD133" s="48"/>
      <c r="AOE133" s="48"/>
      <c r="AOF133" s="48"/>
      <c r="AOG133" s="48"/>
      <c r="AOH133" s="48"/>
      <c r="AOI133" s="48"/>
      <c r="AOJ133" s="48"/>
      <c r="AOK133" s="48"/>
      <c r="AOL133" s="48"/>
      <c r="AOM133" s="48"/>
      <c r="AON133" s="48"/>
      <c r="AOO133" s="48"/>
      <c r="AOP133" s="48"/>
      <c r="AOQ133" s="48"/>
      <c r="AOR133" s="48"/>
      <c r="AOS133" s="48"/>
      <c r="AOT133" s="48"/>
      <c r="AOU133" s="48"/>
      <c r="AOV133" s="48"/>
      <c r="AOW133" s="48"/>
      <c r="AOX133" s="48"/>
      <c r="AOY133" s="48"/>
      <c r="AOZ133" s="48"/>
      <c r="APA133" s="48"/>
      <c r="APB133" s="48"/>
      <c r="APC133" s="48"/>
      <c r="APD133" s="48"/>
      <c r="APE133" s="48"/>
      <c r="APF133" s="48"/>
      <c r="APG133" s="48"/>
      <c r="APH133" s="48"/>
      <c r="API133" s="48"/>
      <c r="APJ133" s="48"/>
      <c r="APK133" s="48"/>
      <c r="APL133" s="48"/>
      <c r="APM133" s="48"/>
      <c r="APN133" s="48"/>
      <c r="APO133" s="48"/>
      <c r="APP133" s="48"/>
      <c r="APQ133" s="48"/>
      <c r="APR133" s="48"/>
      <c r="APS133" s="48"/>
      <c r="APT133" s="48"/>
      <c r="APU133" s="48"/>
      <c r="APV133" s="48"/>
      <c r="APW133" s="48"/>
      <c r="APX133" s="48"/>
      <c r="APY133" s="48"/>
      <c r="APZ133" s="48"/>
      <c r="AQA133" s="48"/>
      <c r="AQB133" s="48"/>
      <c r="AQC133" s="48"/>
      <c r="AQD133" s="48"/>
      <c r="AQE133" s="48"/>
      <c r="AQF133" s="48"/>
      <c r="AQG133" s="48"/>
      <c r="AQH133" s="48"/>
      <c r="AQI133" s="48"/>
      <c r="AQJ133" s="48"/>
      <c r="AQK133" s="48"/>
      <c r="AQL133" s="48"/>
      <c r="AQM133" s="48"/>
      <c r="AQN133" s="48"/>
      <c r="AQO133" s="48"/>
      <c r="AQP133" s="48"/>
      <c r="AQQ133" s="48"/>
      <c r="AQR133" s="48"/>
      <c r="AQS133" s="48"/>
      <c r="AQT133" s="48"/>
      <c r="AQU133" s="48"/>
      <c r="AQV133" s="48"/>
      <c r="AQW133" s="48"/>
      <c r="AQX133" s="48"/>
      <c r="AQY133" s="48"/>
      <c r="AQZ133" s="48"/>
      <c r="ARA133" s="48"/>
      <c r="ARB133" s="48"/>
      <c r="ARC133" s="48"/>
      <c r="ARD133" s="48"/>
      <c r="ARE133" s="48"/>
      <c r="ARF133" s="48"/>
      <c r="ARG133" s="48"/>
      <c r="ARH133" s="48"/>
      <c r="ARI133" s="48"/>
      <c r="ARJ133" s="48"/>
      <c r="ARK133" s="48"/>
      <c r="ARL133" s="48"/>
      <c r="ARM133" s="48"/>
      <c r="ARN133" s="48"/>
      <c r="ARO133" s="48"/>
      <c r="ARP133" s="48"/>
      <c r="ARQ133" s="48"/>
      <c r="ARR133" s="48"/>
      <c r="ARS133" s="48"/>
      <c r="ART133" s="48"/>
      <c r="ARU133" s="48"/>
      <c r="ARV133" s="48"/>
      <c r="ARW133" s="48"/>
      <c r="ARX133" s="48"/>
      <c r="ARY133" s="48"/>
      <c r="ARZ133" s="48"/>
      <c r="ASA133" s="48"/>
      <c r="ASB133" s="48"/>
      <c r="ASC133" s="48"/>
      <c r="ASD133" s="48"/>
      <c r="ASE133" s="48"/>
      <c r="ASF133" s="48"/>
      <c r="ASG133" s="48"/>
      <c r="ASH133" s="48"/>
      <c r="ASI133" s="48"/>
      <c r="ASJ133" s="48"/>
      <c r="ASK133" s="48"/>
      <c r="ASL133" s="48"/>
      <c r="ASM133" s="48"/>
      <c r="ASN133" s="48"/>
      <c r="ASO133" s="48"/>
      <c r="ASP133" s="48"/>
      <c r="ASQ133" s="48"/>
      <c r="ASR133" s="48"/>
      <c r="ASS133" s="48"/>
      <c r="AST133" s="48"/>
      <c r="ASU133" s="48"/>
      <c r="ASV133" s="48"/>
      <c r="ASW133" s="48"/>
      <c r="ASX133" s="48"/>
      <c r="ASY133" s="48"/>
      <c r="ASZ133" s="48"/>
      <c r="ATA133" s="48"/>
      <c r="ATB133" s="48"/>
      <c r="ATC133" s="48"/>
      <c r="ATD133" s="48"/>
      <c r="ATE133" s="48"/>
      <c r="ATF133" s="48"/>
      <c r="ATG133" s="48"/>
      <c r="ATH133" s="48"/>
      <c r="ATI133" s="48"/>
      <c r="ATJ133" s="48"/>
      <c r="ATK133" s="48"/>
      <c r="ATL133" s="48"/>
      <c r="ATM133" s="48"/>
      <c r="ATN133" s="48"/>
      <c r="ATO133" s="48"/>
      <c r="ATP133" s="48"/>
      <c r="ATQ133" s="48"/>
      <c r="ATR133" s="48"/>
      <c r="ATS133" s="48"/>
      <c r="ATT133" s="48"/>
      <c r="ATU133" s="48"/>
      <c r="ATV133" s="48"/>
      <c r="ATW133" s="48"/>
      <c r="ATX133" s="48"/>
      <c r="ATY133" s="48"/>
      <c r="ATZ133" s="48"/>
      <c r="AUA133" s="48"/>
      <c r="AUB133" s="48"/>
      <c r="AUC133" s="48"/>
      <c r="AUD133" s="48"/>
      <c r="AUE133" s="48"/>
      <c r="AUF133" s="48"/>
      <c r="AUG133" s="48"/>
      <c r="AUH133" s="48"/>
      <c r="AUI133" s="48"/>
      <c r="AUJ133" s="48"/>
      <c r="AUK133" s="48"/>
      <c r="AUL133" s="48"/>
      <c r="AUM133" s="48"/>
      <c r="AUN133" s="48"/>
      <c r="AUO133" s="48"/>
      <c r="AUP133" s="48"/>
      <c r="AUQ133" s="48"/>
      <c r="AUR133" s="48"/>
      <c r="AUS133" s="48"/>
      <c r="AUT133" s="48"/>
      <c r="AUU133" s="48"/>
      <c r="AUV133" s="48"/>
      <c r="AUW133" s="48"/>
      <c r="AUX133" s="48"/>
      <c r="AUY133" s="48"/>
      <c r="AUZ133" s="48"/>
      <c r="AVA133" s="48"/>
      <c r="AVB133" s="48"/>
      <c r="AVC133" s="48"/>
      <c r="AVD133" s="48"/>
      <c r="AVE133" s="48"/>
      <c r="AVF133" s="48"/>
      <c r="AVG133" s="48"/>
      <c r="AVH133" s="48"/>
      <c r="AVI133" s="48"/>
      <c r="AVJ133" s="48"/>
      <c r="AVK133" s="48"/>
      <c r="AVL133" s="48"/>
      <c r="AVM133" s="48"/>
      <c r="AVN133" s="48"/>
      <c r="AVO133" s="48"/>
      <c r="AVP133" s="48"/>
      <c r="AVQ133" s="48"/>
      <c r="AVR133" s="48"/>
      <c r="AVS133" s="48"/>
      <c r="AVT133" s="48"/>
      <c r="AVU133" s="48"/>
      <c r="AVV133" s="48"/>
      <c r="AVW133" s="48"/>
      <c r="AVX133" s="48"/>
      <c r="AVY133" s="48"/>
      <c r="AVZ133" s="48"/>
      <c r="AWA133" s="48"/>
      <c r="AWB133" s="48"/>
      <c r="AWC133" s="48"/>
      <c r="AWD133" s="48"/>
      <c r="AWE133" s="48"/>
      <c r="AWF133" s="48"/>
      <c r="AWG133" s="48"/>
      <c r="AWH133" s="48"/>
      <c r="AWI133" s="48"/>
      <c r="AWJ133" s="48"/>
      <c r="AWK133" s="48"/>
      <c r="AWL133" s="48"/>
      <c r="AWM133" s="48"/>
      <c r="AWN133" s="48"/>
      <c r="AWO133" s="48"/>
      <c r="AWP133" s="48"/>
      <c r="AWQ133" s="48"/>
      <c r="AWR133" s="48"/>
      <c r="AWS133" s="48"/>
      <c r="AWT133" s="48"/>
      <c r="AWU133" s="48"/>
      <c r="AWV133" s="48"/>
      <c r="AWW133" s="48"/>
      <c r="AWX133" s="48"/>
      <c r="AWY133" s="48"/>
      <c r="AWZ133" s="48"/>
      <c r="AXA133" s="48"/>
      <c r="AXB133" s="48"/>
      <c r="AXC133" s="48"/>
      <c r="AXD133" s="48"/>
      <c r="AXE133" s="48"/>
      <c r="AXF133" s="48"/>
      <c r="AXG133" s="48"/>
      <c r="AXH133" s="48"/>
      <c r="AXI133" s="48"/>
      <c r="AXJ133" s="48"/>
      <c r="AXK133" s="48"/>
      <c r="AXL133" s="48"/>
      <c r="AXM133" s="48"/>
      <c r="AXN133" s="48"/>
      <c r="AXO133" s="48"/>
      <c r="AXP133" s="48"/>
      <c r="AXQ133" s="48"/>
      <c r="AXR133" s="48"/>
      <c r="AXS133" s="48"/>
      <c r="AXT133" s="48"/>
      <c r="AXU133" s="48"/>
      <c r="AXV133" s="48"/>
      <c r="AXW133" s="48"/>
      <c r="AXX133" s="48"/>
      <c r="AXY133" s="48"/>
      <c r="AXZ133" s="48"/>
      <c r="AYA133" s="48"/>
      <c r="AYB133" s="48"/>
      <c r="AYC133" s="48"/>
      <c r="AYD133" s="48"/>
      <c r="AYE133" s="48"/>
      <c r="AYF133" s="48"/>
      <c r="AYG133" s="48"/>
      <c r="AYH133" s="48"/>
      <c r="AYI133" s="48"/>
      <c r="AYJ133" s="48"/>
      <c r="AYK133" s="48"/>
      <c r="AYL133" s="48"/>
      <c r="AYM133" s="48"/>
      <c r="AYN133" s="48"/>
      <c r="AYO133" s="48"/>
      <c r="AYP133" s="48"/>
      <c r="AYQ133" s="48"/>
      <c r="AYR133" s="48"/>
      <c r="AYS133" s="48"/>
      <c r="AYT133" s="48"/>
      <c r="AYU133" s="48"/>
      <c r="AYV133" s="48"/>
      <c r="AYW133" s="48"/>
      <c r="AYX133" s="48"/>
      <c r="AYY133" s="48"/>
      <c r="AYZ133" s="48"/>
      <c r="AZA133" s="48"/>
      <c r="AZB133" s="48"/>
      <c r="AZC133" s="48"/>
      <c r="AZD133" s="48"/>
      <c r="AZE133" s="48"/>
      <c r="AZF133" s="48"/>
      <c r="AZG133" s="48"/>
      <c r="AZH133" s="48"/>
      <c r="AZI133" s="48"/>
      <c r="AZJ133" s="48"/>
      <c r="AZK133" s="48"/>
      <c r="AZL133" s="48"/>
      <c r="AZM133" s="48"/>
      <c r="AZN133" s="48"/>
      <c r="AZO133" s="48"/>
      <c r="AZP133" s="48"/>
      <c r="AZQ133" s="48"/>
      <c r="AZR133" s="48"/>
      <c r="AZS133" s="48"/>
      <c r="AZT133" s="48"/>
      <c r="AZU133" s="48"/>
      <c r="AZV133" s="48"/>
      <c r="AZW133" s="48"/>
      <c r="AZX133" s="48"/>
      <c r="AZY133" s="48"/>
      <c r="AZZ133" s="48"/>
      <c r="BAA133" s="48"/>
      <c r="BAB133" s="48"/>
      <c r="BAC133" s="48"/>
      <c r="BAD133" s="48"/>
      <c r="BAE133" s="48"/>
      <c r="BAF133" s="48"/>
      <c r="BAG133" s="48"/>
      <c r="BAH133" s="48"/>
      <c r="BAI133" s="48"/>
      <c r="BAJ133" s="48"/>
      <c r="BAK133" s="48"/>
      <c r="BAL133" s="48"/>
      <c r="BAM133" s="48"/>
      <c r="BAN133" s="48"/>
      <c r="BAO133" s="48"/>
      <c r="BAP133" s="48"/>
      <c r="BAQ133" s="48"/>
      <c r="BAR133" s="48"/>
      <c r="BAS133" s="48"/>
      <c r="BAT133" s="48"/>
      <c r="BAU133" s="48"/>
      <c r="BAV133" s="48"/>
      <c r="BAW133" s="48"/>
      <c r="BAX133" s="48"/>
      <c r="BAY133" s="48"/>
      <c r="BAZ133" s="48"/>
      <c r="BBA133" s="48"/>
      <c r="BBB133" s="48"/>
      <c r="BBC133" s="48"/>
      <c r="BBD133" s="48"/>
      <c r="BBE133" s="48"/>
      <c r="BBF133" s="48"/>
      <c r="BBG133" s="48"/>
      <c r="BBH133" s="48"/>
      <c r="BBI133" s="48"/>
      <c r="BBJ133" s="48"/>
      <c r="BBK133" s="48"/>
      <c r="BBL133" s="48"/>
      <c r="BBM133" s="48"/>
      <c r="BBN133" s="48"/>
      <c r="BBO133" s="48"/>
      <c r="BBP133" s="48"/>
      <c r="BBQ133" s="48"/>
      <c r="BBR133" s="48"/>
      <c r="BBS133" s="48"/>
      <c r="BBT133" s="48"/>
      <c r="BBU133" s="48"/>
      <c r="BBV133" s="48"/>
      <c r="BBW133" s="48"/>
      <c r="BBX133" s="48"/>
      <c r="BBY133" s="48"/>
      <c r="BBZ133" s="48"/>
      <c r="BCA133" s="48"/>
      <c r="BCB133" s="48"/>
      <c r="BCC133" s="48"/>
      <c r="BCD133" s="48"/>
      <c r="BCE133" s="48"/>
      <c r="BCF133" s="48"/>
      <c r="BCG133" s="48"/>
      <c r="BCH133" s="48"/>
      <c r="BCI133" s="48"/>
      <c r="BCJ133" s="48"/>
      <c r="BCK133" s="48"/>
      <c r="BCL133" s="48"/>
      <c r="BCM133" s="48"/>
      <c r="BCN133" s="48"/>
      <c r="BCO133" s="48"/>
      <c r="BCP133" s="48"/>
      <c r="BCQ133" s="48"/>
      <c r="BCR133" s="48"/>
      <c r="BCS133" s="48"/>
      <c r="BCT133" s="48"/>
      <c r="BCU133" s="48"/>
      <c r="BCV133" s="48"/>
      <c r="BCW133" s="48"/>
      <c r="BCX133" s="48"/>
      <c r="BCY133" s="48"/>
      <c r="BCZ133" s="48"/>
      <c r="BDA133" s="48"/>
      <c r="BDB133" s="48"/>
      <c r="BDC133" s="48"/>
      <c r="BDD133" s="48"/>
      <c r="BDE133" s="48"/>
      <c r="BDF133" s="48"/>
      <c r="BDG133" s="48"/>
      <c r="BDH133" s="48"/>
      <c r="BDI133" s="48"/>
      <c r="BDJ133" s="48"/>
      <c r="BDK133" s="48"/>
      <c r="BDL133" s="48"/>
      <c r="BDM133" s="48"/>
      <c r="BDN133" s="48"/>
      <c r="BDO133" s="48"/>
      <c r="BDP133" s="48"/>
      <c r="BDQ133" s="48"/>
      <c r="BDR133" s="48"/>
      <c r="BDS133" s="48"/>
      <c r="BDT133" s="48"/>
      <c r="BDU133" s="48"/>
      <c r="BDV133" s="48"/>
      <c r="BDW133" s="48"/>
      <c r="BDX133" s="48"/>
      <c r="BDY133" s="48"/>
      <c r="BDZ133" s="48"/>
      <c r="BEA133" s="48"/>
      <c r="BEB133" s="48"/>
      <c r="BEC133" s="48"/>
      <c r="BED133" s="48"/>
      <c r="BEE133" s="48"/>
      <c r="BEF133" s="48"/>
      <c r="BEG133" s="48"/>
      <c r="BEH133" s="48"/>
      <c r="BEI133" s="48"/>
      <c r="BEJ133" s="48"/>
      <c r="BEK133" s="48"/>
      <c r="BEL133" s="48"/>
      <c r="BEM133" s="48"/>
      <c r="BEN133" s="48"/>
      <c r="BEO133" s="48"/>
      <c r="BEP133" s="48"/>
      <c r="BEQ133" s="48"/>
      <c r="BER133" s="48"/>
      <c r="BES133" s="48"/>
      <c r="BET133" s="48"/>
      <c r="BEU133" s="48"/>
      <c r="BEV133" s="48"/>
      <c r="BEW133" s="48"/>
      <c r="BEX133" s="48"/>
      <c r="BEY133" s="48"/>
      <c r="BEZ133" s="48"/>
      <c r="BFA133" s="48"/>
      <c r="BFB133" s="48"/>
      <c r="BFC133" s="48"/>
      <c r="BFD133" s="48"/>
      <c r="BFE133" s="48"/>
      <c r="BFF133" s="48"/>
      <c r="BFG133" s="48"/>
      <c r="BFH133" s="48"/>
      <c r="BFI133" s="48"/>
      <c r="BFJ133" s="48"/>
      <c r="BFK133" s="48"/>
      <c r="BFL133" s="48"/>
      <c r="BFM133" s="48"/>
      <c r="BFN133" s="48"/>
      <c r="BFO133" s="48"/>
      <c r="BFP133" s="48"/>
      <c r="BFQ133" s="48"/>
      <c r="BFR133" s="48"/>
      <c r="BFS133" s="48"/>
      <c r="BFT133" s="48"/>
      <c r="BFU133" s="48"/>
      <c r="BFV133" s="48"/>
      <c r="BFW133" s="48"/>
      <c r="BFX133" s="48"/>
      <c r="BFY133" s="48"/>
      <c r="BFZ133" s="48"/>
      <c r="BGA133" s="48"/>
      <c r="BGB133" s="48"/>
      <c r="BGC133" s="48"/>
      <c r="BGD133" s="48"/>
      <c r="BGE133" s="48"/>
      <c r="BGF133" s="48"/>
      <c r="BGG133" s="48"/>
      <c r="BGH133" s="48"/>
      <c r="BGI133" s="48"/>
      <c r="BGJ133" s="48"/>
      <c r="BGK133" s="48"/>
      <c r="BGL133" s="48"/>
      <c r="BGM133" s="48"/>
      <c r="BGN133" s="48"/>
      <c r="BGO133" s="48"/>
      <c r="BGP133" s="48"/>
      <c r="BGQ133" s="48"/>
      <c r="BGR133" s="48"/>
      <c r="BGS133" s="48"/>
      <c r="BGT133" s="48"/>
      <c r="BGU133" s="48"/>
      <c r="BGV133" s="48"/>
      <c r="BGW133" s="48"/>
      <c r="BGX133" s="48"/>
      <c r="BGY133" s="48"/>
      <c r="BGZ133" s="48"/>
      <c r="BHA133" s="48"/>
      <c r="BHB133" s="48"/>
      <c r="BHC133" s="48"/>
      <c r="BHD133" s="48"/>
      <c r="BHE133" s="48"/>
      <c r="BHF133" s="48"/>
      <c r="BHG133" s="48"/>
      <c r="BHH133" s="48"/>
      <c r="BHI133" s="48"/>
      <c r="BHJ133" s="48"/>
      <c r="BHK133" s="48"/>
      <c r="BHL133" s="48"/>
      <c r="BHM133" s="48"/>
      <c r="BHN133" s="48"/>
      <c r="BHO133" s="48"/>
      <c r="BHP133" s="48"/>
      <c r="BHQ133" s="48"/>
      <c r="BHR133" s="48"/>
      <c r="BHS133" s="48"/>
      <c r="BHT133" s="48"/>
      <c r="BHU133" s="48"/>
      <c r="BHV133" s="48"/>
      <c r="BHW133" s="48"/>
      <c r="BHX133" s="48"/>
      <c r="BHY133" s="48"/>
      <c r="BHZ133" s="48"/>
      <c r="BIA133" s="48"/>
      <c r="BIB133" s="48"/>
      <c r="BIC133" s="48"/>
      <c r="BID133" s="48"/>
      <c r="BIE133" s="48"/>
      <c r="BIF133" s="48"/>
      <c r="BIG133" s="48"/>
      <c r="BIH133" s="48"/>
      <c r="BII133" s="48"/>
      <c r="BIJ133" s="48"/>
      <c r="BIK133" s="48"/>
      <c r="BIL133" s="48"/>
      <c r="BIM133" s="48"/>
      <c r="BIN133" s="48"/>
      <c r="BIO133" s="48"/>
      <c r="BIP133" s="48"/>
      <c r="BIQ133" s="48"/>
      <c r="BIR133" s="48"/>
      <c r="BIS133" s="48"/>
      <c r="BIT133" s="48"/>
      <c r="BIU133" s="48"/>
      <c r="BIV133" s="48"/>
      <c r="BIW133" s="48"/>
      <c r="BIX133" s="48"/>
      <c r="BIY133" s="48"/>
      <c r="BIZ133" s="48"/>
      <c r="BJA133" s="48"/>
      <c r="BJB133" s="48"/>
      <c r="BJC133" s="48"/>
      <c r="BJD133" s="48"/>
      <c r="BJE133" s="48"/>
      <c r="BJF133" s="48"/>
      <c r="BJG133" s="48"/>
      <c r="BJH133" s="48"/>
      <c r="BJI133" s="48"/>
      <c r="BJJ133" s="48"/>
      <c r="BJK133" s="48"/>
      <c r="BJL133" s="48"/>
      <c r="BJM133" s="48"/>
      <c r="BJN133" s="48"/>
      <c r="BJO133" s="48"/>
      <c r="BJP133" s="48"/>
      <c r="BJQ133" s="48"/>
      <c r="BJR133" s="48"/>
      <c r="BJS133" s="48"/>
      <c r="BJT133" s="48"/>
      <c r="BJU133" s="48"/>
      <c r="BJV133" s="48"/>
      <c r="BJW133" s="48"/>
      <c r="BJX133" s="48"/>
      <c r="BJY133" s="48"/>
      <c r="BJZ133" s="48"/>
      <c r="BKA133" s="48"/>
      <c r="BKB133" s="48"/>
      <c r="BKC133" s="48"/>
      <c r="BKD133" s="48"/>
      <c r="BKE133" s="48"/>
      <c r="BKF133" s="48"/>
      <c r="BKG133" s="48"/>
      <c r="BKH133" s="48"/>
      <c r="BKI133" s="48"/>
      <c r="BKJ133" s="48"/>
      <c r="BKK133" s="48"/>
      <c r="BKL133" s="48"/>
      <c r="BKM133" s="48"/>
      <c r="BKN133" s="48"/>
      <c r="BKO133" s="48"/>
      <c r="BKP133" s="48"/>
      <c r="BKQ133" s="48"/>
      <c r="BKR133" s="48"/>
      <c r="BKS133" s="48"/>
      <c r="BKT133" s="48"/>
      <c r="BKU133" s="48"/>
      <c r="BKV133" s="48"/>
      <c r="BKW133" s="48"/>
      <c r="BKX133" s="48"/>
      <c r="BKY133" s="48"/>
      <c r="BKZ133" s="48"/>
      <c r="BLA133" s="48"/>
      <c r="BLB133" s="48"/>
      <c r="BLC133" s="48"/>
      <c r="BLD133" s="48"/>
      <c r="BLE133" s="48"/>
      <c r="BLF133" s="48"/>
      <c r="BLG133" s="48"/>
      <c r="BLH133" s="48"/>
      <c r="BLI133" s="48"/>
      <c r="BLJ133" s="48"/>
      <c r="BLK133" s="48"/>
      <c r="BLL133" s="48"/>
      <c r="BLM133" s="48"/>
      <c r="BLN133" s="48"/>
      <c r="BLO133" s="48"/>
      <c r="BLP133" s="48"/>
      <c r="BLQ133" s="48"/>
      <c r="BLR133" s="48"/>
      <c r="BLS133" s="48"/>
      <c r="BLT133" s="48"/>
      <c r="BLU133" s="48"/>
      <c r="BLV133" s="48"/>
      <c r="BLW133" s="48"/>
      <c r="BLX133" s="48"/>
      <c r="BLY133" s="48"/>
      <c r="BLZ133" s="48"/>
      <c r="BMA133" s="48"/>
      <c r="BMB133" s="48"/>
      <c r="BMC133" s="48"/>
      <c r="BMD133" s="48"/>
      <c r="BME133" s="48"/>
      <c r="BMF133" s="48"/>
      <c r="BMG133" s="48"/>
      <c r="BMH133" s="48"/>
      <c r="BMI133" s="48"/>
      <c r="BMJ133" s="48"/>
      <c r="BMK133" s="48"/>
      <c r="BML133" s="48"/>
      <c r="BMM133" s="48"/>
      <c r="BMN133" s="48"/>
      <c r="BMO133" s="48"/>
      <c r="BMP133" s="48"/>
      <c r="BMQ133" s="48"/>
      <c r="BMR133" s="48"/>
      <c r="BMS133" s="48"/>
      <c r="BMT133" s="48"/>
      <c r="BMU133" s="48"/>
      <c r="BMV133" s="48"/>
      <c r="BMW133" s="48"/>
      <c r="BMX133" s="48"/>
      <c r="BMY133" s="48"/>
      <c r="BMZ133" s="48"/>
      <c r="BNA133" s="48"/>
      <c r="BNB133" s="48"/>
      <c r="BNC133" s="48"/>
      <c r="BND133" s="48"/>
      <c r="BNE133" s="48"/>
      <c r="BNF133" s="48"/>
      <c r="BNG133" s="48"/>
      <c r="BNH133" s="48"/>
      <c r="BNI133" s="48"/>
      <c r="BNJ133" s="48"/>
      <c r="BNK133" s="48"/>
      <c r="BNL133" s="48"/>
      <c r="BNM133" s="48"/>
      <c r="BNN133" s="48"/>
      <c r="BNO133" s="48"/>
      <c r="BNP133" s="48"/>
      <c r="BNQ133" s="48"/>
      <c r="BNR133" s="48"/>
      <c r="BNS133" s="48"/>
      <c r="BNT133" s="48"/>
      <c r="BNU133" s="48"/>
      <c r="BNV133" s="48"/>
      <c r="BNW133" s="48"/>
      <c r="BNX133" s="48"/>
      <c r="BNY133" s="48"/>
      <c r="BNZ133" s="48"/>
      <c r="BOA133" s="48"/>
      <c r="BOB133" s="48"/>
      <c r="BOC133" s="48"/>
      <c r="BOD133" s="48"/>
      <c r="BOE133" s="48"/>
      <c r="BOF133" s="48"/>
      <c r="BOG133" s="48"/>
      <c r="BOH133" s="48"/>
      <c r="BOI133" s="48"/>
      <c r="BOJ133" s="48"/>
      <c r="BOK133" s="48"/>
      <c r="BOL133" s="48"/>
      <c r="BOM133" s="48"/>
      <c r="BON133" s="48"/>
      <c r="BOO133" s="48"/>
      <c r="BOP133" s="48"/>
      <c r="BOQ133" s="48"/>
      <c r="BOR133" s="48"/>
      <c r="BOS133" s="48"/>
      <c r="BOT133" s="48"/>
      <c r="BOU133" s="48"/>
      <c r="BOV133" s="48"/>
      <c r="BOW133" s="48"/>
      <c r="BOX133" s="48"/>
      <c r="BOY133" s="48"/>
      <c r="BOZ133" s="48"/>
      <c r="BPA133" s="48"/>
      <c r="BPB133" s="48"/>
      <c r="BPC133" s="48"/>
      <c r="BPD133" s="48"/>
      <c r="BPE133" s="48"/>
      <c r="BPF133" s="48"/>
      <c r="BPG133" s="48"/>
      <c r="BPH133" s="48"/>
      <c r="BPI133" s="48"/>
      <c r="BPJ133" s="48"/>
      <c r="BPK133" s="48"/>
      <c r="BPL133" s="48"/>
      <c r="BPM133" s="48"/>
      <c r="BPN133" s="48"/>
      <c r="BPO133" s="48"/>
      <c r="BPP133" s="48"/>
      <c r="BPQ133" s="48"/>
      <c r="BPR133" s="48"/>
      <c r="BPS133" s="48"/>
      <c r="BPT133" s="48"/>
      <c r="BPU133" s="48"/>
      <c r="BPV133" s="48"/>
      <c r="BPW133" s="48"/>
      <c r="BPX133" s="48"/>
      <c r="BPY133" s="48"/>
      <c r="BPZ133" s="48"/>
      <c r="BQA133" s="48"/>
      <c r="BQB133" s="48"/>
      <c r="BQC133" s="48"/>
      <c r="BQD133" s="48"/>
      <c r="BQE133" s="48"/>
      <c r="BQF133" s="48"/>
      <c r="BQG133" s="48"/>
      <c r="BQH133" s="48"/>
      <c r="BQI133" s="48"/>
      <c r="BQJ133" s="48"/>
      <c r="BQK133" s="48"/>
      <c r="BQL133" s="48"/>
      <c r="BQM133" s="48"/>
      <c r="BQN133" s="48"/>
      <c r="BQO133" s="48"/>
      <c r="BQP133" s="48"/>
      <c r="BQQ133" s="48"/>
      <c r="BQR133" s="48"/>
      <c r="BQS133" s="48"/>
      <c r="BQT133" s="48"/>
      <c r="BQU133" s="48"/>
      <c r="BQV133" s="48"/>
      <c r="BQW133" s="48"/>
      <c r="BQX133" s="48"/>
      <c r="BQY133" s="48"/>
      <c r="BQZ133" s="48"/>
      <c r="BRA133" s="48"/>
      <c r="BRB133" s="48"/>
      <c r="BRC133" s="48"/>
      <c r="BRD133" s="48"/>
      <c r="BRE133" s="48"/>
      <c r="BRF133" s="48"/>
      <c r="BRG133" s="48"/>
      <c r="BRH133" s="48"/>
      <c r="BRI133" s="48"/>
      <c r="BRJ133" s="48"/>
      <c r="BRK133" s="48"/>
      <c r="BRL133" s="48"/>
      <c r="BRM133" s="48"/>
      <c r="BRN133" s="48"/>
      <c r="BRO133" s="48"/>
      <c r="BRP133" s="48"/>
      <c r="BRQ133" s="48"/>
      <c r="BRR133" s="48"/>
      <c r="BRS133" s="48"/>
      <c r="BRT133" s="48"/>
      <c r="BRU133" s="48"/>
      <c r="BRV133" s="48"/>
      <c r="BRW133" s="48"/>
      <c r="BRX133" s="48"/>
      <c r="BRY133" s="48"/>
      <c r="BRZ133" s="48"/>
      <c r="BSA133" s="48"/>
      <c r="BSB133" s="48"/>
      <c r="BSC133" s="48"/>
      <c r="BSD133" s="48"/>
      <c r="BSE133" s="48"/>
      <c r="BSF133" s="48"/>
      <c r="BSG133" s="48"/>
      <c r="BSH133" s="48"/>
      <c r="BSI133" s="48"/>
      <c r="BSJ133" s="48"/>
      <c r="BSK133" s="48"/>
      <c r="BSL133" s="48"/>
      <c r="BSM133" s="48"/>
      <c r="BSN133" s="48"/>
      <c r="BSO133" s="48"/>
      <c r="BSP133" s="48"/>
      <c r="BSQ133" s="48"/>
      <c r="BSR133" s="48"/>
      <c r="BSS133" s="48"/>
      <c r="BST133" s="48"/>
      <c r="BSU133" s="48"/>
      <c r="BSV133" s="48"/>
      <c r="BSW133" s="48"/>
      <c r="BSX133" s="48"/>
      <c r="BSY133" s="48"/>
      <c r="BSZ133" s="48"/>
      <c r="BTA133" s="48"/>
      <c r="BTB133" s="48"/>
      <c r="BTC133" s="48"/>
      <c r="BTD133" s="48"/>
      <c r="BTE133" s="48"/>
      <c r="BTF133" s="48"/>
      <c r="BTG133" s="48"/>
      <c r="BTH133" s="48"/>
      <c r="BTI133" s="48"/>
      <c r="BTJ133" s="48"/>
      <c r="BTK133" s="48"/>
      <c r="BTL133" s="48"/>
      <c r="BTM133" s="48"/>
      <c r="BTN133" s="48"/>
      <c r="BTO133" s="48"/>
      <c r="BTP133" s="48"/>
      <c r="BTQ133" s="48"/>
      <c r="BTR133" s="48"/>
      <c r="BTS133" s="48"/>
      <c r="BTT133" s="48"/>
      <c r="BTU133" s="48"/>
      <c r="BTV133" s="48"/>
      <c r="BTW133" s="48"/>
      <c r="BTX133" s="48"/>
      <c r="BTY133" s="48"/>
      <c r="BTZ133" s="48"/>
      <c r="BUA133" s="48"/>
      <c r="BUB133" s="48"/>
      <c r="BUC133" s="48"/>
      <c r="BUD133" s="48"/>
      <c r="BUE133" s="48"/>
      <c r="BUF133" s="48"/>
      <c r="BUG133" s="48"/>
      <c r="BUH133" s="48"/>
      <c r="BUI133" s="48"/>
      <c r="BUJ133" s="48"/>
      <c r="BUK133" s="48"/>
      <c r="BUL133" s="48"/>
      <c r="BUM133" s="48"/>
      <c r="BUN133" s="48"/>
      <c r="BUO133" s="48"/>
      <c r="BUP133" s="48"/>
      <c r="BUQ133" s="48"/>
      <c r="BUR133" s="48"/>
      <c r="BUS133" s="48"/>
      <c r="BUT133" s="48"/>
      <c r="BUU133" s="48"/>
      <c r="BUV133" s="48"/>
      <c r="BUW133" s="48"/>
      <c r="BUX133" s="48"/>
      <c r="BUY133" s="48"/>
      <c r="BUZ133" s="48"/>
      <c r="BVA133" s="48"/>
      <c r="BVB133" s="48"/>
      <c r="BVC133" s="48"/>
      <c r="BVD133" s="48"/>
      <c r="BVE133" s="48"/>
      <c r="BVF133" s="48"/>
      <c r="BVG133" s="48"/>
      <c r="BVH133" s="48"/>
      <c r="BVI133" s="48"/>
      <c r="BVJ133" s="48"/>
      <c r="BVK133" s="48"/>
      <c r="BVL133" s="48"/>
      <c r="BVM133" s="48"/>
      <c r="BVN133" s="48"/>
      <c r="BVO133" s="48"/>
      <c r="BVP133" s="48"/>
      <c r="BVQ133" s="48"/>
      <c r="BVR133" s="48"/>
      <c r="BVS133" s="48"/>
      <c r="BVT133" s="48"/>
      <c r="BVU133" s="48"/>
      <c r="BVV133" s="48"/>
      <c r="BVW133" s="48"/>
      <c r="BVX133" s="48"/>
      <c r="BVY133" s="48"/>
      <c r="BVZ133" s="48"/>
      <c r="BWA133" s="48"/>
      <c r="BWB133" s="48"/>
      <c r="BWC133" s="48"/>
      <c r="BWD133" s="48"/>
      <c r="BWE133" s="48"/>
      <c r="BWF133" s="48"/>
      <c r="BWG133" s="48"/>
      <c r="BWH133" s="48"/>
      <c r="BWI133" s="48"/>
      <c r="BWJ133" s="48"/>
      <c r="BWK133" s="48"/>
      <c r="BWL133" s="48"/>
      <c r="BWM133" s="48"/>
      <c r="BWN133" s="48"/>
      <c r="BWO133" s="48"/>
      <c r="BWP133" s="48"/>
      <c r="BWQ133" s="48"/>
      <c r="BWR133" s="48"/>
      <c r="BWS133" s="48"/>
      <c r="BWT133" s="48"/>
      <c r="BWU133" s="48"/>
      <c r="BWV133" s="48"/>
      <c r="BWW133" s="48"/>
      <c r="BWX133" s="48"/>
      <c r="BWY133" s="48"/>
      <c r="BWZ133" s="48"/>
      <c r="BXA133" s="48"/>
      <c r="BXB133" s="48"/>
      <c r="BXC133" s="48"/>
      <c r="BXD133" s="48"/>
      <c r="BXE133" s="48"/>
      <c r="BXF133" s="48"/>
      <c r="BXG133" s="48"/>
      <c r="BXH133" s="48"/>
      <c r="BXI133" s="48"/>
      <c r="BXJ133" s="48"/>
      <c r="BXK133" s="48"/>
      <c r="BXL133" s="48"/>
      <c r="BXM133" s="48"/>
      <c r="BXN133" s="48"/>
      <c r="BXO133" s="48"/>
      <c r="BXP133" s="48"/>
      <c r="BXQ133" s="48"/>
      <c r="BXR133" s="48"/>
      <c r="BXS133" s="48"/>
      <c r="BXT133" s="48"/>
      <c r="BXU133" s="48"/>
      <c r="BXV133" s="48"/>
      <c r="BXW133" s="48"/>
      <c r="BXX133" s="48"/>
      <c r="BXY133" s="48"/>
      <c r="BXZ133" s="48"/>
      <c r="BYA133" s="48"/>
      <c r="BYB133" s="48"/>
      <c r="BYC133" s="48"/>
      <c r="BYD133" s="48"/>
      <c r="BYE133" s="48"/>
      <c r="BYF133" s="48"/>
      <c r="BYG133" s="48"/>
      <c r="BYH133" s="48"/>
      <c r="BYI133" s="48"/>
      <c r="BYJ133" s="48"/>
      <c r="BYK133" s="48"/>
      <c r="BYL133" s="48"/>
      <c r="BYM133" s="48"/>
      <c r="BYN133" s="48"/>
      <c r="BYO133" s="48"/>
      <c r="BYP133" s="48"/>
      <c r="BYQ133" s="48"/>
      <c r="BYR133" s="48"/>
      <c r="BYS133" s="48"/>
      <c r="BYT133" s="48"/>
      <c r="BYU133" s="48"/>
      <c r="BYV133" s="48"/>
      <c r="BYW133" s="48"/>
      <c r="BYX133" s="48"/>
      <c r="BYY133" s="48"/>
      <c r="BYZ133" s="48"/>
      <c r="BZA133" s="48"/>
      <c r="BZB133" s="48"/>
      <c r="BZC133" s="48"/>
      <c r="BZD133" s="48"/>
      <c r="BZE133" s="48"/>
      <c r="BZF133" s="48"/>
      <c r="BZG133" s="48"/>
      <c r="BZH133" s="48"/>
      <c r="BZI133" s="48"/>
      <c r="BZJ133" s="48"/>
      <c r="BZK133" s="48"/>
      <c r="BZL133" s="48"/>
      <c r="BZM133" s="48"/>
      <c r="BZN133" s="48"/>
      <c r="BZO133" s="48"/>
      <c r="BZP133" s="48"/>
      <c r="BZQ133" s="48"/>
      <c r="BZR133" s="48"/>
      <c r="BZS133" s="48"/>
      <c r="BZT133" s="48"/>
      <c r="BZU133" s="48"/>
      <c r="BZV133" s="48"/>
      <c r="BZW133" s="48"/>
      <c r="BZX133" s="48"/>
      <c r="BZY133" s="48"/>
      <c r="BZZ133" s="48"/>
      <c r="CAA133" s="48"/>
      <c r="CAB133" s="48"/>
      <c r="CAC133" s="48"/>
      <c r="CAD133" s="48"/>
      <c r="CAE133" s="48"/>
      <c r="CAF133" s="48"/>
      <c r="CAG133" s="48"/>
      <c r="CAH133" s="48"/>
      <c r="CAI133" s="48"/>
      <c r="CAJ133" s="48"/>
      <c r="CAK133" s="48"/>
      <c r="CAL133" s="48"/>
      <c r="CAM133" s="48"/>
      <c r="CAN133" s="48"/>
      <c r="CAO133" s="48"/>
      <c r="CAP133" s="48"/>
      <c r="CAQ133" s="48"/>
      <c r="CAR133" s="48"/>
      <c r="CAS133" s="48"/>
      <c r="CAT133" s="48"/>
      <c r="CAU133" s="48"/>
      <c r="CAV133" s="48"/>
      <c r="CAW133" s="48"/>
      <c r="CAX133" s="48"/>
      <c r="CAY133" s="48"/>
      <c r="CAZ133" s="48"/>
      <c r="CBA133" s="48"/>
      <c r="CBB133" s="48"/>
      <c r="CBC133" s="48"/>
      <c r="CBD133" s="48"/>
      <c r="CBE133" s="48"/>
      <c r="CBF133" s="48"/>
      <c r="CBG133" s="48"/>
      <c r="CBH133" s="48"/>
      <c r="CBI133" s="48"/>
      <c r="CBJ133" s="48"/>
      <c r="CBK133" s="48"/>
      <c r="CBL133" s="48"/>
      <c r="CBM133" s="48"/>
      <c r="CBN133" s="48"/>
      <c r="CBO133" s="48"/>
      <c r="CBP133" s="48"/>
      <c r="CBQ133" s="48"/>
      <c r="CBR133" s="48"/>
      <c r="CBS133" s="48"/>
      <c r="CBT133" s="48"/>
      <c r="CBU133" s="48"/>
      <c r="CBV133" s="48"/>
      <c r="CBW133" s="48"/>
      <c r="CBX133" s="48"/>
      <c r="CBY133" s="48"/>
      <c r="CBZ133" s="48"/>
      <c r="CCA133" s="48"/>
      <c r="CCB133" s="48"/>
      <c r="CCC133" s="48"/>
      <c r="CCD133" s="48"/>
      <c r="CCE133" s="48"/>
      <c r="CCF133" s="48"/>
      <c r="CCG133" s="48"/>
      <c r="CCH133" s="48"/>
      <c r="CCI133" s="48"/>
      <c r="CCJ133" s="48"/>
      <c r="CCK133" s="48"/>
      <c r="CCL133" s="48"/>
      <c r="CCM133" s="48"/>
      <c r="CCN133" s="48"/>
      <c r="CCO133" s="48"/>
      <c r="CCP133" s="48"/>
      <c r="CCQ133" s="48"/>
      <c r="CCR133" s="48"/>
      <c r="CCS133" s="48"/>
      <c r="CCT133" s="48"/>
      <c r="CCU133" s="48"/>
      <c r="CCV133" s="48"/>
      <c r="CCW133" s="48"/>
      <c r="CCX133" s="48"/>
      <c r="CCY133" s="48"/>
      <c r="CCZ133" s="48"/>
      <c r="CDA133" s="48"/>
      <c r="CDB133" s="48"/>
      <c r="CDC133" s="48"/>
      <c r="CDD133" s="48"/>
      <c r="CDE133" s="48"/>
      <c r="CDF133" s="48"/>
      <c r="CDG133" s="48"/>
      <c r="CDH133" s="48"/>
      <c r="CDI133" s="48"/>
      <c r="CDJ133" s="48"/>
      <c r="CDK133" s="48"/>
      <c r="CDL133" s="48"/>
      <c r="CDM133" s="48"/>
      <c r="CDN133" s="48"/>
      <c r="CDO133" s="48"/>
      <c r="CDP133" s="48"/>
      <c r="CDQ133" s="48"/>
      <c r="CDR133" s="48"/>
      <c r="CDS133" s="48"/>
      <c r="CDT133" s="48"/>
      <c r="CDU133" s="48"/>
      <c r="CDV133" s="48"/>
      <c r="CDW133" s="48"/>
      <c r="CDX133" s="48"/>
      <c r="CDY133" s="48"/>
      <c r="CDZ133" s="48"/>
      <c r="CEA133" s="48"/>
      <c r="CEB133" s="48"/>
      <c r="CEC133" s="48"/>
      <c r="CED133" s="48"/>
      <c r="CEE133" s="48"/>
      <c r="CEF133" s="48"/>
      <c r="CEG133" s="48"/>
      <c r="CEH133" s="48"/>
      <c r="CEI133" s="48"/>
      <c r="CEJ133" s="48"/>
      <c r="CEK133" s="48"/>
      <c r="CEL133" s="48"/>
      <c r="CEM133" s="48"/>
      <c r="CEN133" s="48"/>
      <c r="CEO133" s="48"/>
      <c r="CEP133" s="48"/>
      <c r="CEQ133" s="48"/>
      <c r="CER133" s="48"/>
      <c r="CES133" s="48"/>
      <c r="CET133" s="48"/>
      <c r="CEU133" s="48"/>
      <c r="CEV133" s="48"/>
      <c r="CEW133" s="48"/>
      <c r="CEX133" s="48"/>
      <c r="CEY133" s="48"/>
      <c r="CEZ133" s="48"/>
      <c r="CFA133" s="48"/>
      <c r="CFB133" s="48"/>
      <c r="CFC133" s="48"/>
      <c r="CFD133" s="48"/>
      <c r="CFE133" s="48"/>
      <c r="CFF133" s="48"/>
      <c r="CFG133" s="48"/>
      <c r="CFH133" s="48"/>
      <c r="CFI133" s="48"/>
      <c r="CFJ133" s="48"/>
      <c r="CFK133" s="48"/>
      <c r="CFL133" s="48"/>
      <c r="CFM133" s="48"/>
      <c r="CFN133" s="48"/>
      <c r="CFO133" s="48"/>
      <c r="CFP133" s="48"/>
      <c r="CFQ133" s="48"/>
      <c r="CFR133" s="48"/>
      <c r="CFS133" s="48"/>
      <c r="CFT133" s="48"/>
      <c r="CFU133" s="48"/>
      <c r="CFV133" s="48"/>
      <c r="CFW133" s="48"/>
      <c r="CFX133" s="48"/>
      <c r="CFY133" s="48"/>
      <c r="CFZ133" s="48"/>
      <c r="CGA133" s="48"/>
      <c r="CGB133" s="48"/>
      <c r="CGC133" s="48"/>
      <c r="CGD133" s="48"/>
      <c r="CGE133" s="48"/>
      <c r="CGF133" s="48"/>
      <c r="CGG133" s="48"/>
      <c r="CGH133" s="48"/>
      <c r="CGI133" s="48"/>
      <c r="CGJ133" s="48"/>
      <c r="CGK133" s="48"/>
      <c r="CGL133" s="48"/>
      <c r="CGM133" s="48"/>
      <c r="CGN133" s="48"/>
      <c r="CGO133" s="48"/>
      <c r="CGP133" s="48"/>
      <c r="CGQ133" s="48"/>
      <c r="CGR133" s="48"/>
      <c r="CGS133" s="48"/>
      <c r="CGT133" s="48"/>
      <c r="CGU133" s="48"/>
      <c r="CGV133" s="48"/>
      <c r="CGW133" s="48"/>
      <c r="CGX133" s="48"/>
      <c r="CGY133" s="48"/>
      <c r="CGZ133" s="48"/>
      <c r="CHA133" s="48"/>
      <c r="CHB133" s="48"/>
      <c r="CHC133" s="48"/>
      <c r="CHD133" s="48"/>
      <c r="CHE133" s="48"/>
      <c r="CHF133" s="48"/>
      <c r="CHG133" s="48"/>
      <c r="CHH133" s="48"/>
      <c r="CHI133" s="48"/>
      <c r="CHJ133" s="48"/>
      <c r="CHK133" s="48"/>
      <c r="CHL133" s="48"/>
      <c r="CHM133" s="48"/>
      <c r="CHN133" s="48"/>
      <c r="CHO133" s="48"/>
      <c r="CHP133" s="48"/>
      <c r="CHQ133" s="48"/>
      <c r="CHR133" s="48"/>
      <c r="CHS133" s="48"/>
      <c r="CHT133" s="48"/>
      <c r="CHU133" s="48"/>
      <c r="CHV133" s="48"/>
      <c r="CHW133" s="48"/>
      <c r="CHX133" s="48"/>
      <c r="CHY133" s="48"/>
      <c r="CHZ133" s="48"/>
      <c r="CIA133" s="48"/>
      <c r="CIB133" s="48"/>
      <c r="CIC133" s="48"/>
      <c r="CID133" s="48"/>
      <c r="CIE133" s="48"/>
      <c r="CIF133" s="48"/>
      <c r="CIG133" s="48"/>
      <c r="CIH133" s="48"/>
      <c r="CII133" s="48"/>
      <c r="CIJ133" s="48"/>
      <c r="CIK133" s="48"/>
      <c r="CIL133" s="48"/>
      <c r="CIM133" s="48"/>
      <c r="CIN133" s="48"/>
      <c r="CIO133" s="48"/>
      <c r="CIP133" s="48"/>
      <c r="CIQ133" s="48"/>
      <c r="CIR133" s="48"/>
      <c r="CIS133" s="48"/>
      <c r="CIT133" s="48"/>
      <c r="CIU133" s="48"/>
      <c r="CIV133" s="48"/>
      <c r="CIW133" s="48"/>
      <c r="CIX133" s="48"/>
      <c r="CIY133" s="48"/>
      <c r="CIZ133" s="48"/>
      <c r="CJA133" s="48"/>
      <c r="CJB133" s="48"/>
      <c r="CJC133" s="48"/>
      <c r="CJD133" s="48"/>
      <c r="CJE133" s="48"/>
      <c r="CJF133" s="48"/>
      <c r="CJG133" s="48"/>
      <c r="CJH133" s="48"/>
      <c r="CJI133" s="48"/>
      <c r="CJJ133" s="48"/>
      <c r="CJK133" s="48"/>
      <c r="CJL133" s="48"/>
      <c r="CJM133" s="48"/>
      <c r="CJN133" s="48"/>
      <c r="CJO133" s="48"/>
      <c r="CJP133" s="48"/>
      <c r="CJQ133" s="48"/>
      <c r="CJR133" s="48"/>
      <c r="CJS133" s="48"/>
      <c r="CJT133" s="48"/>
      <c r="CJU133" s="48"/>
      <c r="CJV133" s="48"/>
      <c r="CJW133" s="48"/>
      <c r="CJX133" s="48"/>
      <c r="CJY133" s="48"/>
      <c r="CJZ133" s="48"/>
      <c r="CKA133" s="48"/>
      <c r="CKB133" s="48"/>
      <c r="CKC133" s="48"/>
      <c r="CKD133" s="48"/>
      <c r="CKE133" s="48"/>
      <c r="CKF133" s="48"/>
      <c r="CKG133" s="48"/>
      <c r="CKH133" s="48"/>
      <c r="CKI133" s="48"/>
      <c r="CKJ133" s="48"/>
      <c r="CKK133" s="48"/>
      <c r="CKL133" s="48"/>
      <c r="CKM133" s="48"/>
      <c r="CKN133" s="48"/>
      <c r="CKO133" s="48"/>
      <c r="CKP133" s="48"/>
      <c r="CKQ133" s="48"/>
      <c r="CKR133" s="48"/>
      <c r="CKS133" s="48"/>
      <c r="CKT133" s="48"/>
      <c r="CKU133" s="48"/>
      <c r="CKV133" s="48"/>
      <c r="CKW133" s="48"/>
      <c r="CKX133" s="48"/>
      <c r="CKY133" s="48"/>
      <c r="CKZ133" s="48"/>
      <c r="CLA133" s="48"/>
      <c r="CLB133" s="48"/>
      <c r="CLC133" s="48"/>
      <c r="CLD133" s="48"/>
      <c r="CLE133" s="48"/>
      <c r="CLF133" s="48"/>
      <c r="CLG133" s="48"/>
      <c r="CLH133" s="48"/>
      <c r="CLI133" s="48"/>
      <c r="CLJ133" s="48"/>
      <c r="CLK133" s="48"/>
      <c r="CLL133" s="48"/>
      <c r="CLM133" s="48"/>
      <c r="CLN133" s="48"/>
      <c r="CLO133" s="48"/>
      <c r="CLP133" s="48"/>
      <c r="CLQ133" s="48"/>
      <c r="CLR133" s="48"/>
    </row>
    <row r="134" spans="1:2358" ht="15.75" thickBot="1" x14ac:dyDescent="0.3">
      <c r="B134" s="651"/>
      <c r="C134" s="652"/>
      <c r="D134" s="653"/>
      <c r="E134" s="11"/>
      <c r="F134" s="640"/>
      <c r="G134" s="641"/>
      <c r="H134" s="641"/>
      <c r="I134" s="641"/>
      <c r="J134" s="641"/>
      <c r="K134" s="641"/>
      <c r="L134" s="641"/>
      <c r="M134" s="641"/>
      <c r="N134" s="641"/>
      <c r="O134" s="641"/>
      <c r="P134" s="642"/>
      <c r="Q134" s="48"/>
      <c r="R134" s="409"/>
      <c r="S134" s="107"/>
      <c r="T134" s="107"/>
      <c r="U134" s="107"/>
      <c r="V134" s="412"/>
      <c r="W134" s="48"/>
      <c r="X134" s="770"/>
      <c r="Y134" s="771"/>
      <c r="Z134" s="771"/>
      <c r="AA134" s="771"/>
      <c r="AB134" s="771"/>
      <c r="AC134" s="771"/>
      <c r="AD134" s="771"/>
      <c r="AE134" s="771"/>
      <c r="AF134" s="771"/>
      <c r="AG134" s="771"/>
      <c r="AH134" s="771"/>
      <c r="AI134" s="771"/>
      <c r="AJ134" s="771"/>
      <c r="AK134" s="771"/>
      <c r="AL134" s="771"/>
      <c r="AM134" s="771"/>
      <c r="AN134" s="771"/>
      <c r="AO134" s="771"/>
      <c r="AP134" s="771"/>
      <c r="AQ134" s="771"/>
      <c r="AR134" s="771"/>
      <c r="AS134" s="771"/>
      <c r="AT134" s="771"/>
      <c r="AU134" s="773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</row>
    <row r="135" spans="1:2358" ht="15.75" thickBot="1" x14ac:dyDescent="0.3">
      <c r="B135" s="334">
        <v>321500062</v>
      </c>
      <c r="C135" s="25" t="s">
        <v>295</v>
      </c>
      <c r="D135" s="335" t="s">
        <v>60</v>
      </c>
      <c r="E135" s="11"/>
      <c r="F135" s="397">
        <f>(G135)</f>
        <v>14687.49</v>
      </c>
      <c r="G135" s="43">
        <v>14687.49</v>
      </c>
      <c r="H135" s="271" t="s">
        <v>3</v>
      </c>
      <c r="I135" s="230" t="s">
        <v>355</v>
      </c>
      <c r="J135" s="231"/>
      <c r="K135" s="211"/>
      <c r="L135" s="211"/>
      <c r="M135" s="212"/>
      <c r="N135" s="212"/>
      <c r="O135" s="211"/>
      <c r="P135" s="371"/>
      <c r="Q135" s="48"/>
      <c r="R135" s="409">
        <v>2</v>
      </c>
      <c r="S135" s="252">
        <f>(F135)</f>
        <v>14687.49</v>
      </c>
      <c r="T135" s="89"/>
      <c r="U135" s="99"/>
      <c r="V135" s="411">
        <f>(AF135)</f>
        <v>9200</v>
      </c>
      <c r="W135" s="48"/>
      <c r="X135" s="431"/>
      <c r="Y135" s="80"/>
      <c r="Z135" s="82"/>
      <c r="AA135" s="80"/>
      <c r="AB135" s="80">
        <v>9250</v>
      </c>
      <c r="AC135" s="80"/>
      <c r="AD135" s="80"/>
      <c r="AE135" s="80"/>
      <c r="AF135" s="82">
        <v>9200</v>
      </c>
      <c r="AG135" s="80"/>
      <c r="AH135" s="80"/>
      <c r="AI135" s="80"/>
      <c r="AJ135" s="80"/>
      <c r="AK135" s="80"/>
      <c r="AL135" s="80"/>
      <c r="AM135" s="84"/>
      <c r="AN135" s="84"/>
      <c r="AO135" s="84"/>
      <c r="AP135" s="84"/>
      <c r="AQ135" s="84"/>
      <c r="AR135" s="84"/>
      <c r="AS135" s="84"/>
      <c r="AT135" s="84"/>
      <c r="AU135" s="432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</row>
    <row r="136" spans="1:2358" ht="15.75" thickBot="1" x14ac:dyDescent="0.3">
      <c r="B136" s="681" t="s">
        <v>325</v>
      </c>
      <c r="C136" s="682"/>
      <c r="D136" s="683"/>
      <c r="E136" s="11"/>
      <c r="F136" s="640"/>
      <c r="G136" s="641"/>
      <c r="H136" s="641"/>
      <c r="I136" s="641"/>
      <c r="J136" s="641"/>
      <c r="K136" s="641"/>
      <c r="L136" s="641"/>
      <c r="M136" s="641"/>
      <c r="N136" s="641"/>
      <c r="O136" s="641"/>
      <c r="P136" s="642"/>
      <c r="Q136" s="48"/>
      <c r="R136" s="409"/>
      <c r="S136" s="107"/>
      <c r="T136" s="107"/>
      <c r="U136" s="107"/>
      <c r="V136" s="412"/>
      <c r="W136" s="48"/>
      <c r="X136" s="770"/>
      <c r="Y136" s="771"/>
      <c r="Z136" s="771"/>
      <c r="AA136" s="771"/>
      <c r="AB136" s="771"/>
      <c r="AC136" s="771"/>
      <c r="AD136" s="771"/>
      <c r="AE136" s="771"/>
      <c r="AF136" s="771"/>
      <c r="AG136" s="771"/>
      <c r="AH136" s="771"/>
      <c r="AI136" s="771"/>
      <c r="AJ136" s="771"/>
      <c r="AK136" s="771"/>
      <c r="AL136" s="771"/>
      <c r="AM136" s="771"/>
      <c r="AN136" s="771"/>
      <c r="AO136" s="771"/>
      <c r="AP136" s="771"/>
      <c r="AQ136" s="771"/>
      <c r="AR136" s="771"/>
      <c r="AS136" s="771"/>
      <c r="AT136" s="771"/>
      <c r="AU136" s="773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</row>
    <row r="137" spans="1:2358" s="70" customFormat="1" ht="15.75" thickBot="1" x14ac:dyDescent="0.3">
      <c r="A137" s="48"/>
      <c r="B137" s="336">
        <v>3211000211</v>
      </c>
      <c r="C137" s="77" t="s">
        <v>98</v>
      </c>
      <c r="D137" s="337" t="s">
        <v>47</v>
      </c>
      <c r="E137" s="11"/>
      <c r="F137" s="695"/>
      <c r="G137" s="696"/>
      <c r="H137" s="696"/>
      <c r="I137" s="696"/>
      <c r="J137" s="696"/>
      <c r="K137" s="696"/>
      <c r="L137" s="696"/>
      <c r="M137" s="696"/>
      <c r="N137" s="696"/>
      <c r="O137" s="696"/>
      <c r="P137" s="697"/>
      <c r="Q137" s="48"/>
      <c r="R137" s="409">
        <v>1</v>
      </c>
      <c r="S137" s="254">
        <f t="shared" ref="S137:S158" si="14">(F137)</f>
        <v>0</v>
      </c>
      <c r="T137" s="124"/>
      <c r="U137" s="247">
        <f>(Y137)</f>
        <v>199.8</v>
      </c>
      <c r="V137" s="415"/>
      <c r="W137" s="48"/>
      <c r="X137" s="431"/>
      <c r="Y137" s="80">
        <v>199.8</v>
      </c>
      <c r="Z137" s="82"/>
      <c r="AA137" s="80"/>
      <c r="AB137" s="80"/>
      <c r="AC137" s="80"/>
      <c r="AD137" s="80"/>
      <c r="AE137" s="80"/>
      <c r="AF137" s="82"/>
      <c r="AG137" s="80"/>
      <c r="AH137" s="80"/>
      <c r="AI137" s="80"/>
      <c r="AJ137" s="80"/>
      <c r="AK137" s="80"/>
      <c r="AL137" s="80"/>
      <c r="AM137" s="84"/>
      <c r="AN137" s="84"/>
      <c r="AO137" s="84"/>
      <c r="AP137" s="84"/>
      <c r="AQ137" s="84"/>
      <c r="AR137" s="84"/>
      <c r="AS137" s="84"/>
      <c r="AT137" s="84"/>
      <c r="AU137" s="432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8"/>
      <c r="HA137" s="48"/>
      <c r="HB137" s="48"/>
      <c r="HC137" s="48"/>
      <c r="HD137" s="48"/>
      <c r="HE137" s="48"/>
      <c r="HF137" s="48"/>
      <c r="HG137" s="48"/>
      <c r="HH137" s="48"/>
      <c r="HI137" s="48"/>
      <c r="HJ137" s="48"/>
      <c r="HK137" s="48"/>
      <c r="HL137" s="48"/>
      <c r="HM137" s="48"/>
      <c r="HN137" s="48"/>
      <c r="HO137" s="48"/>
      <c r="HP137" s="48"/>
      <c r="HQ137" s="48"/>
      <c r="HR137" s="48"/>
      <c r="HS137" s="48"/>
      <c r="HT137" s="48"/>
      <c r="HU137" s="48"/>
      <c r="HV137" s="48"/>
      <c r="HW137" s="48"/>
      <c r="HX137" s="48"/>
      <c r="HY137" s="48"/>
      <c r="HZ137" s="48"/>
      <c r="IA137" s="48"/>
      <c r="IB137" s="48"/>
      <c r="IC137" s="48"/>
      <c r="ID137" s="48"/>
      <c r="IE137" s="48"/>
      <c r="IF137" s="48"/>
      <c r="IG137" s="48"/>
      <c r="IH137" s="48"/>
      <c r="II137" s="48"/>
      <c r="IJ137" s="48"/>
      <c r="IK137" s="48"/>
      <c r="IL137" s="48"/>
      <c r="IM137" s="48"/>
      <c r="IN137" s="48"/>
      <c r="IO137" s="48"/>
      <c r="IP137" s="48"/>
      <c r="IQ137" s="48"/>
      <c r="IR137" s="48"/>
      <c r="IS137" s="48"/>
      <c r="IT137" s="48"/>
      <c r="IU137" s="48"/>
      <c r="IV137" s="48"/>
      <c r="IW137" s="48"/>
      <c r="IX137" s="48"/>
      <c r="IY137" s="48"/>
      <c r="IZ137" s="48"/>
      <c r="JA137" s="48"/>
      <c r="JB137" s="48"/>
      <c r="JC137" s="48"/>
      <c r="JD137" s="48"/>
      <c r="JE137" s="48"/>
      <c r="JF137" s="48"/>
      <c r="JG137" s="48"/>
      <c r="JH137" s="48"/>
      <c r="JI137" s="48"/>
      <c r="JJ137" s="48"/>
      <c r="JK137" s="48"/>
      <c r="JL137" s="48"/>
      <c r="JM137" s="48"/>
      <c r="JN137" s="48"/>
      <c r="JO137" s="48"/>
      <c r="JP137" s="48"/>
      <c r="JQ137" s="48"/>
      <c r="JR137" s="48"/>
      <c r="JS137" s="48"/>
      <c r="JT137" s="48"/>
      <c r="JU137" s="48"/>
      <c r="JV137" s="48"/>
      <c r="JW137" s="48"/>
      <c r="JX137" s="48"/>
      <c r="JY137" s="48"/>
      <c r="JZ137" s="48"/>
      <c r="KA137" s="48"/>
      <c r="KB137" s="48"/>
      <c r="KC137" s="48"/>
      <c r="KD137" s="48"/>
      <c r="KE137" s="48"/>
      <c r="KF137" s="48"/>
      <c r="KG137" s="48"/>
      <c r="KH137" s="48"/>
      <c r="KI137" s="48"/>
      <c r="KJ137" s="48"/>
      <c r="KK137" s="48"/>
      <c r="KL137" s="48"/>
      <c r="KM137" s="48"/>
      <c r="KN137" s="48"/>
      <c r="KO137" s="48"/>
      <c r="KP137" s="48"/>
      <c r="KQ137" s="48"/>
      <c r="KR137" s="48"/>
      <c r="KS137" s="48"/>
      <c r="KT137" s="48"/>
      <c r="KU137" s="48"/>
      <c r="KV137" s="48"/>
      <c r="KW137" s="48"/>
      <c r="KX137" s="48"/>
      <c r="KY137" s="48"/>
      <c r="KZ137" s="48"/>
      <c r="LA137" s="48"/>
      <c r="LB137" s="48"/>
      <c r="LC137" s="48"/>
      <c r="LD137" s="48"/>
      <c r="LE137" s="48"/>
      <c r="LF137" s="48"/>
      <c r="LG137" s="48"/>
      <c r="LH137" s="48"/>
      <c r="LI137" s="48"/>
      <c r="LJ137" s="48"/>
      <c r="LK137" s="48"/>
      <c r="LL137" s="48"/>
      <c r="LM137" s="48"/>
      <c r="LN137" s="48"/>
      <c r="LO137" s="48"/>
      <c r="LP137" s="48"/>
      <c r="LQ137" s="48"/>
      <c r="LR137" s="48"/>
      <c r="LS137" s="48"/>
      <c r="LT137" s="48"/>
      <c r="LU137" s="48"/>
      <c r="LV137" s="48"/>
      <c r="LW137" s="48"/>
      <c r="LX137" s="48"/>
      <c r="LY137" s="48"/>
      <c r="LZ137" s="48"/>
      <c r="MA137" s="48"/>
      <c r="MB137" s="48"/>
      <c r="MC137" s="48"/>
      <c r="MD137" s="48"/>
      <c r="ME137" s="48"/>
      <c r="MF137" s="48"/>
      <c r="MG137" s="48"/>
      <c r="MH137" s="48"/>
      <c r="MI137" s="48"/>
      <c r="MJ137" s="48"/>
      <c r="MK137" s="48"/>
      <c r="ML137" s="48"/>
      <c r="MM137" s="48"/>
      <c r="MN137" s="48"/>
      <c r="MO137" s="48"/>
      <c r="MP137" s="48"/>
      <c r="MQ137" s="48"/>
      <c r="MR137" s="48"/>
      <c r="MS137" s="48"/>
      <c r="MT137" s="48"/>
      <c r="MU137" s="48"/>
      <c r="MV137" s="48"/>
      <c r="MW137" s="48"/>
      <c r="MX137" s="48"/>
      <c r="MY137" s="48"/>
      <c r="MZ137" s="48"/>
      <c r="NA137" s="48"/>
      <c r="NB137" s="48"/>
      <c r="NC137" s="48"/>
      <c r="ND137" s="48"/>
      <c r="NE137" s="48"/>
      <c r="NF137" s="48"/>
      <c r="NG137" s="48"/>
      <c r="NH137" s="48"/>
      <c r="NI137" s="48"/>
      <c r="NJ137" s="48"/>
      <c r="NK137" s="48"/>
      <c r="NL137" s="48"/>
      <c r="NM137" s="48"/>
      <c r="NN137" s="48"/>
      <c r="NO137" s="48"/>
      <c r="NP137" s="48"/>
      <c r="NQ137" s="48"/>
      <c r="NR137" s="48"/>
      <c r="NS137" s="48"/>
      <c r="NT137" s="48"/>
      <c r="NU137" s="48"/>
      <c r="NV137" s="48"/>
      <c r="NW137" s="48"/>
      <c r="NX137" s="48"/>
      <c r="NY137" s="48"/>
      <c r="NZ137" s="48"/>
      <c r="OA137" s="48"/>
      <c r="OB137" s="48"/>
      <c r="OC137" s="48"/>
      <c r="OD137" s="48"/>
      <c r="OE137" s="48"/>
      <c r="OF137" s="48"/>
      <c r="OG137" s="48"/>
      <c r="OH137" s="48"/>
      <c r="OI137" s="48"/>
      <c r="OJ137" s="48"/>
      <c r="OK137" s="48"/>
      <c r="OL137" s="48"/>
      <c r="OM137" s="48"/>
      <c r="ON137" s="48"/>
      <c r="OO137" s="48"/>
      <c r="OP137" s="48"/>
      <c r="OQ137" s="48"/>
      <c r="OR137" s="48"/>
      <c r="OS137" s="48"/>
      <c r="OT137" s="48"/>
      <c r="OU137" s="48"/>
      <c r="OV137" s="48"/>
      <c r="OW137" s="48"/>
      <c r="OX137" s="48"/>
      <c r="OY137" s="48"/>
      <c r="OZ137" s="48"/>
      <c r="PA137" s="48"/>
      <c r="PB137" s="48"/>
      <c r="PC137" s="48"/>
      <c r="PD137" s="48"/>
      <c r="PE137" s="48"/>
      <c r="PF137" s="48"/>
      <c r="PG137" s="48"/>
      <c r="PH137" s="48"/>
      <c r="PI137" s="48"/>
      <c r="PJ137" s="48"/>
      <c r="PK137" s="48"/>
      <c r="PL137" s="48"/>
      <c r="PM137" s="48"/>
      <c r="PN137" s="48"/>
      <c r="PO137" s="48"/>
      <c r="PP137" s="48"/>
      <c r="PQ137" s="48"/>
      <c r="PR137" s="48"/>
      <c r="PS137" s="48"/>
      <c r="PT137" s="48"/>
      <c r="PU137" s="48"/>
      <c r="PV137" s="48"/>
      <c r="PW137" s="48"/>
      <c r="PX137" s="48"/>
      <c r="PY137" s="48"/>
      <c r="PZ137" s="48"/>
      <c r="QA137" s="48"/>
      <c r="QB137" s="48"/>
      <c r="QC137" s="48"/>
      <c r="QD137" s="48"/>
      <c r="QE137" s="48"/>
      <c r="QF137" s="48"/>
      <c r="QG137" s="48"/>
      <c r="QH137" s="48"/>
      <c r="QI137" s="48"/>
      <c r="QJ137" s="48"/>
      <c r="QK137" s="48"/>
      <c r="QL137" s="48"/>
      <c r="QM137" s="48"/>
      <c r="QN137" s="48"/>
      <c r="QO137" s="48"/>
      <c r="QP137" s="48"/>
      <c r="QQ137" s="48"/>
      <c r="QR137" s="48"/>
      <c r="QS137" s="48"/>
      <c r="QT137" s="48"/>
      <c r="QU137" s="48"/>
      <c r="QV137" s="48"/>
      <c r="QW137" s="48"/>
      <c r="QX137" s="48"/>
      <c r="QY137" s="48"/>
      <c r="QZ137" s="48"/>
      <c r="RA137" s="48"/>
      <c r="RB137" s="48"/>
      <c r="RC137" s="48"/>
      <c r="RD137" s="48"/>
      <c r="RE137" s="48"/>
      <c r="RF137" s="48"/>
      <c r="RG137" s="48"/>
      <c r="RH137" s="48"/>
      <c r="RI137" s="48"/>
      <c r="RJ137" s="48"/>
      <c r="RK137" s="48"/>
      <c r="RL137" s="48"/>
      <c r="RM137" s="48"/>
      <c r="RN137" s="48"/>
      <c r="RO137" s="48"/>
      <c r="RP137" s="48"/>
      <c r="RQ137" s="48"/>
      <c r="RR137" s="48"/>
      <c r="RS137" s="48"/>
      <c r="RT137" s="48"/>
      <c r="RU137" s="48"/>
      <c r="RV137" s="48"/>
      <c r="RW137" s="48"/>
      <c r="RX137" s="48"/>
      <c r="RY137" s="48"/>
      <c r="RZ137" s="48"/>
      <c r="SA137" s="48"/>
      <c r="SB137" s="48"/>
      <c r="SC137" s="48"/>
      <c r="SD137" s="48"/>
      <c r="SE137" s="48"/>
      <c r="SF137" s="48"/>
      <c r="SG137" s="48"/>
      <c r="SH137" s="48"/>
      <c r="SI137" s="48"/>
      <c r="SJ137" s="48"/>
      <c r="SK137" s="48"/>
      <c r="SL137" s="48"/>
      <c r="SM137" s="48"/>
      <c r="SN137" s="48"/>
      <c r="SO137" s="48"/>
      <c r="SP137" s="48"/>
      <c r="SQ137" s="48"/>
      <c r="SR137" s="48"/>
      <c r="SS137" s="48"/>
      <c r="ST137" s="48"/>
      <c r="SU137" s="48"/>
      <c r="SV137" s="48"/>
      <c r="SW137" s="48"/>
      <c r="SX137" s="48"/>
      <c r="SY137" s="48"/>
      <c r="SZ137" s="48"/>
      <c r="TA137" s="48"/>
      <c r="TB137" s="48"/>
      <c r="TC137" s="48"/>
      <c r="TD137" s="48"/>
      <c r="TE137" s="48"/>
      <c r="TF137" s="48"/>
      <c r="TG137" s="48"/>
      <c r="TH137" s="48"/>
      <c r="TI137" s="48"/>
      <c r="TJ137" s="48"/>
      <c r="TK137" s="48"/>
      <c r="TL137" s="48"/>
      <c r="TM137" s="48"/>
      <c r="TN137" s="48"/>
      <c r="TO137" s="48"/>
      <c r="TP137" s="48"/>
      <c r="TQ137" s="48"/>
      <c r="TR137" s="48"/>
      <c r="TS137" s="48"/>
      <c r="TT137" s="48"/>
      <c r="TU137" s="48"/>
      <c r="TV137" s="48"/>
      <c r="TW137" s="48"/>
      <c r="TX137" s="48"/>
      <c r="TY137" s="48"/>
      <c r="TZ137" s="48"/>
      <c r="UA137" s="48"/>
      <c r="UB137" s="48"/>
      <c r="UC137" s="48"/>
      <c r="UD137" s="48"/>
      <c r="UE137" s="48"/>
      <c r="UF137" s="48"/>
      <c r="UG137" s="48"/>
      <c r="UH137" s="48"/>
      <c r="UI137" s="48"/>
      <c r="UJ137" s="48"/>
      <c r="UK137" s="48"/>
      <c r="UL137" s="48"/>
      <c r="UM137" s="48"/>
      <c r="UN137" s="48"/>
      <c r="UO137" s="48"/>
      <c r="UP137" s="48"/>
      <c r="UQ137" s="48"/>
      <c r="UR137" s="48"/>
      <c r="US137" s="48"/>
      <c r="UT137" s="48"/>
      <c r="UU137" s="48"/>
      <c r="UV137" s="48"/>
      <c r="UW137" s="48"/>
      <c r="UX137" s="48"/>
      <c r="UY137" s="48"/>
      <c r="UZ137" s="48"/>
      <c r="VA137" s="48"/>
      <c r="VB137" s="48"/>
      <c r="VC137" s="48"/>
      <c r="VD137" s="48"/>
      <c r="VE137" s="48"/>
      <c r="VF137" s="48"/>
      <c r="VG137" s="48"/>
      <c r="VH137" s="48"/>
      <c r="VI137" s="48"/>
      <c r="VJ137" s="48"/>
      <c r="VK137" s="48"/>
      <c r="VL137" s="48"/>
      <c r="VM137" s="48"/>
      <c r="VN137" s="48"/>
      <c r="VO137" s="48"/>
      <c r="VP137" s="48"/>
      <c r="VQ137" s="48"/>
      <c r="VR137" s="48"/>
      <c r="VS137" s="48"/>
      <c r="VT137" s="48"/>
      <c r="VU137" s="48"/>
      <c r="VV137" s="48"/>
      <c r="VW137" s="48"/>
      <c r="VX137" s="48"/>
      <c r="VY137" s="48"/>
      <c r="VZ137" s="48"/>
      <c r="WA137" s="48"/>
      <c r="WB137" s="48"/>
      <c r="WC137" s="48"/>
      <c r="WD137" s="48"/>
      <c r="WE137" s="48"/>
      <c r="WF137" s="48"/>
      <c r="WG137" s="48"/>
      <c r="WH137" s="48"/>
      <c r="WI137" s="48"/>
      <c r="WJ137" s="48"/>
      <c r="WK137" s="48"/>
      <c r="WL137" s="48"/>
      <c r="WM137" s="48"/>
      <c r="WN137" s="48"/>
      <c r="WO137" s="48"/>
      <c r="WP137" s="48"/>
      <c r="WQ137" s="48"/>
      <c r="WR137" s="48"/>
      <c r="WS137" s="48"/>
      <c r="WT137" s="48"/>
      <c r="WU137" s="48"/>
      <c r="WV137" s="48"/>
      <c r="WW137" s="48"/>
      <c r="WX137" s="48"/>
      <c r="WY137" s="48"/>
      <c r="WZ137" s="48"/>
      <c r="XA137" s="48"/>
      <c r="XB137" s="48"/>
      <c r="XC137" s="48"/>
      <c r="XD137" s="48"/>
      <c r="XE137" s="48"/>
      <c r="XF137" s="48"/>
      <c r="XG137" s="48"/>
      <c r="XH137" s="48"/>
      <c r="XI137" s="48"/>
      <c r="XJ137" s="48"/>
      <c r="XK137" s="48"/>
      <c r="XL137" s="48"/>
      <c r="XM137" s="48"/>
      <c r="XN137" s="48"/>
      <c r="XO137" s="48"/>
      <c r="XP137" s="48"/>
      <c r="XQ137" s="48"/>
      <c r="XR137" s="48"/>
      <c r="XS137" s="48"/>
      <c r="XT137" s="48"/>
      <c r="XU137" s="48"/>
      <c r="XV137" s="48"/>
      <c r="XW137" s="48"/>
      <c r="XX137" s="48"/>
      <c r="XY137" s="48"/>
      <c r="XZ137" s="48"/>
      <c r="YA137" s="48"/>
      <c r="YB137" s="48"/>
      <c r="YC137" s="48"/>
      <c r="YD137" s="48"/>
      <c r="YE137" s="48"/>
      <c r="YF137" s="48"/>
      <c r="YG137" s="48"/>
      <c r="YH137" s="48"/>
      <c r="YI137" s="48"/>
      <c r="YJ137" s="48"/>
      <c r="YK137" s="48"/>
      <c r="YL137" s="48"/>
      <c r="YM137" s="48"/>
      <c r="YN137" s="48"/>
      <c r="YO137" s="48"/>
      <c r="YP137" s="48"/>
      <c r="YQ137" s="48"/>
      <c r="YR137" s="48"/>
      <c r="YS137" s="48"/>
      <c r="YT137" s="48"/>
      <c r="YU137" s="48"/>
      <c r="YV137" s="48"/>
      <c r="YW137" s="48"/>
      <c r="YX137" s="48"/>
      <c r="YY137" s="48"/>
      <c r="YZ137" s="48"/>
      <c r="ZA137" s="48"/>
      <c r="ZB137" s="48"/>
      <c r="ZC137" s="48"/>
      <c r="ZD137" s="48"/>
      <c r="ZE137" s="48"/>
      <c r="ZF137" s="48"/>
      <c r="ZG137" s="48"/>
      <c r="ZH137" s="48"/>
      <c r="ZI137" s="48"/>
      <c r="ZJ137" s="48"/>
      <c r="ZK137" s="48"/>
      <c r="ZL137" s="48"/>
      <c r="ZM137" s="48"/>
      <c r="ZN137" s="48"/>
      <c r="ZO137" s="48"/>
      <c r="ZP137" s="48"/>
      <c r="ZQ137" s="48"/>
      <c r="ZR137" s="48"/>
      <c r="ZS137" s="48"/>
      <c r="ZT137" s="48"/>
      <c r="ZU137" s="48"/>
      <c r="ZV137" s="48"/>
      <c r="ZW137" s="48"/>
      <c r="ZX137" s="48"/>
      <c r="ZY137" s="48"/>
      <c r="ZZ137" s="48"/>
      <c r="AAA137" s="48"/>
      <c r="AAB137" s="48"/>
      <c r="AAC137" s="48"/>
      <c r="AAD137" s="48"/>
      <c r="AAE137" s="48"/>
      <c r="AAF137" s="48"/>
      <c r="AAG137" s="48"/>
      <c r="AAH137" s="48"/>
      <c r="AAI137" s="48"/>
      <c r="AAJ137" s="48"/>
      <c r="AAK137" s="48"/>
      <c r="AAL137" s="48"/>
      <c r="AAM137" s="48"/>
      <c r="AAN137" s="48"/>
      <c r="AAO137" s="48"/>
      <c r="AAP137" s="48"/>
      <c r="AAQ137" s="48"/>
      <c r="AAR137" s="48"/>
      <c r="AAS137" s="48"/>
      <c r="AAT137" s="48"/>
      <c r="AAU137" s="48"/>
      <c r="AAV137" s="48"/>
      <c r="AAW137" s="48"/>
      <c r="AAX137" s="48"/>
      <c r="AAY137" s="48"/>
      <c r="AAZ137" s="48"/>
      <c r="ABA137" s="48"/>
      <c r="ABB137" s="48"/>
      <c r="ABC137" s="48"/>
      <c r="ABD137" s="48"/>
      <c r="ABE137" s="48"/>
      <c r="ABF137" s="48"/>
      <c r="ABG137" s="48"/>
      <c r="ABH137" s="48"/>
      <c r="ABI137" s="48"/>
      <c r="ABJ137" s="48"/>
      <c r="ABK137" s="48"/>
      <c r="ABL137" s="48"/>
      <c r="ABM137" s="48"/>
      <c r="ABN137" s="48"/>
      <c r="ABO137" s="48"/>
      <c r="ABP137" s="48"/>
      <c r="ABQ137" s="48"/>
      <c r="ABR137" s="48"/>
      <c r="ABS137" s="48"/>
      <c r="ABT137" s="48"/>
      <c r="ABU137" s="48"/>
      <c r="ABV137" s="48"/>
      <c r="ABW137" s="48"/>
      <c r="ABX137" s="48"/>
      <c r="ABY137" s="48"/>
      <c r="ABZ137" s="48"/>
      <c r="ACA137" s="48"/>
      <c r="ACB137" s="48"/>
      <c r="ACC137" s="48"/>
      <c r="ACD137" s="48"/>
      <c r="ACE137" s="48"/>
      <c r="ACF137" s="48"/>
      <c r="ACG137" s="48"/>
      <c r="ACH137" s="48"/>
      <c r="ACI137" s="48"/>
      <c r="ACJ137" s="48"/>
      <c r="ACK137" s="48"/>
      <c r="ACL137" s="48"/>
      <c r="ACM137" s="48"/>
      <c r="ACN137" s="48"/>
      <c r="ACO137" s="48"/>
      <c r="ACP137" s="48"/>
      <c r="ACQ137" s="48"/>
      <c r="ACR137" s="48"/>
      <c r="ACS137" s="48"/>
      <c r="ACT137" s="48"/>
      <c r="ACU137" s="48"/>
      <c r="ACV137" s="48"/>
      <c r="ACW137" s="48"/>
      <c r="ACX137" s="48"/>
      <c r="ACY137" s="48"/>
      <c r="ACZ137" s="48"/>
      <c r="ADA137" s="48"/>
      <c r="ADB137" s="48"/>
      <c r="ADC137" s="48"/>
      <c r="ADD137" s="48"/>
      <c r="ADE137" s="48"/>
      <c r="ADF137" s="48"/>
      <c r="ADG137" s="48"/>
      <c r="ADH137" s="48"/>
      <c r="ADI137" s="48"/>
      <c r="ADJ137" s="48"/>
      <c r="ADK137" s="48"/>
      <c r="ADL137" s="48"/>
      <c r="ADM137" s="48"/>
      <c r="ADN137" s="48"/>
      <c r="ADO137" s="48"/>
      <c r="ADP137" s="48"/>
      <c r="ADQ137" s="48"/>
      <c r="ADR137" s="48"/>
      <c r="ADS137" s="48"/>
      <c r="ADT137" s="48"/>
      <c r="ADU137" s="48"/>
      <c r="ADV137" s="48"/>
      <c r="ADW137" s="48"/>
      <c r="ADX137" s="48"/>
      <c r="ADY137" s="48"/>
      <c r="ADZ137" s="48"/>
      <c r="AEA137" s="48"/>
      <c r="AEB137" s="48"/>
      <c r="AEC137" s="48"/>
      <c r="AED137" s="48"/>
      <c r="AEE137" s="48"/>
      <c r="AEF137" s="48"/>
      <c r="AEG137" s="48"/>
      <c r="AEH137" s="48"/>
      <c r="AEI137" s="48"/>
      <c r="AEJ137" s="48"/>
      <c r="AEK137" s="48"/>
      <c r="AEL137" s="48"/>
      <c r="AEM137" s="48"/>
      <c r="AEN137" s="48"/>
      <c r="AEO137" s="48"/>
      <c r="AEP137" s="48"/>
      <c r="AEQ137" s="48"/>
      <c r="AER137" s="48"/>
      <c r="AES137" s="48"/>
      <c r="AET137" s="48"/>
      <c r="AEU137" s="48"/>
      <c r="AEV137" s="48"/>
      <c r="AEW137" s="48"/>
      <c r="AEX137" s="48"/>
      <c r="AEY137" s="48"/>
      <c r="AEZ137" s="48"/>
      <c r="AFA137" s="48"/>
      <c r="AFB137" s="48"/>
      <c r="AFC137" s="48"/>
      <c r="AFD137" s="48"/>
      <c r="AFE137" s="48"/>
      <c r="AFF137" s="48"/>
      <c r="AFG137" s="48"/>
      <c r="AFH137" s="48"/>
      <c r="AFI137" s="48"/>
      <c r="AFJ137" s="48"/>
      <c r="AFK137" s="48"/>
      <c r="AFL137" s="48"/>
      <c r="AFM137" s="48"/>
      <c r="AFN137" s="48"/>
      <c r="AFO137" s="48"/>
      <c r="AFP137" s="48"/>
      <c r="AFQ137" s="48"/>
      <c r="AFR137" s="48"/>
      <c r="AFS137" s="48"/>
      <c r="AFT137" s="48"/>
      <c r="AFU137" s="48"/>
      <c r="AFV137" s="48"/>
      <c r="AFW137" s="48"/>
      <c r="AFX137" s="48"/>
      <c r="AFY137" s="48"/>
      <c r="AFZ137" s="48"/>
      <c r="AGA137" s="48"/>
      <c r="AGB137" s="48"/>
      <c r="AGC137" s="48"/>
      <c r="AGD137" s="48"/>
      <c r="AGE137" s="48"/>
      <c r="AGF137" s="48"/>
      <c r="AGG137" s="48"/>
      <c r="AGH137" s="48"/>
      <c r="AGI137" s="48"/>
      <c r="AGJ137" s="48"/>
      <c r="AGK137" s="48"/>
      <c r="AGL137" s="48"/>
      <c r="AGM137" s="48"/>
      <c r="AGN137" s="48"/>
      <c r="AGO137" s="48"/>
      <c r="AGP137" s="48"/>
      <c r="AGQ137" s="48"/>
      <c r="AGR137" s="48"/>
      <c r="AGS137" s="48"/>
      <c r="AGT137" s="48"/>
      <c r="AGU137" s="48"/>
      <c r="AGV137" s="48"/>
      <c r="AGW137" s="48"/>
      <c r="AGX137" s="48"/>
      <c r="AGY137" s="48"/>
      <c r="AGZ137" s="48"/>
      <c r="AHA137" s="48"/>
      <c r="AHB137" s="48"/>
      <c r="AHC137" s="48"/>
      <c r="AHD137" s="48"/>
      <c r="AHE137" s="48"/>
      <c r="AHF137" s="48"/>
      <c r="AHG137" s="48"/>
      <c r="AHH137" s="48"/>
      <c r="AHI137" s="48"/>
      <c r="AHJ137" s="48"/>
      <c r="AHK137" s="48"/>
      <c r="AHL137" s="48"/>
      <c r="AHM137" s="48"/>
      <c r="AHN137" s="48"/>
      <c r="AHO137" s="48"/>
      <c r="AHP137" s="48"/>
      <c r="AHQ137" s="48"/>
      <c r="AHR137" s="48"/>
      <c r="AHS137" s="48"/>
      <c r="AHT137" s="48"/>
      <c r="AHU137" s="48"/>
      <c r="AHV137" s="48"/>
      <c r="AHW137" s="48"/>
      <c r="AHX137" s="48"/>
      <c r="AHY137" s="48"/>
      <c r="AHZ137" s="48"/>
      <c r="AIA137" s="48"/>
      <c r="AIB137" s="48"/>
      <c r="AIC137" s="48"/>
      <c r="AID137" s="48"/>
      <c r="AIE137" s="48"/>
      <c r="AIF137" s="48"/>
      <c r="AIG137" s="48"/>
      <c r="AIH137" s="48"/>
      <c r="AII137" s="48"/>
      <c r="AIJ137" s="48"/>
      <c r="AIK137" s="48"/>
      <c r="AIL137" s="48"/>
      <c r="AIM137" s="48"/>
      <c r="AIN137" s="48"/>
      <c r="AIO137" s="48"/>
      <c r="AIP137" s="48"/>
      <c r="AIQ137" s="48"/>
      <c r="AIR137" s="48"/>
      <c r="AIS137" s="48"/>
      <c r="AIT137" s="48"/>
      <c r="AIU137" s="48"/>
      <c r="AIV137" s="48"/>
      <c r="AIW137" s="48"/>
      <c r="AIX137" s="48"/>
      <c r="AIY137" s="48"/>
      <c r="AIZ137" s="48"/>
      <c r="AJA137" s="48"/>
      <c r="AJB137" s="48"/>
      <c r="AJC137" s="48"/>
      <c r="AJD137" s="48"/>
      <c r="AJE137" s="48"/>
      <c r="AJF137" s="48"/>
      <c r="AJG137" s="48"/>
      <c r="AJH137" s="48"/>
      <c r="AJI137" s="48"/>
      <c r="AJJ137" s="48"/>
      <c r="AJK137" s="48"/>
      <c r="AJL137" s="48"/>
      <c r="AJM137" s="48"/>
      <c r="AJN137" s="48"/>
      <c r="AJO137" s="48"/>
      <c r="AJP137" s="48"/>
      <c r="AJQ137" s="48"/>
      <c r="AJR137" s="48"/>
      <c r="AJS137" s="48"/>
      <c r="AJT137" s="48"/>
      <c r="AJU137" s="48"/>
      <c r="AJV137" s="48"/>
      <c r="AJW137" s="48"/>
      <c r="AJX137" s="48"/>
      <c r="AJY137" s="48"/>
      <c r="AJZ137" s="48"/>
      <c r="AKA137" s="48"/>
      <c r="AKB137" s="48"/>
      <c r="AKC137" s="48"/>
      <c r="AKD137" s="48"/>
      <c r="AKE137" s="48"/>
      <c r="AKF137" s="48"/>
      <c r="AKG137" s="48"/>
      <c r="AKH137" s="48"/>
      <c r="AKI137" s="48"/>
      <c r="AKJ137" s="48"/>
      <c r="AKK137" s="48"/>
      <c r="AKL137" s="48"/>
      <c r="AKM137" s="48"/>
      <c r="AKN137" s="48"/>
      <c r="AKO137" s="48"/>
      <c r="AKP137" s="48"/>
      <c r="AKQ137" s="48"/>
      <c r="AKR137" s="48"/>
      <c r="AKS137" s="48"/>
      <c r="AKT137" s="48"/>
      <c r="AKU137" s="48"/>
      <c r="AKV137" s="48"/>
      <c r="AKW137" s="48"/>
      <c r="AKX137" s="48"/>
      <c r="AKY137" s="48"/>
      <c r="AKZ137" s="48"/>
      <c r="ALA137" s="48"/>
      <c r="ALB137" s="48"/>
      <c r="ALC137" s="48"/>
      <c r="ALD137" s="48"/>
      <c r="ALE137" s="48"/>
      <c r="ALF137" s="48"/>
      <c r="ALG137" s="48"/>
      <c r="ALH137" s="48"/>
      <c r="ALI137" s="48"/>
      <c r="ALJ137" s="48"/>
      <c r="ALK137" s="48"/>
      <c r="ALL137" s="48"/>
      <c r="ALM137" s="48"/>
      <c r="ALN137" s="48"/>
      <c r="ALO137" s="48"/>
      <c r="ALP137" s="48"/>
      <c r="ALQ137" s="48"/>
      <c r="ALR137" s="48"/>
      <c r="ALS137" s="48"/>
      <c r="ALT137" s="48"/>
      <c r="ALU137" s="48"/>
      <c r="ALV137" s="48"/>
      <c r="ALW137" s="48"/>
      <c r="ALX137" s="48"/>
      <c r="ALY137" s="48"/>
      <c r="ALZ137" s="48"/>
      <c r="AMA137" s="48"/>
      <c r="AMB137" s="48"/>
      <c r="AMC137" s="48"/>
      <c r="AMD137" s="48"/>
      <c r="AME137" s="48"/>
      <c r="AMF137" s="48"/>
      <c r="AMG137" s="48"/>
      <c r="AMH137" s="48"/>
      <c r="AMI137" s="48"/>
      <c r="AMJ137" s="48"/>
      <c r="AMK137" s="48"/>
      <c r="AML137" s="48"/>
      <c r="AMM137" s="48"/>
      <c r="AMN137" s="48"/>
      <c r="AMO137" s="48"/>
      <c r="AMP137" s="48"/>
      <c r="AMQ137" s="48"/>
      <c r="AMR137" s="48"/>
      <c r="AMS137" s="48"/>
      <c r="AMT137" s="48"/>
      <c r="AMU137" s="48"/>
      <c r="AMV137" s="48"/>
      <c r="AMW137" s="48"/>
      <c r="AMX137" s="48"/>
      <c r="AMY137" s="48"/>
      <c r="AMZ137" s="48"/>
      <c r="ANA137" s="48"/>
      <c r="ANB137" s="48"/>
      <c r="ANC137" s="48"/>
      <c r="AND137" s="48"/>
      <c r="ANE137" s="48"/>
      <c r="ANF137" s="48"/>
      <c r="ANG137" s="48"/>
      <c r="ANH137" s="48"/>
      <c r="ANI137" s="48"/>
      <c r="ANJ137" s="48"/>
      <c r="ANK137" s="48"/>
      <c r="ANL137" s="48"/>
      <c r="ANM137" s="48"/>
      <c r="ANN137" s="48"/>
      <c r="ANO137" s="48"/>
      <c r="ANP137" s="48"/>
      <c r="ANQ137" s="48"/>
      <c r="ANR137" s="48"/>
      <c r="ANS137" s="48"/>
      <c r="ANT137" s="48"/>
      <c r="ANU137" s="48"/>
      <c r="ANV137" s="48"/>
      <c r="ANW137" s="48"/>
      <c r="ANX137" s="48"/>
      <c r="ANY137" s="48"/>
      <c r="ANZ137" s="48"/>
      <c r="AOA137" s="48"/>
      <c r="AOB137" s="48"/>
      <c r="AOC137" s="48"/>
      <c r="AOD137" s="48"/>
      <c r="AOE137" s="48"/>
      <c r="AOF137" s="48"/>
      <c r="AOG137" s="48"/>
      <c r="AOH137" s="48"/>
      <c r="AOI137" s="48"/>
      <c r="AOJ137" s="48"/>
      <c r="AOK137" s="48"/>
      <c r="AOL137" s="48"/>
      <c r="AOM137" s="48"/>
      <c r="AON137" s="48"/>
      <c r="AOO137" s="48"/>
      <c r="AOP137" s="48"/>
      <c r="AOQ137" s="48"/>
      <c r="AOR137" s="48"/>
      <c r="AOS137" s="48"/>
      <c r="AOT137" s="48"/>
      <c r="AOU137" s="48"/>
      <c r="AOV137" s="48"/>
      <c r="AOW137" s="48"/>
      <c r="AOX137" s="48"/>
      <c r="AOY137" s="48"/>
      <c r="AOZ137" s="48"/>
      <c r="APA137" s="48"/>
      <c r="APB137" s="48"/>
      <c r="APC137" s="48"/>
      <c r="APD137" s="48"/>
      <c r="APE137" s="48"/>
      <c r="APF137" s="48"/>
      <c r="APG137" s="48"/>
      <c r="APH137" s="48"/>
      <c r="API137" s="48"/>
      <c r="APJ137" s="48"/>
      <c r="APK137" s="48"/>
      <c r="APL137" s="48"/>
      <c r="APM137" s="48"/>
      <c r="APN137" s="48"/>
      <c r="APO137" s="48"/>
      <c r="APP137" s="48"/>
      <c r="APQ137" s="48"/>
      <c r="APR137" s="48"/>
      <c r="APS137" s="48"/>
      <c r="APT137" s="48"/>
      <c r="APU137" s="48"/>
      <c r="APV137" s="48"/>
      <c r="APW137" s="48"/>
      <c r="APX137" s="48"/>
      <c r="APY137" s="48"/>
      <c r="APZ137" s="48"/>
      <c r="AQA137" s="48"/>
      <c r="AQB137" s="48"/>
      <c r="AQC137" s="48"/>
      <c r="AQD137" s="48"/>
      <c r="AQE137" s="48"/>
      <c r="AQF137" s="48"/>
      <c r="AQG137" s="48"/>
      <c r="AQH137" s="48"/>
      <c r="AQI137" s="48"/>
      <c r="AQJ137" s="48"/>
      <c r="AQK137" s="48"/>
      <c r="AQL137" s="48"/>
      <c r="AQM137" s="48"/>
      <c r="AQN137" s="48"/>
      <c r="AQO137" s="48"/>
      <c r="AQP137" s="48"/>
      <c r="AQQ137" s="48"/>
      <c r="AQR137" s="48"/>
      <c r="AQS137" s="48"/>
      <c r="AQT137" s="48"/>
      <c r="AQU137" s="48"/>
      <c r="AQV137" s="48"/>
      <c r="AQW137" s="48"/>
      <c r="AQX137" s="48"/>
      <c r="AQY137" s="48"/>
      <c r="AQZ137" s="48"/>
      <c r="ARA137" s="48"/>
      <c r="ARB137" s="48"/>
      <c r="ARC137" s="48"/>
      <c r="ARD137" s="48"/>
      <c r="ARE137" s="48"/>
      <c r="ARF137" s="48"/>
      <c r="ARG137" s="48"/>
      <c r="ARH137" s="48"/>
      <c r="ARI137" s="48"/>
      <c r="ARJ137" s="48"/>
      <c r="ARK137" s="48"/>
      <c r="ARL137" s="48"/>
      <c r="ARM137" s="48"/>
      <c r="ARN137" s="48"/>
      <c r="ARO137" s="48"/>
      <c r="ARP137" s="48"/>
      <c r="ARQ137" s="48"/>
      <c r="ARR137" s="48"/>
      <c r="ARS137" s="48"/>
      <c r="ART137" s="48"/>
      <c r="ARU137" s="48"/>
      <c r="ARV137" s="48"/>
      <c r="ARW137" s="48"/>
      <c r="ARX137" s="48"/>
      <c r="ARY137" s="48"/>
      <c r="ARZ137" s="48"/>
      <c r="ASA137" s="48"/>
      <c r="ASB137" s="48"/>
      <c r="ASC137" s="48"/>
      <c r="ASD137" s="48"/>
      <c r="ASE137" s="48"/>
      <c r="ASF137" s="48"/>
      <c r="ASG137" s="48"/>
      <c r="ASH137" s="48"/>
      <c r="ASI137" s="48"/>
      <c r="ASJ137" s="48"/>
      <c r="ASK137" s="48"/>
      <c r="ASL137" s="48"/>
      <c r="ASM137" s="48"/>
      <c r="ASN137" s="48"/>
      <c r="ASO137" s="48"/>
      <c r="ASP137" s="48"/>
      <c r="ASQ137" s="48"/>
      <c r="ASR137" s="48"/>
      <c r="ASS137" s="48"/>
      <c r="AST137" s="48"/>
      <c r="ASU137" s="48"/>
      <c r="ASV137" s="48"/>
      <c r="ASW137" s="48"/>
      <c r="ASX137" s="48"/>
      <c r="ASY137" s="48"/>
      <c r="ASZ137" s="48"/>
      <c r="ATA137" s="48"/>
      <c r="ATB137" s="48"/>
      <c r="ATC137" s="48"/>
      <c r="ATD137" s="48"/>
      <c r="ATE137" s="48"/>
      <c r="ATF137" s="48"/>
      <c r="ATG137" s="48"/>
      <c r="ATH137" s="48"/>
      <c r="ATI137" s="48"/>
      <c r="ATJ137" s="48"/>
      <c r="ATK137" s="48"/>
      <c r="ATL137" s="48"/>
      <c r="ATM137" s="48"/>
      <c r="ATN137" s="48"/>
      <c r="ATO137" s="48"/>
      <c r="ATP137" s="48"/>
      <c r="ATQ137" s="48"/>
      <c r="ATR137" s="48"/>
      <c r="ATS137" s="48"/>
      <c r="ATT137" s="48"/>
      <c r="ATU137" s="48"/>
      <c r="ATV137" s="48"/>
      <c r="ATW137" s="48"/>
      <c r="ATX137" s="48"/>
      <c r="ATY137" s="48"/>
      <c r="ATZ137" s="48"/>
      <c r="AUA137" s="48"/>
      <c r="AUB137" s="48"/>
      <c r="AUC137" s="48"/>
      <c r="AUD137" s="48"/>
      <c r="AUE137" s="48"/>
      <c r="AUF137" s="48"/>
      <c r="AUG137" s="48"/>
      <c r="AUH137" s="48"/>
      <c r="AUI137" s="48"/>
      <c r="AUJ137" s="48"/>
      <c r="AUK137" s="48"/>
      <c r="AUL137" s="48"/>
      <c r="AUM137" s="48"/>
      <c r="AUN137" s="48"/>
      <c r="AUO137" s="48"/>
      <c r="AUP137" s="48"/>
      <c r="AUQ137" s="48"/>
      <c r="AUR137" s="48"/>
      <c r="AUS137" s="48"/>
      <c r="AUT137" s="48"/>
      <c r="AUU137" s="48"/>
      <c r="AUV137" s="48"/>
      <c r="AUW137" s="48"/>
      <c r="AUX137" s="48"/>
      <c r="AUY137" s="48"/>
      <c r="AUZ137" s="48"/>
      <c r="AVA137" s="48"/>
      <c r="AVB137" s="48"/>
      <c r="AVC137" s="48"/>
      <c r="AVD137" s="48"/>
      <c r="AVE137" s="48"/>
      <c r="AVF137" s="48"/>
      <c r="AVG137" s="48"/>
      <c r="AVH137" s="48"/>
      <c r="AVI137" s="48"/>
      <c r="AVJ137" s="48"/>
      <c r="AVK137" s="48"/>
      <c r="AVL137" s="48"/>
      <c r="AVM137" s="48"/>
      <c r="AVN137" s="48"/>
      <c r="AVO137" s="48"/>
      <c r="AVP137" s="48"/>
      <c r="AVQ137" s="48"/>
      <c r="AVR137" s="48"/>
      <c r="AVS137" s="48"/>
      <c r="AVT137" s="48"/>
      <c r="AVU137" s="48"/>
      <c r="AVV137" s="48"/>
      <c r="AVW137" s="48"/>
      <c r="AVX137" s="48"/>
      <c r="AVY137" s="48"/>
      <c r="AVZ137" s="48"/>
      <c r="AWA137" s="48"/>
      <c r="AWB137" s="48"/>
      <c r="AWC137" s="48"/>
      <c r="AWD137" s="48"/>
      <c r="AWE137" s="48"/>
      <c r="AWF137" s="48"/>
      <c r="AWG137" s="48"/>
      <c r="AWH137" s="48"/>
      <c r="AWI137" s="48"/>
      <c r="AWJ137" s="48"/>
      <c r="AWK137" s="48"/>
      <c r="AWL137" s="48"/>
      <c r="AWM137" s="48"/>
      <c r="AWN137" s="48"/>
      <c r="AWO137" s="48"/>
      <c r="AWP137" s="48"/>
      <c r="AWQ137" s="48"/>
      <c r="AWR137" s="48"/>
      <c r="AWS137" s="48"/>
      <c r="AWT137" s="48"/>
      <c r="AWU137" s="48"/>
      <c r="AWV137" s="48"/>
      <c r="AWW137" s="48"/>
      <c r="AWX137" s="48"/>
      <c r="AWY137" s="48"/>
      <c r="AWZ137" s="48"/>
      <c r="AXA137" s="48"/>
      <c r="AXB137" s="48"/>
      <c r="AXC137" s="48"/>
      <c r="AXD137" s="48"/>
      <c r="AXE137" s="48"/>
      <c r="AXF137" s="48"/>
      <c r="AXG137" s="48"/>
      <c r="AXH137" s="48"/>
      <c r="AXI137" s="48"/>
      <c r="AXJ137" s="48"/>
      <c r="AXK137" s="48"/>
      <c r="AXL137" s="48"/>
      <c r="AXM137" s="48"/>
      <c r="AXN137" s="48"/>
      <c r="AXO137" s="48"/>
      <c r="AXP137" s="48"/>
      <c r="AXQ137" s="48"/>
      <c r="AXR137" s="48"/>
      <c r="AXS137" s="48"/>
      <c r="AXT137" s="48"/>
      <c r="AXU137" s="48"/>
      <c r="AXV137" s="48"/>
      <c r="AXW137" s="48"/>
      <c r="AXX137" s="48"/>
      <c r="AXY137" s="48"/>
      <c r="AXZ137" s="48"/>
      <c r="AYA137" s="48"/>
      <c r="AYB137" s="48"/>
      <c r="AYC137" s="48"/>
      <c r="AYD137" s="48"/>
      <c r="AYE137" s="48"/>
      <c r="AYF137" s="48"/>
      <c r="AYG137" s="48"/>
      <c r="AYH137" s="48"/>
      <c r="AYI137" s="48"/>
      <c r="AYJ137" s="48"/>
      <c r="AYK137" s="48"/>
      <c r="AYL137" s="48"/>
      <c r="AYM137" s="48"/>
      <c r="AYN137" s="48"/>
      <c r="AYO137" s="48"/>
      <c r="AYP137" s="48"/>
      <c r="AYQ137" s="48"/>
      <c r="AYR137" s="48"/>
      <c r="AYS137" s="48"/>
      <c r="AYT137" s="48"/>
      <c r="AYU137" s="48"/>
      <c r="AYV137" s="48"/>
      <c r="AYW137" s="48"/>
      <c r="AYX137" s="48"/>
      <c r="AYY137" s="48"/>
      <c r="AYZ137" s="48"/>
      <c r="AZA137" s="48"/>
      <c r="AZB137" s="48"/>
      <c r="AZC137" s="48"/>
      <c r="AZD137" s="48"/>
      <c r="AZE137" s="48"/>
      <c r="AZF137" s="48"/>
      <c r="AZG137" s="48"/>
      <c r="AZH137" s="48"/>
      <c r="AZI137" s="48"/>
      <c r="AZJ137" s="48"/>
      <c r="AZK137" s="48"/>
      <c r="AZL137" s="48"/>
      <c r="AZM137" s="48"/>
      <c r="AZN137" s="48"/>
      <c r="AZO137" s="48"/>
      <c r="AZP137" s="48"/>
      <c r="AZQ137" s="48"/>
      <c r="AZR137" s="48"/>
      <c r="AZS137" s="48"/>
      <c r="AZT137" s="48"/>
      <c r="AZU137" s="48"/>
      <c r="AZV137" s="48"/>
      <c r="AZW137" s="48"/>
      <c r="AZX137" s="48"/>
      <c r="AZY137" s="48"/>
      <c r="AZZ137" s="48"/>
      <c r="BAA137" s="48"/>
      <c r="BAB137" s="48"/>
      <c r="BAC137" s="48"/>
      <c r="BAD137" s="48"/>
      <c r="BAE137" s="48"/>
      <c r="BAF137" s="48"/>
      <c r="BAG137" s="48"/>
      <c r="BAH137" s="48"/>
      <c r="BAI137" s="48"/>
      <c r="BAJ137" s="48"/>
      <c r="BAK137" s="48"/>
      <c r="BAL137" s="48"/>
      <c r="BAM137" s="48"/>
      <c r="BAN137" s="48"/>
      <c r="BAO137" s="48"/>
      <c r="BAP137" s="48"/>
      <c r="BAQ137" s="48"/>
      <c r="BAR137" s="48"/>
      <c r="BAS137" s="48"/>
      <c r="BAT137" s="48"/>
      <c r="BAU137" s="48"/>
      <c r="BAV137" s="48"/>
      <c r="BAW137" s="48"/>
      <c r="BAX137" s="48"/>
      <c r="BAY137" s="48"/>
      <c r="BAZ137" s="48"/>
      <c r="BBA137" s="48"/>
      <c r="BBB137" s="48"/>
      <c r="BBC137" s="48"/>
      <c r="BBD137" s="48"/>
      <c r="BBE137" s="48"/>
      <c r="BBF137" s="48"/>
      <c r="BBG137" s="48"/>
      <c r="BBH137" s="48"/>
      <c r="BBI137" s="48"/>
      <c r="BBJ137" s="48"/>
      <c r="BBK137" s="48"/>
      <c r="BBL137" s="48"/>
      <c r="BBM137" s="48"/>
      <c r="BBN137" s="48"/>
      <c r="BBO137" s="48"/>
      <c r="BBP137" s="48"/>
      <c r="BBQ137" s="48"/>
      <c r="BBR137" s="48"/>
      <c r="BBS137" s="48"/>
      <c r="BBT137" s="48"/>
      <c r="BBU137" s="48"/>
      <c r="BBV137" s="48"/>
      <c r="BBW137" s="48"/>
      <c r="BBX137" s="48"/>
      <c r="BBY137" s="48"/>
      <c r="BBZ137" s="48"/>
      <c r="BCA137" s="48"/>
      <c r="BCB137" s="48"/>
      <c r="BCC137" s="48"/>
      <c r="BCD137" s="48"/>
      <c r="BCE137" s="48"/>
      <c r="BCF137" s="48"/>
      <c r="BCG137" s="48"/>
      <c r="BCH137" s="48"/>
      <c r="BCI137" s="48"/>
      <c r="BCJ137" s="48"/>
      <c r="BCK137" s="48"/>
      <c r="BCL137" s="48"/>
      <c r="BCM137" s="48"/>
      <c r="BCN137" s="48"/>
      <c r="BCO137" s="48"/>
      <c r="BCP137" s="48"/>
      <c r="BCQ137" s="48"/>
      <c r="BCR137" s="48"/>
      <c r="BCS137" s="48"/>
      <c r="BCT137" s="48"/>
      <c r="BCU137" s="48"/>
      <c r="BCV137" s="48"/>
      <c r="BCW137" s="48"/>
      <c r="BCX137" s="48"/>
      <c r="BCY137" s="48"/>
      <c r="BCZ137" s="48"/>
      <c r="BDA137" s="48"/>
      <c r="BDB137" s="48"/>
      <c r="BDC137" s="48"/>
      <c r="BDD137" s="48"/>
      <c r="BDE137" s="48"/>
      <c r="BDF137" s="48"/>
      <c r="BDG137" s="48"/>
      <c r="BDH137" s="48"/>
      <c r="BDI137" s="48"/>
      <c r="BDJ137" s="48"/>
      <c r="BDK137" s="48"/>
      <c r="BDL137" s="48"/>
      <c r="BDM137" s="48"/>
      <c r="BDN137" s="48"/>
      <c r="BDO137" s="48"/>
      <c r="BDP137" s="48"/>
      <c r="BDQ137" s="48"/>
      <c r="BDR137" s="48"/>
      <c r="BDS137" s="48"/>
      <c r="BDT137" s="48"/>
      <c r="BDU137" s="48"/>
      <c r="BDV137" s="48"/>
      <c r="BDW137" s="48"/>
      <c r="BDX137" s="48"/>
      <c r="BDY137" s="48"/>
      <c r="BDZ137" s="48"/>
      <c r="BEA137" s="48"/>
      <c r="BEB137" s="48"/>
      <c r="BEC137" s="48"/>
      <c r="BED137" s="48"/>
      <c r="BEE137" s="48"/>
      <c r="BEF137" s="48"/>
      <c r="BEG137" s="48"/>
      <c r="BEH137" s="48"/>
      <c r="BEI137" s="48"/>
      <c r="BEJ137" s="48"/>
      <c r="BEK137" s="48"/>
      <c r="BEL137" s="48"/>
      <c r="BEM137" s="48"/>
      <c r="BEN137" s="48"/>
      <c r="BEO137" s="48"/>
      <c r="BEP137" s="48"/>
      <c r="BEQ137" s="48"/>
      <c r="BER137" s="48"/>
      <c r="BES137" s="48"/>
      <c r="BET137" s="48"/>
      <c r="BEU137" s="48"/>
      <c r="BEV137" s="48"/>
      <c r="BEW137" s="48"/>
      <c r="BEX137" s="48"/>
      <c r="BEY137" s="48"/>
      <c r="BEZ137" s="48"/>
      <c r="BFA137" s="48"/>
      <c r="BFB137" s="48"/>
      <c r="BFC137" s="48"/>
      <c r="BFD137" s="48"/>
      <c r="BFE137" s="48"/>
      <c r="BFF137" s="48"/>
      <c r="BFG137" s="48"/>
      <c r="BFH137" s="48"/>
      <c r="BFI137" s="48"/>
      <c r="BFJ137" s="48"/>
      <c r="BFK137" s="48"/>
      <c r="BFL137" s="48"/>
      <c r="BFM137" s="48"/>
      <c r="BFN137" s="48"/>
      <c r="BFO137" s="48"/>
      <c r="BFP137" s="48"/>
      <c r="BFQ137" s="48"/>
      <c r="BFR137" s="48"/>
      <c r="BFS137" s="48"/>
      <c r="BFT137" s="48"/>
      <c r="BFU137" s="48"/>
      <c r="BFV137" s="48"/>
      <c r="BFW137" s="48"/>
      <c r="BFX137" s="48"/>
      <c r="BFY137" s="48"/>
      <c r="BFZ137" s="48"/>
      <c r="BGA137" s="48"/>
      <c r="BGB137" s="48"/>
      <c r="BGC137" s="48"/>
      <c r="BGD137" s="48"/>
      <c r="BGE137" s="48"/>
      <c r="BGF137" s="48"/>
      <c r="BGG137" s="48"/>
      <c r="BGH137" s="48"/>
      <c r="BGI137" s="48"/>
      <c r="BGJ137" s="48"/>
      <c r="BGK137" s="48"/>
      <c r="BGL137" s="48"/>
      <c r="BGM137" s="48"/>
      <c r="BGN137" s="48"/>
      <c r="BGO137" s="48"/>
      <c r="BGP137" s="48"/>
      <c r="BGQ137" s="48"/>
      <c r="BGR137" s="48"/>
      <c r="BGS137" s="48"/>
      <c r="BGT137" s="48"/>
      <c r="BGU137" s="48"/>
      <c r="BGV137" s="48"/>
      <c r="BGW137" s="48"/>
      <c r="BGX137" s="48"/>
      <c r="BGY137" s="48"/>
      <c r="BGZ137" s="48"/>
      <c r="BHA137" s="48"/>
      <c r="BHB137" s="48"/>
      <c r="BHC137" s="48"/>
      <c r="BHD137" s="48"/>
      <c r="BHE137" s="48"/>
      <c r="BHF137" s="48"/>
      <c r="BHG137" s="48"/>
      <c r="BHH137" s="48"/>
      <c r="BHI137" s="48"/>
      <c r="BHJ137" s="48"/>
      <c r="BHK137" s="48"/>
      <c r="BHL137" s="48"/>
      <c r="BHM137" s="48"/>
      <c r="BHN137" s="48"/>
      <c r="BHO137" s="48"/>
      <c r="BHP137" s="48"/>
      <c r="BHQ137" s="48"/>
      <c r="BHR137" s="48"/>
      <c r="BHS137" s="48"/>
      <c r="BHT137" s="48"/>
      <c r="BHU137" s="48"/>
      <c r="BHV137" s="48"/>
      <c r="BHW137" s="48"/>
      <c r="BHX137" s="48"/>
      <c r="BHY137" s="48"/>
      <c r="BHZ137" s="48"/>
      <c r="BIA137" s="48"/>
      <c r="BIB137" s="48"/>
      <c r="BIC137" s="48"/>
      <c r="BID137" s="48"/>
      <c r="BIE137" s="48"/>
      <c r="BIF137" s="48"/>
      <c r="BIG137" s="48"/>
      <c r="BIH137" s="48"/>
      <c r="BII137" s="48"/>
      <c r="BIJ137" s="48"/>
      <c r="BIK137" s="48"/>
      <c r="BIL137" s="48"/>
      <c r="BIM137" s="48"/>
      <c r="BIN137" s="48"/>
      <c r="BIO137" s="48"/>
      <c r="BIP137" s="48"/>
      <c r="BIQ137" s="48"/>
      <c r="BIR137" s="48"/>
      <c r="BIS137" s="48"/>
      <c r="BIT137" s="48"/>
      <c r="BIU137" s="48"/>
      <c r="BIV137" s="48"/>
      <c r="BIW137" s="48"/>
      <c r="BIX137" s="48"/>
      <c r="BIY137" s="48"/>
      <c r="BIZ137" s="48"/>
      <c r="BJA137" s="48"/>
      <c r="BJB137" s="48"/>
      <c r="BJC137" s="48"/>
      <c r="BJD137" s="48"/>
      <c r="BJE137" s="48"/>
      <c r="BJF137" s="48"/>
      <c r="BJG137" s="48"/>
      <c r="BJH137" s="48"/>
      <c r="BJI137" s="48"/>
      <c r="BJJ137" s="48"/>
      <c r="BJK137" s="48"/>
      <c r="BJL137" s="48"/>
      <c r="BJM137" s="48"/>
      <c r="BJN137" s="48"/>
      <c r="BJO137" s="48"/>
      <c r="BJP137" s="48"/>
      <c r="BJQ137" s="48"/>
      <c r="BJR137" s="48"/>
      <c r="BJS137" s="48"/>
      <c r="BJT137" s="48"/>
      <c r="BJU137" s="48"/>
      <c r="BJV137" s="48"/>
      <c r="BJW137" s="48"/>
      <c r="BJX137" s="48"/>
      <c r="BJY137" s="48"/>
      <c r="BJZ137" s="48"/>
      <c r="BKA137" s="48"/>
      <c r="BKB137" s="48"/>
      <c r="BKC137" s="48"/>
      <c r="BKD137" s="48"/>
      <c r="BKE137" s="48"/>
      <c r="BKF137" s="48"/>
      <c r="BKG137" s="48"/>
      <c r="BKH137" s="48"/>
      <c r="BKI137" s="48"/>
      <c r="BKJ137" s="48"/>
      <c r="BKK137" s="48"/>
      <c r="BKL137" s="48"/>
      <c r="BKM137" s="48"/>
      <c r="BKN137" s="48"/>
      <c r="BKO137" s="48"/>
      <c r="BKP137" s="48"/>
      <c r="BKQ137" s="48"/>
      <c r="BKR137" s="48"/>
      <c r="BKS137" s="48"/>
      <c r="BKT137" s="48"/>
      <c r="BKU137" s="48"/>
      <c r="BKV137" s="48"/>
      <c r="BKW137" s="48"/>
      <c r="BKX137" s="48"/>
      <c r="BKY137" s="48"/>
      <c r="BKZ137" s="48"/>
      <c r="BLA137" s="48"/>
      <c r="BLB137" s="48"/>
      <c r="BLC137" s="48"/>
      <c r="BLD137" s="48"/>
      <c r="BLE137" s="48"/>
      <c r="BLF137" s="48"/>
      <c r="BLG137" s="48"/>
      <c r="BLH137" s="48"/>
      <c r="BLI137" s="48"/>
      <c r="BLJ137" s="48"/>
      <c r="BLK137" s="48"/>
      <c r="BLL137" s="48"/>
      <c r="BLM137" s="48"/>
      <c r="BLN137" s="48"/>
      <c r="BLO137" s="48"/>
      <c r="BLP137" s="48"/>
      <c r="BLQ137" s="48"/>
      <c r="BLR137" s="48"/>
      <c r="BLS137" s="48"/>
      <c r="BLT137" s="48"/>
      <c r="BLU137" s="48"/>
      <c r="BLV137" s="48"/>
      <c r="BLW137" s="48"/>
      <c r="BLX137" s="48"/>
      <c r="BLY137" s="48"/>
      <c r="BLZ137" s="48"/>
      <c r="BMA137" s="48"/>
      <c r="BMB137" s="48"/>
      <c r="BMC137" s="48"/>
      <c r="BMD137" s="48"/>
      <c r="BME137" s="48"/>
      <c r="BMF137" s="48"/>
      <c r="BMG137" s="48"/>
      <c r="BMH137" s="48"/>
      <c r="BMI137" s="48"/>
      <c r="BMJ137" s="48"/>
      <c r="BMK137" s="48"/>
      <c r="BML137" s="48"/>
      <c r="BMM137" s="48"/>
      <c r="BMN137" s="48"/>
      <c r="BMO137" s="48"/>
      <c r="BMP137" s="48"/>
      <c r="BMQ137" s="48"/>
      <c r="BMR137" s="48"/>
      <c r="BMS137" s="48"/>
      <c r="BMT137" s="48"/>
      <c r="BMU137" s="48"/>
      <c r="BMV137" s="48"/>
      <c r="BMW137" s="48"/>
      <c r="BMX137" s="48"/>
      <c r="BMY137" s="48"/>
      <c r="BMZ137" s="48"/>
      <c r="BNA137" s="48"/>
      <c r="BNB137" s="48"/>
      <c r="BNC137" s="48"/>
      <c r="BND137" s="48"/>
      <c r="BNE137" s="48"/>
      <c r="BNF137" s="48"/>
      <c r="BNG137" s="48"/>
      <c r="BNH137" s="48"/>
      <c r="BNI137" s="48"/>
      <c r="BNJ137" s="48"/>
      <c r="BNK137" s="48"/>
      <c r="BNL137" s="48"/>
      <c r="BNM137" s="48"/>
      <c r="BNN137" s="48"/>
      <c r="BNO137" s="48"/>
      <c r="BNP137" s="48"/>
      <c r="BNQ137" s="48"/>
      <c r="BNR137" s="48"/>
      <c r="BNS137" s="48"/>
      <c r="BNT137" s="48"/>
      <c r="BNU137" s="48"/>
      <c r="BNV137" s="48"/>
      <c r="BNW137" s="48"/>
      <c r="BNX137" s="48"/>
      <c r="BNY137" s="48"/>
      <c r="BNZ137" s="48"/>
      <c r="BOA137" s="48"/>
      <c r="BOB137" s="48"/>
      <c r="BOC137" s="48"/>
      <c r="BOD137" s="48"/>
      <c r="BOE137" s="48"/>
      <c r="BOF137" s="48"/>
      <c r="BOG137" s="48"/>
      <c r="BOH137" s="48"/>
      <c r="BOI137" s="48"/>
      <c r="BOJ137" s="48"/>
      <c r="BOK137" s="48"/>
      <c r="BOL137" s="48"/>
      <c r="BOM137" s="48"/>
      <c r="BON137" s="48"/>
      <c r="BOO137" s="48"/>
      <c r="BOP137" s="48"/>
      <c r="BOQ137" s="48"/>
      <c r="BOR137" s="48"/>
      <c r="BOS137" s="48"/>
      <c r="BOT137" s="48"/>
      <c r="BOU137" s="48"/>
      <c r="BOV137" s="48"/>
      <c r="BOW137" s="48"/>
      <c r="BOX137" s="48"/>
      <c r="BOY137" s="48"/>
      <c r="BOZ137" s="48"/>
      <c r="BPA137" s="48"/>
      <c r="BPB137" s="48"/>
      <c r="BPC137" s="48"/>
      <c r="BPD137" s="48"/>
      <c r="BPE137" s="48"/>
      <c r="BPF137" s="48"/>
      <c r="BPG137" s="48"/>
      <c r="BPH137" s="48"/>
      <c r="BPI137" s="48"/>
      <c r="BPJ137" s="48"/>
      <c r="BPK137" s="48"/>
      <c r="BPL137" s="48"/>
      <c r="BPM137" s="48"/>
      <c r="BPN137" s="48"/>
      <c r="BPO137" s="48"/>
      <c r="BPP137" s="48"/>
      <c r="BPQ137" s="48"/>
      <c r="BPR137" s="48"/>
      <c r="BPS137" s="48"/>
      <c r="BPT137" s="48"/>
      <c r="BPU137" s="48"/>
      <c r="BPV137" s="48"/>
      <c r="BPW137" s="48"/>
      <c r="BPX137" s="48"/>
      <c r="BPY137" s="48"/>
      <c r="BPZ137" s="48"/>
      <c r="BQA137" s="48"/>
      <c r="BQB137" s="48"/>
      <c r="BQC137" s="48"/>
      <c r="BQD137" s="48"/>
      <c r="BQE137" s="48"/>
      <c r="BQF137" s="48"/>
      <c r="BQG137" s="48"/>
      <c r="BQH137" s="48"/>
      <c r="BQI137" s="48"/>
      <c r="BQJ137" s="48"/>
      <c r="BQK137" s="48"/>
      <c r="BQL137" s="48"/>
      <c r="BQM137" s="48"/>
      <c r="BQN137" s="48"/>
      <c r="BQO137" s="48"/>
      <c r="BQP137" s="48"/>
      <c r="BQQ137" s="48"/>
      <c r="BQR137" s="48"/>
      <c r="BQS137" s="48"/>
      <c r="BQT137" s="48"/>
      <c r="BQU137" s="48"/>
      <c r="BQV137" s="48"/>
      <c r="BQW137" s="48"/>
      <c r="BQX137" s="48"/>
      <c r="BQY137" s="48"/>
      <c r="BQZ137" s="48"/>
      <c r="BRA137" s="48"/>
      <c r="BRB137" s="48"/>
      <c r="BRC137" s="48"/>
      <c r="BRD137" s="48"/>
      <c r="BRE137" s="48"/>
      <c r="BRF137" s="48"/>
      <c r="BRG137" s="48"/>
      <c r="BRH137" s="48"/>
      <c r="BRI137" s="48"/>
      <c r="BRJ137" s="48"/>
      <c r="BRK137" s="48"/>
      <c r="BRL137" s="48"/>
      <c r="BRM137" s="48"/>
      <c r="BRN137" s="48"/>
      <c r="BRO137" s="48"/>
      <c r="BRP137" s="48"/>
      <c r="BRQ137" s="48"/>
      <c r="BRR137" s="48"/>
      <c r="BRS137" s="48"/>
      <c r="BRT137" s="48"/>
      <c r="BRU137" s="48"/>
      <c r="BRV137" s="48"/>
      <c r="BRW137" s="48"/>
      <c r="BRX137" s="48"/>
      <c r="BRY137" s="48"/>
      <c r="BRZ137" s="48"/>
      <c r="BSA137" s="48"/>
      <c r="BSB137" s="48"/>
      <c r="BSC137" s="48"/>
      <c r="BSD137" s="48"/>
      <c r="BSE137" s="48"/>
      <c r="BSF137" s="48"/>
      <c r="BSG137" s="48"/>
      <c r="BSH137" s="48"/>
      <c r="BSI137" s="48"/>
      <c r="BSJ137" s="48"/>
      <c r="BSK137" s="48"/>
      <c r="BSL137" s="48"/>
      <c r="BSM137" s="48"/>
      <c r="BSN137" s="48"/>
      <c r="BSO137" s="48"/>
      <c r="BSP137" s="48"/>
      <c r="BSQ137" s="48"/>
      <c r="BSR137" s="48"/>
      <c r="BSS137" s="48"/>
      <c r="BST137" s="48"/>
      <c r="BSU137" s="48"/>
      <c r="BSV137" s="48"/>
      <c r="BSW137" s="48"/>
      <c r="BSX137" s="48"/>
      <c r="BSY137" s="48"/>
      <c r="BSZ137" s="48"/>
      <c r="BTA137" s="48"/>
      <c r="BTB137" s="48"/>
      <c r="BTC137" s="48"/>
      <c r="BTD137" s="48"/>
      <c r="BTE137" s="48"/>
      <c r="BTF137" s="48"/>
      <c r="BTG137" s="48"/>
      <c r="BTH137" s="48"/>
      <c r="BTI137" s="48"/>
      <c r="BTJ137" s="48"/>
      <c r="BTK137" s="48"/>
      <c r="BTL137" s="48"/>
      <c r="BTM137" s="48"/>
      <c r="BTN137" s="48"/>
      <c r="BTO137" s="48"/>
      <c r="BTP137" s="48"/>
      <c r="BTQ137" s="48"/>
      <c r="BTR137" s="48"/>
      <c r="BTS137" s="48"/>
      <c r="BTT137" s="48"/>
      <c r="BTU137" s="48"/>
      <c r="BTV137" s="48"/>
      <c r="BTW137" s="48"/>
      <c r="BTX137" s="48"/>
      <c r="BTY137" s="48"/>
      <c r="BTZ137" s="48"/>
      <c r="BUA137" s="48"/>
      <c r="BUB137" s="48"/>
      <c r="BUC137" s="48"/>
      <c r="BUD137" s="48"/>
      <c r="BUE137" s="48"/>
      <c r="BUF137" s="48"/>
      <c r="BUG137" s="48"/>
      <c r="BUH137" s="48"/>
      <c r="BUI137" s="48"/>
      <c r="BUJ137" s="48"/>
      <c r="BUK137" s="48"/>
      <c r="BUL137" s="48"/>
      <c r="BUM137" s="48"/>
      <c r="BUN137" s="48"/>
      <c r="BUO137" s="48"/>
      <c r="BUP137" s="48"/>
      <c r="BUQ137" s="48"/>
      <c r="BUR137" s="48"/>
      <c r="BUS137" s="48"/>
      <c r="BUT137" s="48"/>
      <c r="BUU137" s="48"/>
      <c r="BUV137" s="48"/>
      <c r="BUW137" s="48"/>
      <c r="BUX137" s="48"/>
      <c r="BUY137" s="48"/>
      <c r="BUZ137" s="48"/>
      <c r="BVA137" s="48"/>
      <c r="BVB137" s="48"/>
      <c r="BVC137" s="48"/>
      <c r="BVD137" s="48"/>
      <c r="BVE137" s="48"/>
      <c r="BVF137" s="48"/>
      <c r="BVG137" s="48"/>
      <c r="BVH137" s="48"/>
      <c r="BVI137" s="48"/>
      <c r="BVJ137" s="48"/>
      <c r="BVK137" s="48"/>
      <c r="BVL137" s="48"/>
      <c r="BVM137" s="48"/>
      <c r="BVN137" s="48"/>
      <c r="BVO137" s="48"/>
      <c r="BVP137" s="48"/>
      <c r="BVQ137" s="48"/>
      <c r="BVR137" s="48"/>
      <c r="BVS137" s="48"/>
      <c r="BVT137" s="48"/>
      <c r="BVU137" s="48"/>
      <c r="BVV137" s="48"/>
      <c r="BVW137" s="48"/>
      <c r="BVX137" s="48"/>
      <c r="BVY137" s="48"/>
      <c r="BVZ137" s="48"/>
      <c r="BWA137" s="48"/>
      <c r="BWB137" s="48"/>
      <c r="BWC137" s="48"/>
      <c r="BWD137" s="48"/>
      <c r="BWE137" s="48"/>
      <c r="BWF137" s="48"/>
      <c r="BWG137" s="48"/>
      <c r="BWH137" s="48"/>
      <c r="BWI137" s="48"/>
      <c r="BWJ137" s="48"/>
      <c r="BWK137" s="48"/>
      <c r="BWL137" s="48"/>
      <c r="BWM137" s="48"/>
      <c r="BWN137" s="48"/>
      <c r="BWO137" s="48"/>
      <c r="BWP137" s="48"/>
      <c r="BWQ137" s="48"/>
      <c r="BWR137" s="48"/>
      <c r="BWS137" s="48"/>
      <c r="BWT137" s="48"/>
      <c r="BWU137" s="48"/>
      <c r="BWV137" s="48"/>
      <c r="BWW137" s="48"/>
      <c r="BWX137" s="48"/>
      <c r="BWY137" s="48"/>
      <c r="BWZ137" s="48"/>
      <c r="BXA137" s="48"/>
      <c r="BXB137" s="48"/>
      <c r="BXC137" s="48"/>
      <c r="BXD137" s="48"/>
      <c r="BXE137" s="48"/>
      <c r="BXF137" s="48"/>
      <c r="BXG137" s="48"/>
      <c r="BXH137" s="48"/>
      <c r="BXI137" s="48"/>
      <c r="BXJ137" s="48"/>
      <c r="BXK137" s="48"/>
      <c r="BXL137" s="48"/>
      <c r="BXM137" s="48"/>
      <c r="BXN137" s="48"/>
      <c r="BXO137" s="48"/>
      <c r="BXP137" s="48"/>
      <c r="BXQ137" s="48"/>
      <c r="BXR137" s="48"/>
      <c r="BXS137" s="48"/>
      <c r="BXT137" s="48"/>
      <c r="BXU137" s="48"/>
      <c r="BXV137" s="48"/>
      <c r="BXW137" s="48"/>
      <c r="BXX137" s="48"/>
      <c r="BXY137" s="48"/>
      <c r="BXZ137" s="48"/>
      <c r="BYA137" s="48"/>
      <c r="BYB137" s="48"/>
      <c r="BYC137" s="48"/>
      <c r="BYD137" s="48"/>
      <c r="BYE137" s="48"/>
      <c r="BYF137" s="48"/>
      <c r="BYG137" s="48"/>
      <c r="BYH137" s="48"/>
      <c r="BYI137" s="48"/>
      <c r="BYJ137" s="48"/>
      <c r="BYK137" s="48"/>
      <c r="BYL137" s="48"/>
      <c r="BYM137" s="48"/>
      <c r="BYN137" s="48"/>
      <c r="BYO137" s="48"/>
      <c r="BYP137" s="48"/>
      <c r="BYQ137" s="48"/>
      <c r="BYR137" s="48"/>
      <c r="BYS137" s="48"/>
      <c r="BYT137" s="48"/>
      <c r="BYU137" s="48"/>
      <c r="BYV137" s="48"/>
      <c r="BYW137" s="48"/>
      <c r="BYX137" s="48"/>
      <c r="BYY137" s="48"/>
      <c r="BYZ137" s="48"/>
      <c r="BZA137" s="48"/>
      <c r="BZB137" s="48"/>
      <c r="BZC137" s="48"/>
      <c r="BZD137" s="48"/>
      <c r="BZE137" s="48"/>
      <c r="BZF137" s="48"/>
      <c r="BZG137" s="48"/>
      <c r="BZH137" s="48"/>
      <c r="BZI137" s="48"/>
      <c r="BZJ137" s="48"/>
      <c r="BZK137" s="48"/>
      <c r="BZL137" s="48"/>
      <c r="BZM137" s="48"/>
      <c r="BZN137" s="48"/>
      <c r="BZO137" s="48"/>
      <c r="BZP137" s="48"/>
      <c r="BZQ137" s="48"/>
      <c r="BZR137" s="48"/>
      <c r="BZS137" s="48"/>
      <c r="BZT137" s="48"/>
      <c r="BZU137" s="48"/>
      <c r="BZV137" s="48"/>
      <c r="BZW137" s="48"/>
      <c r="BZX137" s="48"/>
      <c r="BZY137" s="48"/>
      <c r="BZZ137" s="48"/>
      <c r="CAA137" s="48"/>
      <c r="CAB137" s="48"/>
      <c r="CAC137" s="48"/>
      <c r="CAD137" s="48"/>
      <c r="CAE137" s="48"/>
      <c r="CAF137" s="48"/>
      <c r="CAG137" s="48"/>
      <c r="CAH137" s="48"/>
      <c r="CAI137" s="48"/>
      <c r="CAJ137" s="48"/>
      <c r="CAK137" s="48"/>
      <c r="CAL137" s="48"/>
      <c r="CAM137" s="48"/>
      <c r="CAN137" s="48"/>
      <c r="CAO137" s="48"/>
      <c r="CAP137" s="48"/>
      <c r="CAQ137" s="48"/>
      <c r="CAR137" s="48"/>
      <c r="CAS137" s="48"/>
      <c r="CAT137" s="48"/>
      <c r="CAU137" s="48"/>
      <c r="CAV137" s="48"/>
      <c r="CAW137" s="48"/>
      <c r="CAX137" s="48"/>
      <c r="CAY137" s="48"/>
      <c r="CAZ137" s="48"/>
      <c r="CBA137" s="48"/>
      <c r="CBB137" s="48"/>
      <c r="CBC137" s="48"/>
      <c r="CBD137" s="48"/>
      <c r="CBE137" s="48"/>
      <c r="CBF137" s="48"/>
      <c r="CBG137" s="48"/>
      <c r="CBH137" s="48"/>
      <c r="CBI137" s="48"/>
      <c r="CBJ137" s="48"/>
      <c r="CBK137" s="48"/>
      <c r="CBL137" s="48"/>
      <c r="CBM137" s="48"/>
      <c r="CBN137" s="48"/>
      <c r="CBO137" s="48"/>
      <c r="CBP137" s="48"/>
      <c r="CBQ137" s="48"/>
      <c r="CBR137" s="48"/>
      <c r="CBS137" s="48"/>
      <c r="CBT137" s="48"/>
      <c r="CBU137" s="48"/>
      <c r="CBV137" s="48"/>
      <c r="CBW137" s="48"/>
      <c r="CBX137" s="48"/>
      <c r="CBY137" s="48"/>
      <c r="CBZ137" s="48"/>
      <c r="CCA137" s="48"/>
      <c r="CCB137" s="48"/>
      <c r="CCC137" s="48"/>
      <c r="CCD137" s="48"/>
      <c r="CCE137" s="48"/>
      <c r="CCF137" s="48"/>
      <c r="CCG137" s="48"/>
      <c r="CCH137" s="48"/>
      <c r="CCI137" s="48"/>
      <c r="CCJ137" s="48"/>
      <c r="CCK137" s="48"/>
      <c r="CCL137" s="48"/>
      <c r="CCM137" s="48"/>
      <c r="CCN137" s="48"/>
      <c r="CCO137" s="48"/>
      <c r="CCP137" s="48"/>
      <c r="CCQ137" s="48"/>
      <c r="CCR137" s="48"/>
      <c r="CCS137" s="48"/>
      <c r="CCT137" s="48"/>
      <c r="CCU137" s="48"/>
      <c r="CCV137" s="48"/>
      <c r="CCW137" s="48"/>
      <c r="CCX137" s="48"/>
      <c r="CCY137" s="48"/>
      <c r="CCZ137" s="48"/>
      <c r="CDA137" s="48"/>
      <c r="CDB137" s="48"/>
      <c r="CDC137" s="48"/>
      <c r="CDD137" s="48"/>
      <c r="CDE137" s="48"/>
      <c r="CDF137" s="48"/>
      <c r="CDG137" s="48"/>
      <c r="CDH137" s="48"/>
      <c r="CDI137" s="48"/>
      <c r="CDJ137" s="48"/>
      <c r="CDK137" s="48"/>
      <c r="CDL137" s="48"/>
      <c r="CDM137" s="48"/>
      <c r="CDN137" s="48"/>
      <c r="CDO137" s="48"/>
      <c r="CDP137" s="48"/>
      <c r="CDQ137" s="48"/>
      <c r="CDR137" s="48"/>
      <c r="CDS137" s="48"/>
      <c r="CDT137" s="48"/>
      <c r="CDU137" s="48"/>
      <c r="CDV137" s="48"/>
      <c r="CDW137" s="48"/>
      <c r="CDX137" s="48"/>
      <c r="CDY137" s="48"/>
      <c r="CDZ137" s="48"/>
      <c r="CEA137" s="48"/>
      <c r="CEB137" s="48"/>
      <c r="CEC137" s="48"/>
      <c r="CED137" s="48"/>
      <c r="CEE137" s="48"/>
      <c r="CEF137" s="48"/>
      <c r="CEG137" s="48"/>
      <c r="CEH137" s="48"/>
      <c r="CEI137" s="48"/>
      <c r="CEJ137" s="48"/>
      <c r="CEK137" s="48"/>
      <c r="CEL137" s="48"/>
      <c r="CEM137" s="48"/>
      <c r="CEN137" s="48"/>
      <c r="CEO137" s="48"/>
      <c r="CEP137" s="48"/>
      <c r="CEQ137" s="48"/>
      <c r="CER137" s="48"/>
      <c r="CES137" s="48"/>
      <c r="CET137" s="48"/>
      <c r="CEU137" s="48"/>
      <c r="CEV137" s="48"/>
      <c r="CEW137" s="48"/>
      <c r="CEX137" s="48"/>
      <c r="CEY137" s="48"/>
      <c r="CEZ137" s="48"/>
      <c r="CFA137" s="48"/>
      <c r="CFB137" s="48"/>
      <c r="CFC137" s="48"/>
      <c r="CFD137" s="48"/>
      <c r="CFE137" s="48"/>
      <c r="CFF137" s="48"/>
      <c r="CFG137" s="48"/>
      <c r="CFH137" s="48"/>
      <c r="CFI137" s="48"/>
      <c r="CFJ137" s="48"/>
      <c r="CFK137" s="48"/>
      <c r="CFL137" s="48"/>
      <c r="CFM137" s="48"/>
      <c r="CFN137" s="48"/>
      <c r="CFO137" s="48"/>
      <c r="CFP137" s="48"/>
      <c r="CFQ137" s="48"/>
      <c r="CFR137" s="48"/>
      <c r="CFS137" s="48"/>
      <c r="CFT137" s="48"/>
      <c r="CFU137" s="48"/>
      <c r="CFV137" s="48"/>
      <c r="CFW137" s="48"/>
      <c r="CFX137" s="48"/>
      <c r="CFY137" s="48"/>
      <c r="CFZ137" s="48"/>
      <c r="CGA137" s="48"/>
      <c r="CGB137" s="48"/>
      <c r="CGC137" s="48"/>
      <c r="CGD137" s="48"/>
      <c r="CGE137" s="48"/>
      <c r="CGF137" s="48"/>
      <c r="CGG137" s="48"/>
      <c r="CGH137" s="48"/>
      <c r="CGI137" s="48"/>
      <c r="CGJ137" s="48"/>
      <c r="CGK137" s="48"/>
      <c r="CGL137" s="48"/>
      <c r="CGM137" s="48"/>
      <c r="CGN137" s="48"/>
      <c r="CGO137" s="48"/>
      <c r="CGP137" s="48"/>
      <c r="CGQ137" s="48"/>
      <c r="CGR137" s="48"/>
      <c r="CGS137" s="48"/>
      <c r="CGT137" s="48"/>
      <c r="CGU137" s="48"/>
      <c r="CGV137" s="48"/>
      <c r="CGW137" s="48"/>
      <c r="CGX137" s="48"/>
      <c r="CGY137" s="48"/>
      <c r="CGZ137" s="48"/>
      <c r="CHA137" s="48"/>
      <c r="CHB137" s="48"/>
      <c r="CHC137" s="48"/>
      <c r="CHD137" s="48"/>
      <c r="CHE137" s="48"/>
      <c r="CHF137" s="48"/>
      <c r="CHG137" s="48"/>
      <c r="CHH137" s="48"/>
      <c r="CHI137" s="48"/>
      <c r="CHJ137" s="48"/>
      <c r="CHK137" s="48"/>
      <c r="CHL137" s="48"/>
      <c r="CHM137" s="48"/>
      <c r="CHN137" s="48"/>
      <c r="CHO137" s="48"/>
      <c r="CHP137" s="48"/>
      <c r="CHQ137" s="48"/>
      <c r="CHR137" s="48"/>
      <c r="CHS137" s="48"/>
      <c r="CHT137" s="48"/>
      <c r="CHU137" s="48"/>
      <c r="CHV137" s="48"/>
      <c r="CHW137" s="48"/>
      <c r="CHX137" s="48"/>
      <c r="CHY137" s="48"/>
      <c r="CHZ137" s="48"/>
      <c r="CIA137" s="48"/>
      <c r="CIB137" s="48"/>
      <c r="CIC137" s="48"/>
      <c r="CID137" s="48"/>
      <c r="CIE137" s="48"/>
      <c r="CIF137" s="48"/>
      <c r="CIG137" s="48"/>
      <c r="CIH137" s="48"/>
      <c r="CII137" s="48"/>
      <c r="CIJ137" s="48"/>
      <c r="CIK137" s="48"/>
      <c r="CIL137" s="48"/>
      <c r="CIM137" s="48"/>
      <c r="CIN137" s="48"/>
      <c r="CIO137" s="48"/>
      <c r="CIP137" s="48"/>
      <c r="CIQ137" s="48"/>
      <c r="CIR137" s="48"/>
      <c r="CIS137" s="48"/>
      <c r="CIT137" s="48"/>
      <c r="CIU137" s="48"/>
      <c r="CIV137" s="48"/>
      <c r="CIW137" s="48"/>
      <c r="CIX137" s="48"/>
      <c r="CIY137" s="48"/>
      <c r="CIZ137" s="48"/>
      <c r="CJA137" s="48"/>
      <c r="CJB137" s="48"/>
      <c r="CJC137" s="48"/>
      <c r="CJD137" s="48"/>
      <c r="CJE137" s="48"/>
      <c r="CJF137" s="48"/>
      <c r="CJG137" s="48"/>
      <c r="CJH137" s="48"/>
      <c r="CJI137" s="48"/>
      <c r="CJJ137" s="48"/>
      <c r="CJK137" s="48"/>
      <c r="CJL137" s="48"/>
      <c r="CJM137" s="48"/>
      <c r="CJN137" s="48"/>
      <c r="CJO137" s="48"/>
      <c r="CJP137" s="48"/>
      <c r="CJQ137" s="48"/>
      <c r="CJR137" s="48"/>
      <c r="CJS137" s="48"/>
      <c r="CJT137" s="48"/>
      <c r="CJU137" s="48"/>
      <c r="CJV137" s="48"/>
      <c r="CJW137" s="48"/>
      <c r="CJX137" s="48"/>
      <c r="CJY137" s="48"/>
      <c r="CJZ137" s="48"/>
      <c r="CKA137" s="48"/>
      <c r="CKB137" s="48"/>
      <c r="CKC137" s="48"/>
      <c r="CKD137" s="48"/>
      <c r="CKE137" s="48"/>
      <c r="CKF137" s="48"/>
      <c r="CKG137" s="48"/>
      <c r="CKH137" s="48"/>
      <c r="CKI137" s="48"/>
      <c r="CKJ137" s="48"/>
      <c r="CKK137" s="48"/>
      <c r="CKL137" s="48"/>
      <c r="CKM137" s="48"/>
      <c r="CKN137" s="48"/>
      <c r="CKO137" s="48"/>
      <c r="CKP137" s="48"/>
      <c r="CKQ137" s="48"/>
      <c r="CKR137" s="48"/>
      <c r="CKS137" s="48"/>
      <c r="CKT137" s="48"/>
      <c r="CKU137" s="48"/>
      <c r="CKV137" s="48"/>
      <c r="CKW137" s="48"/>
      <c r="CKX137" s="48"/>
      <c r="CKY137" s="48"/>
      <c r="CKZ137" s="48"/>
      <c r="CLA137" s="48"/>
      <c r="CLB137" s="48"/>
      <c r="CLC137" s="48"/>
      <c r="CLD137" s="48"/>
      <c r="CLE137" s="48"/>
      <c r="CLF137" s="48"/>
      <c r="CLG137" s="48"/>
      <c r="CLH137" s="48"/>
      <c r="CLI137" s="48"/>
      <c r="CLJ137" s="48"/>
      <c r="CLK137" s="48"/>
      <c r="CLL137" s="48"/>
      <c r="CLM137" s="48"/>
      <c r="CLN137" s="48"/>
      <c r="CLO137" s="48"/>
      <c r="CLP137" s="48"/>
      <c r="CLQ137" s="48"/>
      <c r="CLR137" s="48"/>
    </row>
    <row r="138" spans="1:2358" s="70" customFormat="1" ht="15.75" thickBot="1" x14ac:dyDescent="0.3">
      <c r="A138" s="48"/>
      <c r="B138" s="338">
        <v>3211000212</v>
      </c>
      <c r="C138" s="76" t="s">
        <v>99</v>
      </c>
      <c r="D138" s="314" t="s">
        <v>65</v>
      </c>
      <c r="E138" s="11"/>
      <c r="F138" s="695"/>
      <c r="G138" s="696"/>
      <c r="H138" s="696"/>
      <c r="I138" s="696"/>
      <c r="J138" s="696"/>
      <c r="K138" s="696"/>
      <c r="L138" s="696"/>
      <c r="M138" s="696"/>
      <c r="N138" s="696"/>
      <c r="O138" s="696"/>
      <c r="P138" s="697"/>
      <c r="Q138" s="48"/>
      <c r="R138" s="409">
        <v>1</v>
      </c>
      <c r="S138" s="254">
        <f t="shared" si="14"/>
        <v>0</v>
      </c>
      <c r="T138" s="124"/>
      <c r="U138" s="247"/>
      <c r="V138" s="415">
        <f>(AF138)</f>
        <v>228.86</v>
      </c>
      <c r="W138" s="48"/>
      <c r="X138" s="431"/>
      <c r="Y138" s="80">
        <v>242.95</v>
      </c>
      <c r="Z138" s="82"/>
      <c r="AA138" s="80"/>
      <c r="AB138" s="80"/>
      <c r="AC138" s="80"/>
      <c r="AD138" s="80"/>
      <c r="AE138" s="80"/>
      <c r="AF138" s="82">
        <v>228.86</v>
      </c>
      <c r="AG138" s="84"/>
      <c r="AH138" s="80"/>
      <c r="AI138" s="80"/>
      <c r="AJ138" s="80"/>
      <c r="AK138" s="80"/>
      <c r="AL138" s="80"/>
      <c r="AM138" s="84"/>
      <c r="AN138" s="84"/>
      <c r="AO138" s="84"/>
      <c r="AP138" s="84"/>
      <c r="AQ138" s="84"/>
      <c r="AR138" s="84"/>
      <c r="AS138" s="84"/>
      <c r="AT138" s="84"/>
      <c r="AU138" s="432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  <c r="GS138" s="48"/>
      <c r="GT138" s="48"/>
      <c r="GU138" s="48"/>
      <c r="GV138" s="48"/>
      <c r="GW138" s="48"/>
      <c r="GX138" s="48"/>
      <c r="GY138" s="48"/>
      <c r="GZ138" s="48"/>
      <c r="HA138" s="48"/>
      <c r="HB138" s="48"/>
      <c r="HC138" s="48"/>
      <c r="HD138" s="48"/>
      <c r="HE138" s="48"/>
      <c r="HF138" s="48"/>
      <c r="HG138" s="48"/>
      <c r="HH138" s="48"/>
      <c r="HI138" s="48"/>
      <c r="HJ138" s="48"/>
      <c r="HK138" s="48"/>
      <c r="HL138" s="48"/>
      <c r="HM138" s="48"/>
      <c r="HN138" s="48"/>
      <c r="HO138" s="48"/>
      <c r="HP138" s="48"/>
      <c r="HQ138" s="48"/>
      <c r="HR138" s="48"/>
      <c r="HS138" s="48"/>
      <c r="HT138" s="48"/>
      <c r="HU138" s="48"/>
      <c r="HV138" s="48"/>
      <c r="HW138" s="48"/>
      <c r="HX138" s="48"/>
      <c r="HY138" s="48"/>
      <c r="HZ138" s="48"/>
      <c r="IA138" s="48"/>
      <c r="IB138" s="48"/>
      <c r="IC138" s="48"/>
      <c r="ID138" s="48"/>
      <c r="IE138" s="48"/>
      <c r="IF138" s="48"/>
      <c r="IG138" s="48"/>
      <c r="IH138" s="48"/>
      <c r="II138" s="48"/>
      <c r="IJ138" s="48"/>
      <c r="IK138" s="48"/>
      <c r="IL138" s="48"/>
      <c r="IM138" s="48"/>
      <c r="IN138" s="48"/>
      <c r="IO138" s="48"/>
      <c r="IP138" s="48"/>
      <c r="IQ138" s="48"/>
      <c r="IR138" s="48"/>
      <c r="IS138" s="48"/>
      <c r="IT138" s="48"/>
      <c r="IU138" s="48"/>
      <c r="IV138" s="48"/>
      <c r="IW138" s="48"/>
      <c r="IX138" s="48"/>
      <c r="IY138" s="48"/>
      <c r="IZ138" s="48"/>
      <c r="JA138" s="48"/>
      <c r="JB138" s="48"/>
      <c r="JC138" s="48"/>
      <c r="JD138" s="48"/>
      <c r="JE138" s="48"/>
      <c r="JF138" s="48"/>
      <c r="JG138" s="48"/>
      <c r="JH138" s="48"/>
      <c r="JI138" s="48"/>
      <c r="JJ138" s="48"/>
      <c r="JK138" s="48"/>
      <c r="JL138" s="48"/>
      <c r="JM138" s="48"/>
      <c r="JN138" s="48"/>
      <c r="JO138" s="48"/>
      <c r="JP138" s="48"/>
      <c r="JQ138" s="48"/>
      <c r="JR138" s="48"/>
      <c r="JS138" s="48"/>
      <c r="JT138" s="48"/>
      <c r="JU138" s="48"/>
      <c r="JV138" s="48"/>
      <c r="JW138" s="48"/>
      <c r="JX138" s="48"/>
      <c r="JY138" s="48"/>
      <c r="JZ138" s="48"/>
      <c r="KA138" s="48"/>
      <c r="KB138" s="48"/>
      <c r="KC138" s="48"/>
      <c r="KD138" s="48"/>
      <c r="KE138" s="48"/>
      <c r="KF138" s="48"/>
      <c r="KG138" s="48"/>
      <c r="KH138" s="48"/>
      <c r="KI138" s="48"/>
      <c r="KJ138" s="48"/>
      <c r="KK138" s="48"/>
      <c r="KL138" s="48"/>
      <c r="KM138" s="48"/>
      <c r="KN138" s="48"/>
      <c r="KO138" s="48"/>
      <c r="KP138" s="48"/>
      <c r="KQ138" s="48"/>
      <c r="KR138" s="48"/>
      <c r="KS138" s="48"/>
      <c r="KT138" s="48"/>
      <c r="KU138" s="48"/>
      <c r="KV138" s="48"/>
      <c r="KW138" s="48"/>
      <c r="KX138" s="48"/>
      <c r="KY138" s="48"/>
      <c r="KZ138" s="48"/>
      <c r="LA138" s="48"/>
      <c r="LB138" s="48"/>
      <c r="LC138" s="48"/>
      <c r="LD138" s="48"/>
      <c r="LE138" s="48"/>
      <c r="LF138" s="48"/>
      <c r="LG138" s="48"/>
      <c r="LH138" s="48"/>
      <c r="LI138" s="48"/>
      <c r="LJ138" s="48"/>
      <c r="LK138" s="48"/>
      <c r="LL138" s="48"/>
      <c r="LM138" s="48"/>
      <c r="LN138" s="48"/>
      <c r="LO138" s="48"/>
      <c r="LP138" s="48"/>
      <c r="LQ138" s="48"/>
      <c r="LR138" s="48"/>
      <c r="LS138" s="48"/>
      <c r="LT138" s="48"/>
      <c r="LU138" s="48"/>
      <c r="LV138" s="48"/>
      <c r="LW138" s="48"/>
      <c r="LX138" s="48"/>
      <c r="LY138" s="48"/>
      <c r="LZ138" s="48"/>
      <c r="MA138" s="48"/>
      <c r="MB138" s="48"/>
      <c r="MC138" s="48"/>
      <c r="MD138" s="48"/>
      <c r="ME138" s="48"/>
      <c r="MF138" s="48"/>
      <c r="MG138" s="48"/>
      <c r="MH138" s="48"/>
      <c r="MI138" s="48"/>
      <c r="MJ138" s="48"/>
      <c r="MK138" s="48"/>
      <c r="ML138" s="48"/>
      <c r="MM138" s="48"/>
      <c r="MN138" s="48"/>
      <c r="MO138" s="48"/>
      <c r="MP138" s="48"/>
      <c r="MQ138" s="48"/>
      <c r="MR138" s="48"/>
      <c r="MS138" s="48"/>
      <c r="MT138" s="48"/>
      <c r="MU138" s="48"/>
      <c r="MV138" s="48"/>
      <c r="MW138" s="48"/>
      <c r="MX138" s="48"/>
      <c r="MY138" s="48"/>
      <c r="MZ138" s="48"/>
      <c r="NA138" s="48"/>
      <c r="NB138" s="48"/>
      <c r="NC138" s="48"/>
      <c r="ND138" s="48"/>
      <c r="NE138" s="48"/>
      <c r="NF138" s="48"/>
      <c r="NG138" s="48"/>
      <c r="NH138" s="48"/>
      <c r="NI138" s="48"/>
      <c r="NJ138" s="48"/>
      <c r="NK138" s="48"/>
      <c r="NL138" s="48"/>
      <c r="NM138" s="48"/>
      <c r="NN138" s="48"/>
      <c r="NO138" s="48"/>
      <c r="NP138" s="48"/>
      <c r="NQ138" s="48"/>
      <c r="NR138" s="48"/>
      <c r="NS138" s="48"/>
      <c r="NT138" s="48"/>
      <c r="NU138" s="48"/>
      <c r="NV138" s="48"/>
      <c r="NW138" s="48"/>
      <c r="NX138" s="48"/>
      <c r="NY138" s="48"/>
      <c r="NZ138" s="48"/>
      <c r="OA138" s="48"/>
      <c r="OB138" s="48"/>
      <c r="OC138" s="48"/>
      <c r="OD138" s="48"/>
      <c r="OE138" s="48"/>
      <c r="OF138" s="48"/>
      <c r="OG138" s="48"/>
      <c r="OH138" s="48"/>
      <c r="OI138" s="48"/>
      <c r="OJ138" s="48"/>
      <c r="OK138" s="48"/>
      <c r="OL138" s="48"/>
      <c r="OM138" s="48"/>
      <c r="ON138" s="48"/>
      <c r="OO138" s="48"/>
      <c r="OP138" s="48"/>
      <c r="OQ138" s="48"/>
      <c r="OR138" s="48"/>
      <c r="OS138" s="48"/>
      <c r="OT138" s="48"/>
      <c r="OU138" s="48"/>
      <c r="OV138" s="48"/>
      <c r="OW138" s="48"/>
      <c r="OX138" s="48"/>
      <c r="OY138" s="48"/>
      <c r="OZ138" s="48"/>
      <c r="PA138" s="48"/>
      <c r="PB138" s="48"/>
      <c r="PC138" s="48"/>
      <c r="PD138" s="48"/>
      <c r="PE138" s="48"/>
      <c r="PF138" s="48"/>
      <c r="PG138" s="48"/>
      <c r="PH138" s="48"/>
      <c r="PI138" s="48"/>
      <c r="PJ138" s="48"/>
      <c r="PK138" s="48"/>
      <c r="PL138" s="48"/>
      <c r="PM138" s="48"/>
      <c r="PN138" s="48"/>
      <c r="PO138" s="48"/>
      <c r="PP138" s="48"/>
      <c r="PQ138" s="48"/>
      <c r="PR138" s="48"/>
      <c r="PS138" s="48"/>
      <c r="PT138" s="48"/>
      <c r="PU138" s="48"/>
      <c r="PV138" s="48"/>
      <c r="PW138" s="48"/>
      <c r="PX138" s="48"/>
      <c r="PY138" s="48"/>
      <c r="PZ138" s="48"/>
      <c r="QA138" s="48"/>
      <c r="QB138" s="48"/>
      <c r="QC138" s="48"/>
      <c r="QD138" s="48"/>
      <c r="QE138" s="48"/>
      <c r="QF138" s="48"/>
      <c r="QG138" s="48"/>
      <c r="QH138" s="48"/>
      <c r="QI138" s="48"/>
      <c r="QJ138" s="48"/>
      <c r="QK138" s="48"/>
      <c r="QL138" s="48"/>
      <c r="QM138" s="48"/>
      <c r="QN138" s="48"/>
      <c r="QO138" s="48"/>
      <c r="QP138" s="48"/>
      <c r="QQ138" s="48"/>
      <c r="QR138" s="48"/>
      <c r="QS138" s="48"/>
      <c r="QT138" s="48"/>
      <c r="QU138" s="48"/>
      <c r="QV138" s="48"/>
      <c r="QW138" s="48"/>
      <c r="QX138" s="48"/>
      <c r="QY138" s="48"/>
      <c r="QZ138" s="48"/>
      <c r="RA138" s="48"/>
      <c r="RB138" s="48"/>
      <c r="RC138" s="48"/>
      <c r="RD138" s="48"/>
      <c r="RE138" s="48"/>
      <c r="RF138" s="48"/>
      <c r="RG138" s="48"/>
      <c r="RH138" s="48"/>
      <c r="RI138" s="48"/>
      <c r="RJ138" s="48"/>
      <c r="RK138" s="48"/>
      <c r="RL138" s="48"/>
      <c r="RM138" s="48"/>
      <c r="RN138" s="48"/>
      <c r="RO138" s="48"/>
      <c r="RP138" s="48"/>
      <c r="RQ138" s="48"/>
      <c r="RR138" s="48"/>
      <c r="RS138" s="48"/>
      <c r="RT138" s="48"/>
      <c r="RU138" s="48"/>
      <c r="RV138" s="48"/>
      <c r="RW138" s="48"/>
      <c r="RX138" s="48"/>
      <c r="RY138" s="48"/>
      <c r="RZ138" s="48"/>
      <c r="SA138" s="48"/>
      <c r="SB138" s="48"/>
      <c r="SC138" s="48"/>
      <c r="SD138" s="48"/>
      <c r="SE138" s="48"/>
      <c r="SF138" s="48"/>
      <c r="SG138" s="48"/>
      <c r="SH138" s="48"/>
      <c r="SI138" s="48"/>
      <c r="SJ138" s="48"/>
      <c r="SK138" s="48"/>
      <c r="SL138" s="48"/>
      <c r="SM138" s="48"/>
      <c r="SN138" s="48"/>
      <c r="SO138" s="48"/>
      <c r="SP138" s="48"/>
      <c r="SQ138" s="48"/>
      <c r="SR138" s="48"/>
      <c r="SS138" s="48"/>
      <c r="ST138" s="48"/>
      <c r="SU138" s="48"/>
      <c r="SV138" s="48"/>
      <c r="SW138" s="48"/>
      <c r="SX138" s="48"/>
      <c r="SY138" s="48"/>
      <c r="SZ138" s="48"/>
      <c r="TA138" s="48"/>
      <c r="TB138" s="48"/>
      <c r="TC138" s="48"/>
      <c r="TD138" s="48"/>
      <c r="TE138" s="48"/>
      <c r="TF138" s="48"/>
      <c r="TG138" s="48"/>
      <c r="TH138" s="48"/>
      <c r="TI138" s="48"/>
      <c r="TJ138" s="48"/>
      <c r="TK138" s="48"/>
      <c r="TL138" s="48"/>
      <c r="TM138" s="48"/>
      <c r="TN138" s="48"/>
      <c r="TO138" s="48"/>
      <c r="TP138" s="48"/>
      <c r="TQ138" s="48"/>
      <c r="TR138" s="48"/>
      <c r="TS138" s="48"/>
      <c r="TT138" s="48"/>
      <c r="TU138" s="48"/>
      <c r="TV138" s="48"/>
      <c r="TW138" s="48"/>
      <c r="TX138" s="48"/>
      <c r="TY138" s="48"/>
      <c r="TZ138" s="48"/>
      <c r="UA138" s="48"/>
      <c r="UB138" s="48"/>
      <c r="UC138" s="48"/>
      <c r="UD138" s="48"/>
      <c r="UE138" s="48"/>
      <c r="UF138" s="48"/>
      <c r="UG138" s="48"/>
      <c r="UH138" s="48"/>
      <c r="UI138" s="48"/>
      <c r="UJ138" s="48"/>
      <c r="UK138" s="48"/>
      <c r="UL138" s="48"/>
      <c r="UM138" s="48"/>
      <c r="UN138" s="48"/>
      <c r="UO138" s="48"/>
      <c r="UP138" s="48"/>
      <c r="UQ138" s="48"/>
      <c r="UR138" s="48"/>
      <c r="US138" s="48"/>
      <c r="UT138" s="48"/>
      <c r="UU138" s="48"/>
      <c r="UV138" s="48"/>
      <c r="UW138" s="48"/>
      <c r="UX138" s="48"/>
      <c r="UY138" s="48"/>
      <c r="UZ138" s="48"/>
      <c r="VA138" s="48"/>
      <c r="VB138" s="48"/>
      <c r="VC138" s="48"/>
      <c r="VD138" s="48"/>
      <c r="VE138" s="48"/>
      <c r="VF138" s="48"/>
      <c r="VG138" s="48"/>
      <c r="VH138" s="48"/>
      <c r="VI138" s="48"/>
      <c r="VJ138" s="48"/>
      <c r="VK138" s="48"/>
      <c r="VL138" s="48"/>
      <c r="VM138" s="48"/>
      <c r="VN138" s="48"/>
      <c r="VO138" s="48"/>
      <c r="VP138" s="48"/>
      <c r="VQ138" s="48"/>
      <c r="VR138" s="48"/>
      <c r="VS138" s="48"/>
      <c r="VT138" s="48"/>
      <c r="VU138" s="48"/>
      <c r="VV138" s="48"/>
      <c r="VW138" s="48"/>
      <c r="VX138" s="48"/>
      <c r="VY138" s="48"/>
      <c r="VZ138" s="48"/>
      <c r="WA138" s="48"/>
      <c r="WB138" s="48"/>
      <c r="WC138" s="48"/>
      <c r="WD138" s="48"/>
      <c r="WE138" s="48"/>
      <c r="WF138" s="48"/>
      <c r="WG138" s="48"/>
      <c r="WH138" s="48"/>
      <c r="WI138" s="48"/>
      <c r="WJ138" s="48"/>
      <c r="WK138" s="48"/>
      <c r="WL138" s="48"/>
      <c r="WM138" s="48"/>
      <c r="WN138" s="48"/>
      <c r="WO138" s="48"/>
      <c r="WP138" s="48"/>
      <c r="WQ138" s="48"/>
      <c r="WR138" s="48"/>
      <c r="WS138" s="48"/>
      <c r="WT138" s="48"/>
      <c r="WU138" s="48"/>
      <c r="WV138" s="48"/>
      <c r="WW138" s="48"/>
      <c r="WX138" s="48"/>
      <c r="WY138" s="48"/>
      <c r="WZ138" s="48"/>
      <c r="XA138" s="48"/>
      <c r="XB138" s="48"/>
      <c r="XC138" s="48"/>
      <c r="XD138" s="48"/>
      <c r="XE138" s="48"/>
      <c r="XF138" s="48"/>
      <c r="XG138" s="48"/>
      <c r="XH138" s="48"/>
      <c r="XI138" s="48"/>
      <c r="XJ138" s="48"/>
      <c r="XK138" s="48"/>
      <c r="XL138" s="48"/>
      <c r="XM138" s="48"/>
      <c r="XN138" s="48"/>
      <c r="XO138" s="48"/>
      <c r="XP138" s="48"/>
      <c r="XQ138" s="48"/>
      <c r="XR138" s="48"/>
      <c r="XS138" s="48"/>
      <c r="XT138" s="48"/>
      <c r="XU138" s="48"/>
      <c r="XV138" s="48"/>
      <c r="XW138" s="48"/>
      <c r="XX138" s="48"/>
      <c r="XY138" s="48"/>
      <c r="XZ138" s="48"/>
      <c r="YA138" s="48"/>
      <c r="YB138" s="48"/>
      <c r="YC138" s="48"/>
      <c r="YD138" s="48"/>
      <c r="YE138" s="48"/>
      <c r="YF138" s="48"/>
      <c r="YG138" s="48"/>
      <c r="YH138" s="48"/>
      <c r="YI138" s="48"/>
      <c r="YJ138" s="48"/>
      <c r="YK138" s="48"/>
      <c r="YL138" s="48"/>
      <c r="YM138" s="48"/>
      <c r="YN138" s="48"/>
      <c r="YO138" s="48"/>
      <c r="YP138" s="48"/>
      <c r="YQ138" s="48"/>
      <c r="YR138" s="48"/>
      <c r="YS138" s="48"/>
      <c r="YT138" s="48"/>
      <c r="YU138" s="48"/>
      <c r="YV138" s="48"/>
      <c r="YW138" s="48"/>
      <c r="YX138" s="48"/>
      <c r="YY138" s="48"/>
      <c r="YZ138" s="48"/>
      <c r="ZA138" s="48"/>
      <c r="ZB138" s="48"/>
      <c r="ZC138" s="48"/>
      <c r="ZD138" s="48"/>
      <c r="ZE138" s="48"/>
      <c r="ZF138" s="48"/>
      <c r="ZG138" s="48"/>
      <c r="ZH138" s="48"/>
      <c r="ZI138" s="48"/>
      <c r="ZJ138" s="48"/>
      <c r="ZK138" s="48"/>
      <c r="ZL138" s="48"/>
      <c r="ZM138" s="48"/>
      <c r="ZN138" s="48"/>
      <c r="ZO138" s="48"/>
      <c r="ZP138" s="48"/>
      <c r="ZQ138" s="48"/>
      <c r="ZR138" s="48"/>
      <c r="ZS138" s="48"/>
      <c r="ZT138" s="48"/>
      <c r="ZU138" s="48"/>
      <c r="ZV138" s="48"/>
      <c r="ZW138" s="48"/>
      <c r="ZX138" s="48"/>
      <c r="ZY138" s="48"/>
      <c r="ZZ138" s="48"/>
      <c r="AAA138" s="48"/>
      <c r="AAB138" s="48"/>
      <c r="AAC138" s="48"/>
      <c r="AAD138" s="48"/>
      <c r="AAE138" s="48"/>
      <c r="AAF138" s="48"/>
      <c r="AAG138" s="48"/>
      <c r="AAH138" s="48"/>
      <c r="AAI138" s="48"/>
      <c r="AAJ138" s="48"/>
      <c r="AAK138" s="48"/>
      <c r="AAL138" s="48"/>
      <c r="AAM138" s="48"/>
      <c r="AAN138" s="48"/>
      <c r="AAO138" s="48"/>
      <c r="AAP138" s="48"/>
      <c r="AAQ138" s="48"/>
      <c r="AAR138" s="48"/>
      <c r="AAS138" s="48"/>
      <c r="AAT138" s="48"/>
      <c r="AAU138" s="48"/>
      <c r="AAV138" s="48"/>
      <c r="AAW138" s="48"/>
      <c r="AAX138" s="48"/>
      <c r="AAY138" s="48"/>
      <c r="AAZ138" s="48"/>
      <c r="ABA138" s="48"/>
      <c r="ABB138" s="48"/>
      <c r="ABC138" s="48"/>
      <c r="ABD138" s="48"/>
      <c r="ABE138" s="48"/>
      <c r="ABF138" s="48"/>
      <c r="ABG138" s="48"/>
      <c r="ABH138" s="48"/>
      <c r="ABI138" s="48"/>
      <c r="ABJ138" s="48"/>
      <c r="ABK138" s="48"/>
      <c r="ABL138" s="48"/>
      <c r="ABM138" s="48"/>
      <c r="ABN138" s="48"/>
      <c r="ABO138" s="48"/>
      <c r="ABP138" s="48"/>
      <c r="ABQ138" s="48"/>
      <c r="ABR138" s="48"/>
      <c r="ABS138" s="48"/>
      <c r="ABT138" s="48"/>
      <c r="ABU138" s="48"/>
      <c r="ABV138" s="48"/>
      <c r="ABW138" s="48"/>
      <c r="ABX138" s="48"/>
      <c r="ABY138" s="48"/>
      <c r="ABZ138" s="48"/>
      <c r="ACA138" s="48"/>
      <c r="ACB138" s="48"/>
      <c r="ACC138" s="48"/>
      <c r="ACD138" s="48"/>
      <c r="ACE138" s="48"/>
      <c r="ACF138" s="48"/>
      <c r="ACG138" s="48"/>
      <c r="ACH138" s="48"/>
      <c r="ACI138" s="48"/>
      <c r="ACJ138" s="48"/>
      <c r="ACK138" s="48"/>
      <c r="ACL138" s="48"/>
      <c r="ACM138" s="48"/>
      <c r="ACN138" s="48"/>
      <c r="ACO138" s="48"/>
      <c r="ACP138" s="48"/>
      <c r="ACQ138" s="48"/>
      <c r="ACR138" s="48"/>
      <c r="ACS138" s="48"/>
      <c r="ACT138" s="48"/>
      <c r="ACU138" s="48"/>
      <c r="ACV138" s="48"/>
      <c r="ACW138" s="48"/>
      <c r="ACX138" s="48"/>
      <c r="ACY138" s="48"/>
      <c r="ACZ138" s="48"/>
      <c r="ADA138" s="48"/>
      <c r="ADB138" s="48"/>
      <c r="ADC138" s="48"/>
      <c r="ADD138" s="48"/>
      <c r="ADE138" s="48"/>
      <c r="ADF138" s="48"/>
      <c r="ADG138" s="48"/>
      <c r="ADH138" s="48"/>
      <c r="ADI138" s="48"/>
      <c r="ADJ138" s="48"/>
      <c r="ADK138" s="48"/>
      <c r="ADL138" s="48"/>
      <c r="ADM138" s="48"/>
      <c r="ADN138" s="48"/>
      <c r="ADO138" s="48"/>
      <c r="ADP138" s="48"/>
      <c r="ADQ138" s="48"/>
      <c r="ADR138" s="48"/>
      <c r="ADS138" s="48"/>
      <c r="ADT138" s="48"/>
      <c r="ADU138" s="48"/>
      <c r="ADV138" s="48"/>
      <c r="ADW138" s="48"/>
      <c r="ADX138" s="48"/>
      <c r="ADY138" s="48"/>
      <c r="ADZ138" s="48"/>
      <c r="AEA138" s="48"/>
      <c r="AEB138" s="48"/>
      <c r="AEC138" s="48"/>
      <c r="AED138" s="48"/>
      <c r="AEE138" s="48"/>
      <c r="AEF138" s="48"/>
      <c r="AEG138" s="48"/>
      <c r="AEH138" s="48"/>
      <c r="AEI138" s="48"/>
      <c r="AEJ138" s="48"/>
      <c r="AEK138" s="48"/>
      <c r="AEL138" s="48"/>
      <c r="AEM138" s="48"/>
      <c r="AEN138" s="48"/>
      <c r="AEO138" s="48"/>
      <c r="AEP138" s="48"/>
      <c r="AEQ138" s="48"/>
      <c r="AER138" s="48"/>
      <c r="AES138" s="48"/>
      <c r="AET138" s="48"/>
      <c r="AEU138" s="48"/>
      <c r="AEV138" s="48"/>
      <c r="AEW138" s="48"/>
      <c r="AEX138" s="48"/>
      <c r="AEY138" s="48"/>
      <c r="AEZ138" s="48"/>
      <c r="AFA138" s="48"/>
      <c r="AFB138" s="48"/>
      <c r="AFC138" s="48"/>
      <c r="AFD138" s="48"/>
      <c r="AFE138" s="48"/>
      <c r="AFF138" s="48"/>
      <c r="AFG138" s="48"/>
      <c r="AFH138" s="48"/>
      <c r="AFI138" s="48"/>
      <c r="AFJ138" s="48"/>
      <c r="AFK138" s="48"/>
      <c r="AFL138" s="48"/>
      <c r="AFM138" s="48"/>
      <c r="AFN138" s="48"/>
      <c r="AFO138" s="48"/>
      <c r="AFP138" s="48"/>
      <c r="AFQ138" s="48"/>
      <c r="AFR138" s="48"/>
      <c r="AFS138" s="48"/>
      <c r="AFT138" s="48"/>
      <c r="AFU138" s="48"/>
      <c r="AFV138" s="48"/>
      <c r="AFW138" s="48"/>
      <c r="AFX138" s="48"/>
      <c r="AFY138" s="48"/>
      <c r="AFZ138" s="48"/>
      <c r="AGA138" s="48"/>
      <c r="AGB138" s="48"/>
      <c r="AGC138" s="48"/>
      <c r="AGD138" s="48"/>
      <c r="AGE138" s="48"/>
      <c r="AGF138" s="48"/>
      <c r="AGG138" s="48"/>
      <c r="AGH138" s="48"/>
      <c r="AGI138" s="48"/>
      <c r="AGJ138" s="48"/>
      <c r="AGK138" s="48"/>
      <c r="AGL138" s="48"/>
      <c r="AGM138" s="48"/>
      <c r="AGN138" s="48"/>
      <c r="AGO138" s="48"/>
      <c r="AGP138" s="48"/>
      <c r="AGQ138" s="48"/>
      <c r="AGR138" s="48"/>
      <c r="AGS138" s="48"/>
      <c r="AGT138" s="48"/>
      <c r="AGU138" s="48"/>
      <c r="AGV138" s="48"/>
      <c r="AGW138" s="48"/>
      <c r="AGX138" s="48"/>
      <c r="AGY138" s="48"/>
      <c r="AGZ138" s="48"/>
      <c r="AHA138" s="48"/>
      <c r="AHB138" s="48"/>
      <c r="AHC138" s="48"/>
      <c r="AHD138" s="48"/>
      <c r="AHE138" s="48"/>
      <c r="AHF138" s="48"/>
      <c r="AHG138" s="48"/>
      <c r="AHH138" s="48"/>
      <c r="AHI138" s="48"/>
      <c r="AHJ138" s="48"/>
      <c r="AHK138" s="48"/>
      <c r="AHL138" s="48"/>
      <c r="AHM138" s="48"/>
      <c r="AHN138" s="48"/>
      <c r="AHO138" s="48"/>
      <c r="AHP138" s="48"/>
      <c r="AHQ138" s="48"/>
      <c r="AHR138" s="48"/>
      <c r="AHS138" s="48"/>
      <c r="AHT138" s="48"/>
      <c r="AHU138" s="48"/>
      <c r="AHV138" s="48"/>
      <c r="AHW138" s="48"/>
      <c r="AHX138" s="48"/>
      <c r="AHY138" s="48"/>
      <c r="AHZ138" s="48"/>
      <c r="AIA138" s="48"/>
      <c r="AIB138" s="48"/>
      <c r="AIC138" s="48"/>
      <c r="AID138" s="48"/>
      <c r="AIE138" s="48"/>
      <c r="AIF138" s="48"/>
      <c r="AIG138" s="48"/>
      <c r="AIH138" s="48"/>
      <c r="AII138" s="48"/>
      <c r="AIJ138" s="48"/>
      <c r="AIK138" s="48"/>
      <c r="AIL138" s="48"/>
      <c r="AIM138" s="48"/>
      <c r="AIN138" s="48"/>
      <c r="AIO138" s="48"/>
      <c r="AIP138" s="48"/>
      <c r="AIQ138" s="48"/>
      <c r="AIR138" s="48"/>
      <c r="AIS138" s="48"/>
      <c r="AIT138" s="48"/>
      <c r="AIU138" s="48"/>
      <c r="AIV138" s="48"/>
      <c r="AIW138" s="48"/>
      <c r="AIX138" s="48"/>
      <c r="AIY138" s="48"/>
      <c r="AIZ138" s="48"/>
      <c r="AJA138" s="48"/>
      <c r="AJB138" s="48"/>
      <c r="AJC138" s="48"/>
      <c r="AJD138" s="48"/>
      <c r="AJE138" s="48"/>
      <c r="AJF138" s="48"/>
      <c r="AJG138" s="48"/>
      <c r="AJH138" s="48"/>
      <c r="AJI138" s="48"/>
      <c r="AJJ138" s="48"/>
      <c r="AJK138" s="48"/>
      <c r="AJL138" s="48"/>
      <c r="AJM138" s="48"/>
      <c r="AJN138" s="48"/>
      <c r="AJO138" s="48"/>
      <c r="AJP138" s="48"/>
      <c r="AJQ138" s="48"/>
      <c r="AJR138" s="48"/>
      <c r="AJS138" s="48"/>
      <c r="AJT138" s="48"/>
      <c r="AJU138" s="48"/>
      <c r="AJV138" s="48"/>
      <c r="AJW138" s="48"/>
      <c r="AJX138" s="48"/>
      <c r="AJY138" s="48"/>
      <c r="AJZ138" s="48"/>
      <c r="AKA138" s="48"/>
      <c r="AKB138" s="48"/>
      <c r="AKC138" s="48"/>
      <c r="AKD138" s="48"/>
      <c r="AKE138" s="48"/>
      <c r="AKF138" s="48"/>
      <c r="AKG138" s="48"/>
      <c r="AKH138" s="48"/>
      <c r="AKI138" s="48"/>
      <c r="AKJ138" s="48"/>
      <c r="AKK138" s="48"/>
      <c r="AKL138" s="48"/>
      <c r="AKM138" s="48"/>
      <c r="AKN138" s="48"/>
      <c r="AKO138" s="48"/>
      <c r="AKP138" s="48"/>
      <c r="AKQ138" s="48"/>
      <c r="AKR138" s="48"/>
      <c r="AKS138" s="48"/>
      <c r="AKT138" s="48"/>
      <c r="AKU138" s="48"/>
      <c r="AKV138" s="48"/>
      <c r="AKW138" s="48"/>
      <c r="AKX138" s="48"/>
      <c r="AKY138" s="48"/>
      <c r="AKZ138" s="48"/>
      <c r="ALA138" s="48"/>
      <c r="ALB138" s="48"/>
      <c r="ALC138" s="48"/>
      <c r="ALD138" s="48"/>
      <c r="ALE138" s="48"/>
      <c r="ALF138" s="48"/>
      <c r="ALG138" s="48"/>
      <c r="ALH138" s="48"/>
      <c r="ALI138" s="48"/>
      <c r="ALJ138" s="48"/>
      <c r="ALK138" s="48"/>
      <c r="ALL138" s="48"/>
      <c r="ALM138" s="48"/>
      <c r="ALN138" s="48"/>
      <c r="ALO138" s="48"/>
      <c r="ALP138" s="48"/>
      <c r="ALQ138" s="48"/>
      <c r="ALR138" s="48"/>
      <c r="ALS138" s="48"/>
      <c r="ALT138" s="48"/>
      <c r="ALU138" s="48"/>
      <c r="ALV138" s="48"/>
      <c r="ALW138" s="48"/>
      <c r="ALX138" s="48"/>
      <c r="ALY138" s="48"/>
      <c r="ALZ138" s="48"/>
      <c r="AMA138" s="48"/>
      <c r="AMB138" s="48"/>
      <c r="AMC138" s="48"/>
      <c r="AMD138" s="48"/>
      <c r="AME138" s="48"/>
      <c r="AMF138" s="48"/>
      <c r="AMG138" s="48"/>
      <c r="AMH138" s="48"/>
      <c r="AMI138" s="48"/>
      <c r="AMJ138" s="48"/>
      <c r="AMK138" s="48"/>
      <c r="AML138" s="48"/>
      <c r="AMM138" s="48"/>
      <c r="AMN138" s="48"/>
      <c r="AMO138" s="48"/>
      <c r="AMP138" s="48"/>
      <c r="AMQ138" s="48"/>
      <c r="AMR138" s="48"/>
      <c r="AMS138" s="48"/>
      <c r="AMT138" s="48"/>
      <c r="AMU138" s="48"/>
      <c r="AMV138" s="48"/>
      <c r="AMW138" s="48"/>
      <c r="AMX138" s="48"/>
      <c r="AMY138" s="48"/>
      <c r="AMZ138" s="48"/>
      <c r="ANA138" s="48"/>
      <c r="ANB138" s="48"/>
      <c r="ANC138" s="48"/>
      <c r="AND138" s="48"/>
      <c r="ANE138" s="48"/>
      <c r="ANF138" s="48"/>
      <c r="ANG138" s="48"/>
      <c r="ANH138" s="48"/>
      <c r="ANI138" s="48"/>
      <c r="ANJ138" s="48"/>
      <c r="ANK138" s="48"/>
      <c r="ANL138" s="48"/>
      <c r="ANM138" s="48"/>
      <c r="ANN138" s="48"/>
      <c r="ANO138" s="48"/>
      <c r="ANP138" s="48"/>
      <c r="ANQ138" s="48"/>
      <c r="ANR138" s="48"/>
      <c r="ANS138" s="48"/>
      <c r="ANT138" s="48"/>
      <c r="ANU138" s="48"/>
      <c r="ANV138" s="48"/>
      <c r="ANW138" s="48"/>
      <c r="ANX138" s="48"/>
      <c r="ANY138" s="48"/>
      <c r="ANZ138" s="48"/>
      <c r="AOA138" s="48"/>
      <c r="AOB138" s="48"/>
      <c r="AOC138" s="48"/>
      <c r="AOD138" s="48"/>
      <c r="AOE138" s="48"/>
      <c r="AOF138" s="48"/>
      <c r="AOG138" s="48"/>
      <c r="AOH138" s="48"/>
      <c r="AOI138" s="48"/>
      <c r="AOJ138" s="48"/>
      <c r="AOK138" s="48"/>
      <c r="AOL138" s="48"/>
      <c r="AOM138" s="48"/>
      <c r="AON138" s="48"/>
      <c r="AOO138" s="48"/>
      <c r="AOP138" s="48"/>
      <c r="AOQ138" s="48"/>
      <c r="AOR138" s="48"/>
      <c r="AOS138" s="48"/>
      <c r="AOT138" s="48"/>
      <c r="AOU138" s="48"/>
      <c r="AOV138" s="48"/>
      <c r="AOW138" s="48"/>
      <c r="AOX138" s="48"/>
      <c r="AOY138" s="48"/>
      <c r="AOZ138" s="48"/>
      <c r="APA138" s="48"/>
      <c r="APB138" s="48"/>
      <c r="APC138" s="48"/>
      <c r="APD138" s="48"/>
      <c r="APE138" s="48"/>
      <c r="APF138" s="48"/>
      <c r="APG138" s="48"/>
      <c r="APH138" s="48"/>
      <c r="API138" s="48"/>
      <c r="APJ138" s="48"/>
      <c r="APK138" s="48"/>
      <c r="APL138" s="48"/>
      <c r="APM138" s="48"/>
      <c r="APN138" s="48"/>
      <c r="APO138" s="48"/>
      <c r="APP138" s="48"/>
      <c r="APQ138" s="48"/>
      <c r="APR138" s="48"/>
      <c r="APS138" s="48"/>
      <c r="APT138" s="48"/>
      <c r="APU138" s="48"/>
      <c r="APV138" s="48"/>
      <c r="APW138" s="48"/>
      <c r="APX138" s="48"/>
      <c r="APY138" s="48"/>
      <c r="APZ138" s="48"/>
      <c r="AQA138" s="48"/>
      <c r="AQB138" s="48"/>
      <c r="AQC138" s="48"/>
      <c r="AQD138" s="48"/>
      <c r="AQE138" s="48"/>
      <c r="AQF138" s="48"/>
      <c r="AQG138" s="48"/>
      <c r="AQH138" s="48"/>
      <c r="AQI138" s="48"/>
      <c r="AQJ138" s="48"/>
      <c r="AQK138" s="48"/>
      <c r="AQL138" s="48"/>
      <c r="AQM138" s="48"/>
      <c r="AQN138" s="48"/>
      <c r="AQO138" s="48"/>
      <c r="AQP138" s="48"/>
      <c r="AQQ138" s="48"/>
      <c r="AQR138" s="48"/>
      <c r="AQS138" s="48"/>
      <c r="AQT138" s="48"/>
      <c r="AQU138" s="48"/>
      <c r="AQV138" s="48"/>
      <c r="AQW138" s="48"/>
      <c r="AQX138" s="48"/>
      <c r="AQY138" s="48"/>
      <c r="AQZ138" s="48"/>
      <c r="ARA138" s="48"/>
      <c r="ARB138" s="48"/>
      <c r="ARC138" s="48"/>
      <c r="ARD138" s="48"/>
      <c r="ARE138" s="48"/>
      <c r="ARF138" s="48"/>
      <c r="ARG138" s="48"/>
      <c r="ARH138" s="48"/>
      <c r="ARI138" s="48"/>
      <c r="ARJ138" s="48"/>
      <c r="ARK138" s="48"/>
      <c r="ARL138" s="48"/>
      <c r="ARM138" s="48"/>
      <c r="ARN138" s="48"/>
      <c r="ARO138" s="48"/>
      <c r="ARP138" s="48"/>
      <c r="ARQ138" s="48"/>
      <c r="ARR138" s="48"/>
      <c r="ARS138" s="48"/>
      <c r="ART138" s="48"/>
      <c r="ARU138" s="48"/>
      <c r="ARV138" s="48"/>
      <c r="ARW138" s="48"/>
      <c r="ARX138" s="48"/>
      <c r="ARY138" s="48"/>
      <c r="ARZ138" s="48"/>
      <c r="ASA138" s="48"/>
      <c r="ASB138" s="48"/>
      <c r="ASC138" s="48"/>
      <c r="ASD138" s="48"/>
      <c r="ASE138" s="48"/>
      <c r="ASF138" s="48"/>
      <c r="ASG138" s="48"/>
      <c r="ASH138" s="48"/>
      <c r="ASI138" s="48"/>
      <c r="ASJ138" s="48"/>
      <c r="ASK138" s="48"/>
      <c r="ASL138" s="48"/>
      <c r="ASM138" s="48"/>
      <c r="ASN138" s="48"/>
      <c r="ASO138" s="48"/>
      <c r="ASP138" s="48"/>
      <c r="ASQ138" s="48"/>
      <c r="ASR138" s="48"/>
      <c r="ASS138" s="48"/>
      <c r="AST138" s="48"/>
      <c r="ASU138" s="48"/>
      <c r="ASV138" s="48"/>
      <c r="ASW138" s="48"/>
      <c r="ASX138" s="48"/>
      <c r="ASY138" s="48"/>
      <c r="ASZ138" s="48"/>
      <c r="ATA138" s="48"/>
      <c r="ATB138" s="48"/>
      <c r="ATC138" s="48"/>
      <c r="ATD138" s="48"/>
      <c r="ATE138" s="48"/>
      <c r="ATF138" s="48"/>
      <c r="ATG138" s="48"/>
      <c r="ATH138" s="48"/>
      <c r="ATI138" s="48"/>
      <c r="ATJ138" s="48"/>
      <c r="ATK138" s="48"/>
      <c r="ATL138" s="48"/>
      <c r="ATM138" s="48"/>
      <c r="ATN138" s="48"/>
      <c r="ATO138" s="48"/>
      <c r="ATP138" s="48"/>
      <c r="ATQ138" s="48"/>
      <c r="ATR138" s="48"/>
      <c r="ATS138" s="48"/>
      <c r="ATT138" s="48"/>
      <c r="ATU138" s="48"/>
      <c r="ATV138" s="48"/>
      <c r="ATW138" s="48"/>
      <c r="ATX138" s="48"/>
      <c r="ATY138" s="48"/>
      <c r="ATZ138" s="48"/>
      <c r="AUA138" s="48"/>
      <c r="AUB138" s="48"/>
      <c r="AUC138" s="48"/>
      <c r="AUD138" s="48"/>
      <c r="AUE138" s="48"/>
      <c r="AUF138" s="48"/>
      <c r="AUG138" s="48"/>
      <c r="AUH138" s="48"/>
      <c r="AUI138" s="48"/>
      <c r="AUJ138" s="48"/>
      <c r="AUK138" s="48"/>
      <c r="AUL138" s="48"/>
      <c r="AUM138" s="48"/>
      <c r="AUN138" s="48"/>
      <c r="AUO138" s="48"/>
      <c r="AUP138" s="48"/>
      <c r="AUQ138" s="48"/>
      <c r="AUR138" s="48"/>
      <c r="AUS138" s="48"/>
      <c r="AUT138" s="48"/>
      <c r="AUU138" s="48"/>
      <c r="AUV138" s="48"/>
      <c r="AUW138" s="48"/>
      <c r="AUX138" s="48"/>
      <c r="AUY138" s="48"/>
      <c r="AUZ138" s="48"/>
      <c r="AVA138" s="48"/>
      <c r="AVB138" s="48"/>
      <c r="AVC138" s="48"/>
      <c r="AVD138" s="48"/>
      <c r="AVE138" s="48"/>
      <c r="AVF138" s="48"/>
      <c r="AVG138" s="48"/>
      <c r="AVH138" s="48"/>
      <c r="AVI138" s="48"/>
      <c r="AVJ138" s="48"/>
      <c r="AVK138" s="48"/>
      <c r="AVL138" s="48"/>
      <c r="AVM138" s="48"/>
      <c r="AVN138" s="48"/>
      <c r="AVO138" s="48"/>
      <c r="AVP138" s="48"/>
      <c r="AVQ138" s="48"/>
      <c r="AVR138" s="48"/>
      <c r="AVS138" s="48"/>
      <c r="AVT138" s="48"/>
      <c r="AVU138" s="48"/>
      <c r="AVV138" s="48"/>
      <c r="AVW138" s="48"/>
      <c r="AVX138" s="48"/>
      <c r="AVY138" s="48"/>
      <c r="AVZ138" s="48"/>
      <c r="AWA138" s="48"/>
      <c r="AWB138" s="48"/>
      <c r="AWC138" s="48"/>
      <c r="AWD138" s="48"/>
      <c r="AWE138" s="48"/>
      <c r="AWF138" s="48"/>
      <c r="AWG138" s="48"/>
      <c r="AWH138" s="48"/>
      <c r="AWI138" s="48"/>
      <c r="AWJ138" s="48"/>
      <c r="AWK138" s="48"/>
      <c r="AWL138" s="48"/>
      <c r="AWM138" s="48"/>
      <c r="AWN138" s="48"/>
      <c r="AWO138" s="48"/>
      <c r="AWP138" s="48"/>
      <c r="AWQ138" s="48"/>
      <c r="AWR138" s="48"/>
      <c r="AWS138" s="48"/>
      <c r="AWT138" s="48"/>
      <c r="AWU138" s="48"/>
      <c r="AWV138" s="48"/>
      <c r="AWW138" s="48"/>
      <c r="AWX138" s="48"/>
      <c r="AWY138" s="48"/>
      <c r="AWZ138" s="48"/>
      <c r="AXA138" s="48"/>
      <c r="AXB138" s="48"/>
      <c r="AXC138" s="48"/>
      <c r="AXD138" s="48"/>
      <c r="AXE138" s="48"/>
      <c r="AXF138" s="48"/>
      <c r="AXG138" s="48"/>
      <c r="AXH138" s="48"/>
      <c r="AXI138" s="48"/>
      <c r="AXJ138" s="48"/>
      <c r="AXK138" s="48"/>
      <c r="AXL138" s="48"/>
      <c r="AXM138" s="48"/>
      <c r="AXN138" s="48"/>
      <c r="AXO138" s="48"/>
      <c r="AXP138" s="48"/>
      <c r="AXQ138" s="48"/>
      <c r="AXR138" s="48"/>
      <c r="AXS138" s="48"/>
      <c r="AXT138" s="48"/>
      <c r="AXU138" s="48"/>
      <c r="AXV138" s="48"/>
      <c r="AXW138" s="48"/>
      <c r="AXX138" s="48"/>
      <c r="AXY138" s="48"/>
      <c r="AXZ138" s="48"/>
      <c r="AYA138" s="48"/>
      <c r="AYB138" s="48"/>
      <c r="AYC138" s="48"/>
      <c r="AYD138" s="48"/>
      <c r="AYE138" s="48"/>
      <c r="AYF138" s="48"/>
      <c r="AYG138" s="48"/>
      <c r="AYH138" s="48"/>
      <c r="AYI138" s="48"/>
      <c r="AYJ138" s="48"/>
      <c r="AYK138" s="48"/>
      <c r="AYL138" s="48"/>
      <c r="AYM138" s="48"/>
      <c r="AYN138" s="48"/>
      <c r="AYO138" s="48"/>
      <c r="AYP138" s="48"/>
      <c r="AYQ138" s="48"/>
      <c r="AYR138" s="48"/>
      <c r="AYS138" s="48"/>
      <c r="AYT138" s="48"/>
      <c r="AYU138" s="48"/>
      <c r="AYV138" s="48"/>
      <c r="AYW138" s="48"/>
      <c r="AYX138" s="48"/>
      <c r="AYY138" s="48"/>
      <c r="AYZ138" s="48"/>
      <c r="AZA138" s="48"/>
      <c r="AZB138" s="48"/>
      <c r="AZC138" s="48"/>
      <c r="AZD138" s="48"/>
      <c r="AZE138" s="48"/>
      <c r="AZF138" s="48"/>
      <c r="AZG138" s="48"/>
      <c r="AZH138" s="48"/>
      <c r="AZI138" s="48"/>
      <c r="AZJ138" s="48"/>
      <c r="AZK138" s="48"/>
      <c r="AZL138" s="48"/>
      <c r="AZM138" s="48"/>
      <c r="AZN138" s="48"/>
      <c r="AZO138" s="48"/>
      <c r="AZP138" s="48"/>
      <c r="AZQ138" s="48"/>
      <c r="AZR138" s="48"/>
      <c r="AZS138" s="48"/>
      <c r="AZT138" s="48"/>
      <c r="AZU138" s="48"/>
      <c r="AZV138" s="48"/>
      <c r="AZW138" s="48"/>
      <c r="AZX138" s="48"/>
      <c r="AZY138" s="48"/>
      <c r="AZZ138" s="48"/>
      <c r="BAA138" s="48"/>
      <c r="BAB138" s="48"/>
      <c r="BAC138" s="48"/>
      <c r="BAD138" s="48"/>
      <c r="BAE138" s="48"/>
      <c r="BAF138" s="48"/>
      <c r="BAG138" s="48"/>
      <c r="BAH138" s="48"/>
      <c r="BAI138" s="48"/>
      <c r="BAJ138" s="48"/>
      <c r="BAK138" s="48"/>
      <c r="BAL138" s="48"/>
      <c r="BAM138" s="48"/>
      <c r="BAN138" s="48"/>
      <c r="BAO138" s="48"/>
      <c r="BAP138" s="48"/>
      <c r="BAQ138" s="48"/>
      <c r="BAR138" s="48"/>
      <c r="BAS138" s="48"/>
      <c r="BAT138" s="48"/>
      <c r="BAU138" s="48"/>
      <c r="BAV138" s="48"/>
      <c r="BAW138" s="48"/>
      <c r="BAX138" s="48"/>
      <c r="BAY138" s="48"/>
      <c r="BAZ138" s="48"/>
      <c r="BBA138" s="48"/>
      <c r="BBB138" s="48"/>
      <c r="BBC138" s="48"/>
      <c r="BBD138" s="48"/>
      <c r="BBE138" s="48"/>
      <c r="BBF138" s="48"/>
      <c r="BBG138" s="48"/>
      <c r="BBH138" s="48"/>
      <c r="BBI138" s="48"/>
      <c r="BBJ138" s="48"/>
      <c r="BBK138" s="48"/>
      <c r="BBL138" s="48"/>
      <c r="BBM138" s="48"/>
      <c r="BBN138" s="48"/>
      <c r="BBO138" s="48"/>
      <c r="BBP138" s="48"/>
      <c r="BBQ138" s="48"/>
      <c r="BBR138" s="48"/>
      <c r="BBS138" s="48"/>
      <c r="BBT138" s="48"/>
      <c r="BBU138" s="48"/>
      <c r="BBV138" s="48"/>
      <c r="BBW138" s="48"/>
      <c r="BBX138" s="48"/>
      <c r="BBY138" s="48"/>
      <c r="BBZ138" s="48"/>
      <c r="BCA138" s="48"/>
      <c r="BCB138" s="48"/>
      <c r="BCC138" s="48"/>
      <c r="BCD138" s="48"/>
      <c r="BCE138" s="48"/>
      <c r="BCF138" s="48"/>
      <c r="BCG138" s="48"/>
      <c r="BCH138" s="48"/>
      <c r="BCI138" s="48"/>
      <c r="BCJ138" s="48"/>
      <c r="BCK138" s="48"/>
      <c r="BCL138" s="48"/>
      <c r="BCM138" s="48"/>
      <c r="BCN138" s="48"/>
      <c r="BCO138" s="48"/>
      <c r="BCP138" s="48"/>
      <c r="BCQ138" s="48"/>
      <c r="BCR138" s="48"/>
      <c r="BCS138" s="48"/>
      <c r="BCT138" s="48"/>
      <c r="BCU138" s="48"/>
      <c r="BCV138" s="48"/>
      <c r="BCW138" s="48"/>
      <c r="BCX138" s="48"/>
      <c r="BCY138" s="48"/>
      <c r="BCZ138" s="48"/>
      <c r="BDA138" s="48"/>
      <c r="BDB138" s="48"/>
      <c r="BDC138" s="48"/>
      <c r="BDD138" s="48"/>
      <c r="BDE138" s="48"/>
      <c r="BDF138" s="48"/>
      <c r="BDG138" s="48"/>
      <c r="BDH138" s="48"/>
      <c r="BDI138" s="48"/>
      <c r="BDJ138" s="48"/>
      <c r="BDK138" s="48"/>
      <c r="BDL138" s="48"/>
      <c r="BDM138" s="48"/>
      <c r="BDN138" s="48"/>
      <c r="BDO138" s="48"/>
      <c r="BDP138" s="48"/>
      <c r="BDQ138" s="48"/>
      <c r="BDR138" s="48"/>
      <c r="BDS138" s="48"/>
      <c r="BDT138" s="48"/>
      <c r="BDU138" s="48"/>
      <c r="BDV138" s="48"/>
      <c r="BDW138" s="48"/>
      <c r="BDX138" s="48"/>
      <c r="BDY138" s="48"/>
      <c r="BDZ138" s="48"/>
      <c r="BEA138" s="48"/>
      <c r="BEB138" s="48"/>
      <c r="BEC138" s="48"/>
      <c r="BED138" s="48"/>
      <c r="BEE138" s="48"/>
      <c r="BEF138" s="48"/>
      <c r="BEG138" s="48"/>
      <c r="BEH138" s="48"/>
      <c r="BEI138" s="48"/>
      <c r="BEJ138" s="48"/>
      <c r="BEK138" s="48"/>
      <c r="BEL138" s="48"/>
      <c r="BEM138" s="48"/>
      <c r="BEN138" s="48"/>
      <c r="BEO138" s="48"/>
      <c r="BEP138" s="48"/>
      <c r="BEQ138" s="48"/>
      <c r="BER138" s="48"/>
      <c r="BES138" s="48"/>
      <c r="BET138" s="48"/>
      <c r="BEU138" s="48"/>
      <c r="BEV138" s="48"/>
      <c r="BEW138" s="48"/>
      <c r="BEX138" s="48"/>
      <c r="BEY138" s="48"/>
      <c r="BEZ138" s="48"/>
      <c r="BFA138" s="48"/>
      <c r="BFB138" s="48"/>
      <c r="BFC138" s="48"/>
      <c r="BFD138" s="48"/>
      <c r="BFE138" s="48"/>
      <c r="BFF138" s="48"/>
      <c r="BFG138" s="48"/>
      <c r="BFH138" s="48"/>
      <c r="BFI138" s="48"/>
      <c r="BFJ138" s="48"/>
      <c r="BFK138" s="48"/>
      <c r="BFL138" s="48"/>
      <c r="BFM138" s="48"/>
      <c r="BFN138" s="48"/>
      <c r="BFO138" s="48"/>
      <c r="BFP138" s="48"/>
      <c r="BFQ138" s="48"/>
      <c r="BFR138" s="48"/>
      <c r="BFS138" s="48"/>
      <c r="BFT138" s="48"/>
      <c r="BFU138" s="48"/>
      <c r="BFV138" s="48"/>
      <c r="BFW138" s="48"/>
      <c r="BFX138" s="48"/>
      <c r="BFY138" s="48"/>
      <c r="BFZ138" s="48"/>
      <c r="BGA138" s="48"/>
      <c r="BGB138" s="48"/>
      <c r="BGC138" s="48"/>
      <c r="BGD138" s="48"/>
      <c r="BGE138" s="48"/>
      <c r="BGF138" s="48"/>
      <c r="BGG138" s="48"/>
      <c r="BGH138" s="48"/>
      <c r="BGI138" s="48"/>
      <c r="BGJ138" s="48"/>
      <c r="BGK138" s="48"/>
      <c r="BGL138" s="48"/>
      <c r="BGM138" s="48"/>
      <c r="BGN138" s="48"/>
      <c r="BGO138" s="48"/>
      <c r="BGP138" s="48"/>
      <c r="BGQ138" s="48"/>
      <c r="BGR138" s="48"/>
      <c r="BGS138" s="48"/>
      <c r="BGT138" s="48"/>
      <c r="BGU138" s="48"/>
      <c r="BGV138" s="48"/>
      <c r="BGW138" s="48"/>
      <c r="BGX138" s="48"/>
      <c r="BGY138" s="48"/>
      <c r="BGZ138" s="48"/>
      <c r="BHA138" s="48"/>
      <c r="BHB138" s="48"/>
      <c r="BHC138" s="48"/>
      <c r="BHD138" s="48"/>
      <c r="BHE138" s="48"/>
      <c r="BHF138" s="48"/>
      <c r="BHG138" s="48"/>
      <c r="BHH138" s="48"/>
      <c r="BHI138" s="48"/>
      <c r="BHJ138" s="48"/>
      <c r="BHK138" s="48"/>
      <c r="BHL138" s="48"/>
      <c r="BHM138" s="48"/>
      <c r="BHN138" s="48"/>
      <c r="BHO138" s="48"/>
      <c r="BHP138" s="48"/>
      <c r="BHQ138" s="48"/>
      <c r="BHR138" s="48"/>
      <c r="BHS138" s="48"/>
      <c r="BHT138" s="48"/>
      <c r="BHU138" s="48"/>
      <c r="BHV138" s="48"/>
      <c r="BHW138" s="48"/>
      <c r="BHX138" s="48"/>
      <c r="BHY138" s="48"/>
      <c r="BHZ138" s="48"/>
      <c r="BIA138" s="48"/>
      <c r="BIB138" s="48"/>
      <c r="BIC138" s="48"/>
      <c r="BID138" s="48"/>
      <c r="BIE138" s="48"/>
      <c r="BIF138" s="48"/>
      <c r="BIG138" s="48"/>
      <c r="BIH138" s="48"/>
      <c r="BII138" s="48"/>
      <c r="BIJ138" s="48"/>
      <c r="BIK138" s="48"/>
      <c r="BIL138" s="48"/>
      <c r="BIM138" s="48"/>
      <c r="BIN138" s="48"/>
      <c r="BIO138" s="48"/>
      <c r="BIP138" s="48"/>
      <c r="BIQ138" s="48"/>
      <c r="BIR138" s="48"/>
      <c r="BIS138" s="48"/>
      <c r="BIT138" s="48"/>
      <c r="BIU138" s="48"/>
      <c r="BIV138" s="48"/>
      <c r="BIW138" s="48"/>
      <c r="BIX138" s="48"/>
      <c r="BIY138" s="48"/>
      <c r="BIZ138" s="48"/>
      <c r="BJA138" s="48"/>
      <c r="BJB138" s="48"/>
      <c r="BJC138" s="48"/>
      <c r="BJD138" s="48"/>
      <c r="BJE138" s="48"/>
      <c r="BJF138" s="48"/>
      <c r="BJG138" s="48"/>
      <c r="BJH138" s="48"/>
      <c r="BJI138" s="48"/>
      <c r="BJJ138" s="48"/>
      <c r="BJK138" s="48"/>
      <c r="BJL138" s="48"/>
      <c r="BJM138" s="48"/>
      <c r="BJN138" s="48"/>
      <c r="BJO138" s="48"/>
      <c r="BJP138" s="48"/>
      <c r="BJQ138" s="48"/>
      <c r="BJR138" s="48"/>
      <c r="BJS138" s="48"/>
      <c r="BJT138" s="48"/>
      <c r="BJU138" s="48"/>
      <c r="BJV138" s="48"/>
      <c r="BJW138" s="48"/>
      <c r="BJX138" s="48"/>
      <c r="BJY138" s="48"/>
      <c r="BJZ138" s="48"/>
      <c r="BKA138" s="48"/>
      <c r="BKB138" s="48"/>
      <c r="BKC138" s="48"/>
      <c r="BKD138" s="48"/>
      <c r="BKE138" s="48"/>
      <c r="BKF138" s="48"/>
      <c r="BKG138" s="48"/>
      <c r="BKH138" s="48"/>
      <c r="BKI138" s="48"/>
      <c r="BKJ138" s="48"/>
      <c r="BKK138" s="48"/>
      <c r="BKL138" s="48"/>
      <c r="BKM138" s="48"/>
      <c r="BKN138" s="48"/>
      <c r="BKO138" s="48"/>
      <c r="BKP138" s="48"/>
      <c r="BKQ138" s="48"/>
      <c r="BKR138" s="48"/>
      <c r="BKS138" s="48"/>
      <c r="BKT138" s="48"/>
      <c r="BKU138" s="48"/>
      <c r="BKV138" s="48"/>
      <c r="BKW138" s="48"/>
      <c r="BKX138" s="48"/>
      <c r="BKY138" s="48"/>
      <c r="BKZ138" s="48"/>
      <c r="BLA138" s="48"/>
      <c r="BLB138" s="48"/>
      <c r="BLC138" s="48"/>
      <c r="BLD138" s="48"/>
      <c r="BLE138" s="48"/>
      <c r="BLF138" s="48"/>
      <c r="BLG138" s="48"/>
      <c r="BLH138" s="48"/>
      <c r="BLI138" s="48"/>
      <c r="BLJ138" s="48"/>
      <c r="BLK138" s="48"/>
      <c r="BLL138" s="48"/>
      <c r="BLM138" s="48"/>
      <c r="BLN138" s="48"/>
      <c r="BLO138" s="48"/>
      <c r="BLP138" s="48"/>
      <c r="BLQ138" s="48"/>
      <c r="BLR138" s="48"/>
      <c r="BLS138" s="48"/>
      <c r="BLT138" s="48"/>
      <c r="BLU138" s="48"/>
      <c r="BLV138" s="48"/>
      <c r="BLW138" s="48"/>
      <c r="BLX138" s="48"/>
      <c r="BLY138" s="48"/>
      <c r="BLZ138" s="48"/>
      <c r="BMA138" s="48"/>
      <c r="BMB138" s="48"/>
      <c r="BMC138" s="48"/>
      <c r="BMD138" s="48"/>
      <c r="BME138" s="48"/>
      <c r="BMF138" s="48"/>
      <c r="BMG138" s="48"/>
      <c r="BMH138" s="48"/>
      <c r="BMI138" s="48"/>
      <c r="BMJ138" s="48"/>
      <c r="BMK138" s="48"/>
      <c r="BML138" s="48"/>
      <c r="BMM138" s="48"/>
      <c r="BMN138" s="48"/>
      <c r="BMO138" s="48"/>
      <c r="BMP138" s="48"/>
      <c r="BMQ138" s="48"/>
      <c r="BMR138" s="48"/>
      <c r="BMS138" s="48"/>
      <c r="BMT138" s="48"/>
      <c r="BMU138" s="48"/>
      <c r="BMV138" s="48"/>
      <c r="BMW138" s="48"/>
      <c r="BMX138" s="48"/>
      <c r="BMY138" s="48"/>
      <c r="BMZ138" s="48"/>
      <c r="BNA138" s="48"/>
      <c r="BNB138" s="48"/>
      <c r="BNC138" s="48"/>
      <c r="BND138" s="48"/>
      <c r="BNE138" s="48"/>
      <c r="BNF138" s="48"/>
      <c r="BNG138" s="48"/>
      <c r="BNH138" s="48"/>
      <c r="BNI138" s="48"/>
      <c r="BNJ138" s="48"/>
      <c r="BNK138" s="48"/>
      <c r="BNL138" s="48"/>
      <c r="BNM138" s="48"/>
      <c r="BNN138" s="48"/>
      <c r="BNO138" s="48"/>
      <c r="BNP138" s="48"/>
      <c r="BNQ138" s="48"/>
      <c r="BNR138" s="48"/>
      <c r="BNS138" s="48"/>
      <c r="BNT138" s="48"/>
      <c r="BNU138" s="48"/>
      <c r="BNV138" s="48"/>
      <c r="BNW138" s="48"/>
      <c r="BNX138" s="48"/>
      <c r="BNY138" s="48"/>
      <c r="BNZ138" s="48"/>
      <c r="BOA138" s="48"/>
      <c r="BOB138" s="48"/>
      <c r="BOC138" s="48"/>
      <c r="BOD138" s="48"/>
      <c r="BOE138" s="48"/>
      <c r="BOF138" s="48"/>
      <c r="BOG138" s="48"/>
      <c r="BOH138" s="48"/>
      <c r="BOI138" s="48"/>
      <c r="BOJ138" s="48"/>
      <c r="BOK138" s="48"/>
      <c r="BOL138" s="48"/>
      <c r="BOM138" s="48"/>
      <c r="BON138" s="48"/>
      <c r="BOO138" s="48"/>
      <c r="BOP138" s="48"/>
      <c r="BOQ138" s="48"/>
      <c r="BOR138" s="48"/>
      <c r="BOS138" s="48"/>
      <c r="BOT138" s="48"/>
      <c r="BOU138" s="48"/>
      <c r="BOV138" s="48"/>
      <c r="BOW138" s="48"/>
      <c r="BOX138" s="48"/>
      <c r="BOY138" s="48"/>
      <c r="BOZ138" s="48"/>
      <c r="BPA138" s="48"/>
      <c r="BPB138" s="48"/>
      <c r="BPC138" s="48"/>
      <c r="BPD138" s="48"/>
      <c r="BPE138" s="48"/>
      <c r="BPF138" s="48"/>
      <c r="BPG138" s="48"/>
      <c r="BPH138" s="48"/>
      <c r="BPI138" s="48"/>
      <c r="BPJ138" s="48"/>
      <c r="BPK138" s="48"/>
      <c r="BPL138" s="48"/>
      <c r="BPM138" s="48"/>
      <c r="BPN138" s="48"/>
      <c r="BPO138" s="48"/>
      <c r="BPP138" s="48"/>
      <c r="BPQ138" s="48"/>
      <c r="BPR138" s="48"/>
      <c r="BPS138" s="48"/>
      <c r="BPT138" s="48"/>
      <c r="BPU138" s="48"/>
      <c r="BPV138" s="48"/>
      <c r="BPW138" s="48"/>
      <c r="BPX138" s="48"/>
      <c r="BPY138" s="48"/>
      <c r="BPZ138" s="48"/>
      <c r="BQA138" s="48"/>
      <c r="BQB138" s="48"/>
      <c r="BQC138" s="48"/>
      <c r="BQD138" s="48"/>
      <c r="BQE138" s="48"/>
      <c r="BQF138" s="48"/>
      <c r="BQG138" s="48"/>
      <c r="BQH138" s="48"/>
      <c r="BQI138" s="48"/>
      <c r="BQJ138" s="48"/>
      <c r="BQK138" s="48"/>
      <c r="BQL138" s="48"/>
      <c r="BQM138" s="48"/>
      <c r="BQN138" s="48"/>
      <c r="BQO138" s="48"/>
      <c r="BQP138" s="48"/>
      <c r="BQQ138" s="48"/>
      <c r="BQR138" s="48"/>
      <c r="BQS138" s="48"/>
      <c r="BQT138" s="48"/>
      <c r="BQU138" s="48"/>
      <c r="BQV138" s="48"/>
      <c r="BQW138" s="48"/>
      <c r="BQX138" s="48"/>
      <c r="BQY138" s="48"/>
      <c r="BQZ138" s="48"/>
      <c r="BRA138" s="48"/>
      <c r="BRB138" s="48"/>
      <c r="BRC138" s="48"/>
      <c r="BRD138" s="48"/>
      <c r="BRE138" s="48"/>
      <c r="BRF138" s="48"/>
      <c r="BRG138" s="48"/>
      <c r="BRH138" s="48"/>
      <c r="BRI138" s="48"/>
      <c r="BRJ138" s="48"/>
      <c r="BRK138" s="48"/>
      <c r="BRL138" s="48"/>
      <c r="BRM138" s="48"/>
      <c r="BRN138" s="48"/>
      <c r="BRO138" s="48"/>
      <c r="BRP138" s="48"/>
      <c r="BRQ138" s="48"/>
      <c r="BRR138" s="48"/>
      <c r="BRS138" s="48"/>
      <c r="BRT138" s="48"/>
      <c r="BRU138" s="48"/>
      <c r="BRV138" s="48"/>
      <c r="BRW138" s="48"/>
      <c r="BRX138" s="48"/>
      <c r="BRY138" s="48"/>
      <c r="BRZ138" s="48"/>
      <c r="BSA138" s="48"/>
      <c r="BSB138" s="48"/>
      <c r="BSC138" s="48"/>
      <c r="BSD138" s="48"/>
      <c r="BSE138" s="48"/>
      <c r="BSF138" s="48"/>
      <c r="BSG138" s="48"/>
      <c r="BSH138" s="48"/>
      <c r="BSI138" s="48"/>
      <c r="BSJ138" s="48"/>
      <c r="BSK138" s="48"/>
      <c r="BSL138" s="48"/>
      <c r="BSM138" s="48"/>
      <c r="BSN138" s="48"/>
      <c r="BSO138" s="48"/>
      <c r="BSP138" s="48"/>
      <c r="BSQ138" s="48"/>
      <c r="BSR138" s="48"/>
      <c r="BSS138" s="48"/>
      <c r="BST138" s="48"/>
      <c r="BSU138" s="48"/>
      <c r="BSV138" s="48"/>
      <c r="BSW138" s="48"/>
      <c r="BSX138" s="48"/>
      <c r="BSY138" s="48"/>
      <c r="BSZ138" s="48"/>
      <c r="BTA138" s="48"/>
      <c r="BTB138" s="48"/>
      <c r="BTC138" s="48"/>
      <c r="BTD138" s="48"/>
      <c r="BTE138" s="48"/>
      <c r="BTF138" s="48"/>
      <c r="BTG138" s="48"/>
      <c r="BTH138" s="48"/>
      <c r="BTI138" s="48"/>
      <c r="BTJ138" s="48"/>
      <c r="BTK138" s="48"/>
      <c r="BTL138" s="48"/>
      <c r="BTM138" s="48"/>
      <c r="BTN138" s="48"/>
      <c r="BTO138" s="48"/>
      <c r="BTP138" s="48"/>
      <c r="BTQ138" s="48"/>
      <c r="BTR138" s="48"/>
      <c r="BTS138" s="48"/>
      <c r="BTT138" s="48"/>
      <c r="BTU138" s="48"/>
      <c r="BTV138" s="48"/>
      <c r="BTW138" s="48"/>
      <c r="BTX138" s="48"/>
      <c r="BTY138" s="48"/>
      <c r="BTZ138" s="48"/>
      <c r="BUA138" s="48"/>
      <c r="BUB138" s="48"/>
      <c r="BUC138" s="48"/>
      <c r="BUD138" s="48"/>
      <c r="BUE138" s="48"/>
      <c r="BUF138" s="48"/>
      <c r="BUG138" s="48"/>
      <c r="BUH138" s="48"/>
      <c r="BUI138" s="48"/>
      <c r="BUJ138" s="48"/>
      <c r="BUK138" s="48"/>
      <c r="BUL138" s="48"/>
      <c r="BUM138" s="48"/>
      <c r="BUN138" s="48"/>
      <c r="BUO138" s="48"/>
      <c r="BUP138" s="48"/>
      <c r="BUQ138" s="48"/>
      <c r="BUR138" s="48"/>
      <c r="BUS138" s="48"/>
      <c r="BUT138" s="48"/>
      <c r="BUU138" s="48"/>
      <c r="BUV138" s="48"/>
      <c r="BUW138" s="48"/>
      <c r="BUX138" s="48"/>
      <c r="BUY138" s="48"/>
      <c r="BUZ138" s="48"/>
      <c r="BVA138" s="48"/>
      <c r="BVB138" s="48"/>
      <c r="BVC138" s="48"/>
      <c r="BVD138" s="48"/>
      <c r="BVE138" s="48"/>
      <c r="BVF138" s="48"/>
      <c r="BVG138" s="48"/>
      <c r="BVH138" s="48"/>
      <c r="BVI138" s="48"/>
      <c r="BVJ138" s="48"/>
      <c r="BVK138" s="48"/>
      <c r="BVL138" s="48"/>
      <c r="BVM138" s="48"/>
      <c r="BVN138" s="48"/>
      <c r="BVO138" s="48"/>
      <c r="BVP138" s="48"/>
      <c r="BVQ138" s="48"/>
      <c r="BVR138" s="48"/>
      <c r="BVS138" s="48"/>
      <c r="BVT138" s="48"/>
      <c r="BVU138" s="48"/>
      <c r="BVV138" s="48"/>
      <c r="BVW138" s="48"/>
      <c r="BVX138" s="48"/>
      <c r="BVY138" s="48"/>
      <c r="BVZ138" s="48"/>
      <c r="BWA138" s="48"/>
      <c r="BWB138" s="48"/>
      <c r="BWC138" s="48"/>
      <c r="BWD138" s="48"/>
      <c r="BWE138" s="48"/>
      <c r="BWF138" s="48"/>
      <c r="BWG138" s="48"/>
      <c r="BWH138" s="48"/>
      <c r="BWI138" s="48"/>
      <c r="BWJ138" s="48"/>
      <c r="BWK138" s="48"/>
      <c r="BWL138" s="48"/>
      <c r="BWM138" s="48"/>
      <c r="BWN138" s="48"/>
      <c r="BWO138" s="48"/>
      <c r="BWP138" s="48"/>
      <c r="BWQ138" s="48"/>
      <c r="BWR138" s="48"/>
      <c r="BWS138" s="48"/>
      <c r="BWT138" s="48"/>
      <c r="BWU138" s="48"/>
      <c r="BWV138" s="48"/>
      <c r="BWW138" s="48"/>
      <c r="BWX138" s="48"/>
      <c r="BWY138" s="48"/>
      <c r="BWZ138" s="48"/>
      <c r="BXA138" s="48"/>
      <c r="BXB138" s="48"/>
      <c r="BXC138" s="48"/>
      <c r="BXD138" s="48"/>
      <c r="BXE138" s="48"/>
      <c r="BXF138" s="48"/>
      <c r="BXG138" s="48"/>
      <c r="BXH138" s="48"/>
      <c r="BXI138" s="48"/>
      <c r="BXJ138" s="48"/>
      <c r="BXK138" s="48"/>
      <c r="BXL138" s="48"/>
      <c r="BXM138" s="48"/>
      <c r="BXN138" s="48"/>
      <c r="BXO138" s="48"/>
      <c r="BXP138" s="48"/>
      <c r="BXQ138" s="48"/>
      <c r="BXR138" s="48"/>
      <c r="BXS138" s="48"/>
      <c r="BXT138" s="48"/>
      <c r="BXU138" s="48"/>
      <c r="BXV138" s="48"/>
      <c r="BXW138" s="48"/>
      <c r="BXX138" s="48"/>
      <c r="BXY138" s="48"/>
      <c r="BXZ138" s="48"/>
      <c r="BYA138" s="48"/>
      <c r="BYB138" s="48"/>
      <c r="BYC138" s="48"/>
      <c r="BYD138" s="48"/>
      <c r="BYE138" s="48"/>
      <c r="BYF138" s="48"/>
      <c r="BYG138" s="48"/>
      <c r="BYH138" s="48"/>
      <c r="BYI138" s="48"/>
      <c r="BYJ138" s="48"/>
      <c r="BYK138" s="48"/>
      <c r="BYL138" s="48"/>
      <c r="BYM138" s="48"/>
      <c r="BYN138" s="48"/>
      <c r="BYO138" s="48"/>
      <c r="BYP138" s="48"/>
      <c r="BYQ138" s="48"/>
      <c r="BYR138" s="48"/>
      <c r="BYS138" s="48"/>
      <c r="BYT138" s="48"/>
      <c r="BYU138" s="48"/>
      <c r="BYV138" s="48"/>
      <c r="BYW138" s="48"/>
      <c r="BYX138" s="48"/>
      <c r="BYY138" s="48"/>
      <c r="BYZ138" s="48"/>
      <c r="BZA138" s="48"/>
      <c r="BZB138" s="48"/>
      <c r="BZC138" s="48"/>
      <c r="BZD138" s="48"/>
      <c r="BZE138" s="48"/>
      <c r="BZF138" s="48"/>
      <c r="BZG138" s="48"/>
      <c r="BZH138" s="48"/>
      <c r="BZI138" s="48"/>
      <c r="BZJ138" s="48"/>
      <c r="BZK138" s="48"/>
      <c r="BZL138" s="48"/>
      <c r="BZM138" s="48"/>
      <c r="BZN138" s="48"/>
      <c r="BZO138" s="48"/>
      <c r="BZP138" s="48"/>
      <c r="BZQ138" s="48"/>
      <c r="BZR138" s="48"/>
      <c r="BZS138" s="48"/>
      <c r="BZT138" s="48"/>
      <c r="BZU138" s="48"/>
      <c r="BZV138" s="48"/>
      <c r="BZW138" s="48"/>
      <c r="BZX138" s="48"/>
      <c r="BZY138" s="48"/>
      <c r="BZZ138" s="48"/>
      <c r="CAA138" s="48"/>
      <c r="CAB138" s="48"/>
      <c r="CAC138" s="48"/>
      <c r="CAD138" s="48"/>
      <c r="CAE138" s="48"/>
      <c r="CAF138" s="48"/>
      <c r="CAG138" s="48"/>
      <c r="CAH138" s="48"/>
      <c r="CAI138" s="48"/>
      <c r="CAJ138" s="48"/>
      <c r="CAK138" s="48"/>
      <c r="CAL138" s="48"/>
      <c r="CAM138" s="48"/>
      <c r="CAN138" s="48"/>
      <c r="CAO138" s="48"/>
      <c r="CAP138" s="48"/>
      <c r="CAQ138" s="48"/>
      <c r="CAR138" s="48"/>
      <c r="CAS138" s="48"/>
      <c r="CAT138" s="48"/>
      <c r="CAU138" s="48"/>
      <c r="CAV138" s="48"/>
      <c r="CAW138" s="48"/>
      <c r="CAX138" s="48"/>
      <c r="CAY138" s="48"/>
      <c r="CAZ138" s="48"/>
      <c r="CBA138" s="48"/>
      <c r="CBB138" s="48"/>
      <c r="CBC138" s="48"/>
      <c r="CBD138" s="48"/>
      <c r="CBE138" s="48"/>
      <c r="CBF138" s="48"/>
      <c r="CBG138" s="48"/>
      <c r="CBH138" s="48"/>
      <c r="CBI138" s="48"/>
      <c r="CBJ138" s="48"/>
      <c r="CBK138" s="48"/>
      <c r="CBL138" s="48"/>
      <c r="CBM138" s="48"/>
      <c r="CBN138" s="48"/>
      <c r="CBO138" s="48"/>
      <c r="CBP138" s="48"/>
      <c r="CBQ138" s="48"/>
      <c r="CBR138" s="48"/>
      <c r="CBS138" s="48"/>
      <c r="CBT138" s="48"/>
      <c r="CBU138" s="48"/>
      <c r="CBV138" s="48"/>
      <c r="CBW138" s="48"/>
      <c r="CBX138" s="48"/>
      <c r="CBY138" s="48"/>
      <c r="CBZ138" s="48"/>
      <c r="CCA138" s="48"/>
      <c r="CCB138" s="48"/>
      <c r="CCC138" s="48"/>
      <c r="CCD138" s="48"/>
      <c r="CCE138" s="48"/>
      <c r="CCF138" s="48"/>
      <c r="CCG138" s="48"/>
      <c r="CCH138" s="48"/>
      <c r="CCI138" s="48"/>
      <c r="CCJ138" s="48"/>
      <c r="CCK138" s="48"/>
      <c r="CCL138" s="48"/>
      <c r="CCM138" s="48"/>
      <c r="CCN138" s="48"/>
      <c r="CCO138" s="48"/>
      <c r="CCP138" s="48"/>
      <c r="CCQ138" s="48"/>
      <c r="CCR138" s="48"/>
      <c r="CCS138" s="48"/>
      <c r="CCT138" s="48"/>
      <c r="CCU138" s="48"/>
      <c r="CCV138" s="48"/>
      <c r="CCW138" s="48"/>
      <c r="CCX138" s="48"/>
      <c r="CCY138" s="48"/>
      <c r="CCZ138" s="48"/>
      <c r="CDA138" s="48"/>
      <c r="CDB138" s="48"/>
      <c r="CDC138" s="48"/>
      <c r="CDD138" s="48"/>
      <c r="CDE138" s="48"/>
      <c r="CDF138" s="48"/>
      <c r="CDG138" s="48"/>
      <c r="CDH138" s="48"/>
      <c r="CDI138" s="48"/>
      <c r="CDJ138" s="48"/>
      <c r="CDK138" s="48"/>
      <c r="CDL138" s="48"/>
      <c r="CDM138" s="48"/>
      <c r="CDN138" s="48"/>
      <c r="CDO138" s="48"/>
      <c r="CDP138" s="48"/>
      <c r="CDQ138" s="48"/>
      <c r="CDR138" s="48"/>
      <c r="CDS138" s="48"/>
      <c r="CDT138" s="48"/>
      <c r="CDU138" s="48"/>
      <c r="CDV138" s="48"/>
      <c r="CDW138" s="48"/>
      <c r="CDX138" s="48"/>
      <c r="CDY138" s="48"/>
      <c r="CDZ138" s="48"/>
      <c r="CEA138" s="48"/>
      <c r="CEB138" s="48"/>
      <c r="CEC138" s="48"/>
      <c r="CED138" s="48"/>
      <c r="CEE138" s="48"/>
      <c r="CEF138" s="48"/>
      <c r="CEG138" s="48"/>
      <c r="CEH138" s="48"/>
      <c r="CEI138" s="48"/>
      <c r="CEJ138" s="48"/>
      <c r="CEK138" s="48"/>
      <c r="CEL138" s="48"/>
      <c r="CEM138" s="48"/>
      <c r="CEN138" s="48"/>
      <c r="CEO138" s="48"/>
      <c r="CEP138" s="48"/>
      <c r="CEQ138" s="48"/>
      <c r="CER138" s="48"/>
      <c r="CES138" s="48"/>
      <c r="CET138" s="48"/>
      <c r="CEU138" s="48"/>
      <c r="CEV138" s="48"/>
      <c r="CEW138" s="48"/>
      <c r="CEX138" s="48"/>
      <c r="CEY138" s="48"/>
      <c r="CEZ138" s="48"/>
      <c r="CFA138" s="48"/>
      <c r="CFB138" s="48"/>
      <c r="CFC138" s="48"/>
      <c r="CFD138" s="48"/>
      <c r="CFE138" s="48"/>
      <c r="CFF138" s="48"/>
      <c r="CFG138" s="48"/>
      <c r="CFH138" s="48"/>
      <c r="CFI138" s="48"/>
      <c r="CFJ138" s="48"/>
      <c r="CFK138" s="48"/>
      <c r="CFL138" s="48"/>
      <c r="CFM138" s="48"/>
      <c r="CFN138" s="48"/>
      <c r="CFO138" s="48"/>
      <c r="CFP138" s="48"/>
      <c r="CFQ138" s="48"/>
      <c r="CFR138" s="48"/>
      <c r="CFS138" s="48"/>
      <c r="CFT138" s="48"/>
      <c r="CFU138" s="48"/>
      <c r="CFV138" s="48"/>
      <c r="CFW138" s="48"/>
      <c r="CFX138" s="48"/>
      <c r="CFY138" s="48"/>
      <c r="CFZ138" s="48"/>
      <c r="CGA138" s="48"/>
      <c r="CGB138" s="48"/>
      <c r="CGC138" s="48"/>
      <c r="CGD138" s="48"/>
      <c r="CGE138" s="48"/>
      <c r="CGF138" s="48"/>
      <c r="CGG138" s="48"/>
      <c r="CGH138" s="48"/>
      <c r="CGI138" s="48"/>
      <c r="CGJ138" s="48"/>
      <c r="CGK138" s="48"/>
      <c r="CGL138" s="48"/>
      <c r="CGM138" s="48"/>
      <c r="CGN138" s="48"/>
      <c r="CGO138" s="48"/>
      <c r="CGP138" s="48"/>
      <c r="CGQ138" s="48"/>
      <c r="CGR138" s="48"/>
      <c r="CGS138" s="48"/>
      <c r="CGT138" s="48"/>
      <c r="CGU138" s="48"/>
      <c r="CGV138" s="48"/>
      <c r="CGW138" s="48"/>
      <c r="CGX138" s="48"/>
      <c r="CGY138" s="48"/>
      <c r="CGZ138" s="48"/>
      <c r="CHA138" s="48"/>
      <c r="CHB138" s="48"/>
      <c r="CHC138" s="48"/>
      <c r="CHD138" s="48"/>
      <c r="CHE138" s="48"/>
      <c r="CHF138" s="48"/>
      <c r="CHG138" s="48"/>
      <c r="CHH138" s="48"/>
      <c r="CHI138" s="48"/>
      <c r="CHJ138" s="48"/>
      <c r="CHK138" s="48"/>
      <c r="CHL138" s="48"/>
      <c r="CHM138" s="48"/>
      <c r="CHN138" s="48"/>
      <c r="CHO138" s="48"/>
      <c r="CHP138" s="48"/>
      <c r="CHQ138" s="48"/>
      <c r="CHR138" s="48"/>
      <c r="CHS138" s="48"/>
      <c r="CHT138" s="48"/>
      <c r="CHU138" s="48"/>
      <c r="CHV138" s="48"/>
      <c r="CHW138" s="48"/>
      <c r="CHX138" s="48"/>
      <c r="CHY138" s="48"/>
      <c r="CHZ138" s="48"/>
      <c r="CIA138" s="48"/>
      <c r="CIB138" s="48"/>
      <c r="CIC138" s="48"/>
      <c r="CID138" s="48"/>
      <c r="CIE138" s="48"/>
      <c r="CIF138" s="48"/>
      <c r="CIG138" s="48"/>
      <c r="CIH138" s="48"/>
      <c r="CII138" s="48"/>
      <c r="CIJ138" s="48"/>
      <c r="CIK138" s="48"/>
      <c r="CIL138" s="48"/>
      <c r="CIM138" s="48"/>
      <c r="CIN138" s="48"/>
      <c r="CIO138" s="48"/>
      <c r="CIP138" s="48"/>
      <c r="CIQ138" s="48"/>
      <c r="CIR138" s="48"/>
      <c r="CIS138" s="48"/>
      <c r="CIT138" s="48"/>
      <c r="CIU138" s="48"/>
      <c r="CIV138" s="48"/>
      <c r="CIW138" s="48"/>
      <c r="CIX138" s="48"/>
      <c r="CIY138" s="48"/>
      <c r="CIZ138" s="48"/>
      <c r="CJA138" s="48"/>
      <c r="CJB138" s="48"/>
      <c r="CJC138" s="48"/>
      <c r="CJD138" s="48"/>
      <c r="CJE138" s="48"/>
      <c r="CJF138" s="48"/>
      <c r="CJG138" s="48"/>
      <c r="CJH138" s="48"/>
      <c r="CJI138" s="48"/>
      <c r="CJJ138" s="48"/>
      <c r="CJK138" s="48"/>
      <c r="CJL138" s="48"/>
      <c r="CJM138" s="48"/>
      <c r="CJN138" s="48"/>
      <c r="CJO138" s="48"/>
      <c r="CJP138" s="48"/>
      <c r="CJQ138" s="48"/>
      <c r="CJR138" s="48"/>
      <c r="CJS138" s="48"/>
      <c r="CJT138" s="48"/>
      <c r="CJU138" s="48"/>
      <c r="CJV138" s="48"/>
      <c r="CJW138" s="48"/>
      <c r="CJX138" s="48"/>
      <c r="CJY138" s="48"/>
      <c r="CJZ138" s="48"/>
      <c r="CKA138" s="48"/>
      <c r="CKB138" s="48"/>
      <c r="CKC138" s="48"/>
      <c r="CKD138" s="48"/>
      <c r="CKE138" s="48"/>
      <c r="CKF138" s="48"/>
      <c r="CKG138" s="48"/>
      <c r="CKH138" s="48"/>
      <c r="CKI138" s="48"/>
      <c r="CKJ138" s="48"/>
      <c r="CKK138" s="48"/>
      <c r="CKL138" s="48"/>
      <c r="CKM138" s="48"/>
      <c r="CKN138" s="48"/>
      <c r="CKO138" s="48"/>
      <c r="CKP138" s="48"/>
      <c r="CKQ138" s="48"/>
      <c r="CKR138" s="48"/>
      <c r="CKS138" s="48"/>
      <c r="CKT138" s="48"/>
      <c r="CKU138" s="48"/>
      <c r="CKV138" s="48"/>
      <c r="CKW138" s="48"/>
      <c r="CKX138" s="48"/>
      <c r="CKY138" s="48"/>
      <c r="CKZ138" s="48"/>
      <c r="CLA138" s="48"/>
      <c r="CLB138" s="48"/>
      <c r="CLC138" s="48"/>
      <c r="CLD138" s="48"/>
      <c r="CLE138" s="48"/>
      <c r="CLF138" s="48"/>
      <c r="CLG138" s="48"/>
      <c r="CLH138" s="48"/>
      <c r="CLI138" s="48"/>
      <c r="CLJ138" s="48"/>
      <c r="CLK138" s="48"/>
      <c r="CLL138" s="48"/>
      <c r="CLM138" s="48"/>
      <c r="CLN138" s="48"/>
      <c r="CLO138" s="48"/>
      <c r="CLP138" s="48"/>
      <c r="CLQ138" s="48"/>
      <c r="CLR138" s="48"/>
    </row>
    <row r="139" spans="1:2358" ht="15.75" thickBot="1" x14ac:dyDescent="0.3">
      <c r="B139" s="651" t="s">
        <v>278</v>
      </c>
      <c r="C139" s="652"/>
      <c r="D139" s="653"/>
      <c r="E139" s="11"/>
      <c r="F139" s="640"/>
      <c r="G139" s="641"/>
      <c r="H139" s="641"/>
      <c r="I139" s="641"/>
      <c r="J139" s="641"/>
      <c r="K139" s="641"/>
      <c r="L139" s="641"/>
      <c r="M139" s="641"/>
      <c r="N139" s="641"/>
      <c r="O139" s="641"/>
      <c r="P139" s="642"/>
      <c r="Q139" s="48"/>
      <c r="R139" s="409"/>
      <c r="S139" s="107"/>
      <c r="T139" s="107"/>
      <c r="U139" s="107"/>
      <c r="V139" s="412"/>
      <c r="W139" s="48"/>
      <c r="X139" s="770"/>
      <c r="Y139" s="771"/>
      <c r="Z139" s="771"/>
      <c r="AA139" s="771"/>
      <c r="AB139" s="771"/>
      <c r="AC139" s="771"/>
      <c r="AD139" s="771"/>
      <c r="AE139" s="771"/>
      <c r="AF139" s="771"/>
      <c r="AG139" s="771"/>
      <c r="AH139" s="771"/>
      <c r="AI139" s="771"/>
      <c r="AJ139" s="771"/>
      <c r="AK139" s="771"/>
      <c r="AL139" s="771"/>
      <c r="AM139" s="771"/>
      <c r="AN139" s="771"/>
      <c r="AO139" s="771"/>
      <c r="AP139" s="771"/>
      <c r="AQ139" s="771"/>
      <c r="AR139" s="771"/>
      <c r="AS139" s="771"/>
      <c r="AT139" s="771"/>
      <c r="AU139" s="773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</row>
    <row r="140" spans="1:2358" x14ac:dyDescent="0.25">
      <c r="B140" s="709">
        <v>32130006</v>
      </c>
      <c r="C140" s="67" t="s">
        <v>297</v>
      </c>
      <c r="D140" s="313" t="s">
        <v>65</v>
      </c>
      <c r="E140" s="11"/>
      <c r="F140" s="711">
        <v>44</v>
      </c>
      <c r="G140" s="691">
        <v>44</v>
      </c>
      <c r="H140" s="693"/>
      <c r="I140" s="232" t="s">
        <v>341</v>
      </c>
      <c r="J140" s="232"/>
      <c r="K140" s="232"/>
      <c r="L140" s="232"/>
      <c r="M140" s="220"/>
      <c r="N140" s="220"/>
      <c r="O140" s="221"/>
      <c r="P140" s="373"/>
      <c r="Q140" s="48"/>
      <c r="R140" s="631">
        <v>2</v>
      </c>
      <c r="S140" s="635">
        <f t="shared" si="14"/>
        <v>44</v>
      </c>
      <c r="T140" s="627"/>
      <c r="U140" s="628"/>
      <c r="V140" s="411">
        <f>(AF140)</f>
        <v>24.5</v>
      </c>
      <c r="W140" s="48"/>
      <c r="X140" s="431"/>
      <c r="Y140" s="80"/>
      <c r="Z140" s="82"/>
      <c r="AA140" s="80"/>
      <c r="AB140" s="80"/>
      <c r="AC140" s="80"/>
      <c r="AD140" s="80"/>
      <c r="AE140" s="80"/>
      <c r="AF140" s="82">
        <v>24.5</v>
      </c>
      <c r="AG140" s="80"/>
      <c r="AH140" s="80"/>
      <c r="AI140" s="80"/>
      <c r="AJ140" s="80">
        <v>21.36</v>
      </c>
      <c r="AK140" s="80">
        <v>19.82</v>
      </c>
      <c r="AL140" s="80"/>
      <c r="AM140" s="84">
        <v>22.39</v>
      </c>
      <c r="AN140" s="84"/>
      <c r="AO140" s="84"/>
      <c r="AP140" s="84"/>
      <c r="AQ140" s="84"/>
      <c r="AR140" s="84"/>
      <c r="AS140" s="84">
        <v>19.059999999999999</v>
      </c>
      <c r="AT140" s="84"/>
      <c r="AU140" s="432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</row>
    <row r="141" spans="1:2358" ht="15" customHeight="1" thickBot="1" x14ac:dyDescent="0.3">
      <c r="B141" s="710"/>
      <c r="C141" s="65" t="s">
        <v>106</v>
      </c>
      <c r="D141" s="305" t="s">
        <v>47</v>
      </c>
      <c r="E141" s="11"/>
      <c r="F141" s="712"/>
      <c r="G141" s="692"/>
      <c r="H141" s="694"/>
      <c r="I141" s="139"/>
      <c r="J141" s="139"/>
      <c r="K141" s="139"/>
      <c r="L141" s="139"/>
      <c r="M141" s="155"/>
      <c r="N141" s="155"/>
      <c r="O141" s="140"/>
      <c r="P141" s="389"/>
      <c r="Q141" s="48"/>
      <c r="R141" s="632"/>
      <c r="S141" s="636"/>
      <c r="T141" s="629"/>
      <c r="U141" s="630"/>
      <c r="V141" s="411">
        <f t="shared" ref="V141:V142" si="15">(AF141)</f>
        <v>43.04</v>
      </c>
      <c r="W141" s="48"/>
      <c r="X141" s="431"/>
      <c r="Y141" s="80"/>
      <c r="Z141" s="82">
        <v>26.3</v>
      </c>
      <c r="AA141" s="80"/>
      <c r="AB141" s="80"/>
      <c r="AC141" s="80"/>
      <c r="AD141" s="80"/>
      <c r="AE141" s="80"/>
      <c r="AF141" s="82">
        <v>43.04</v>
      </c>
      <c r="AG141" s="80"/>
      <c r="AH141" s="80"/>
      <c r="AI141" s="80"/>
      <c r="AJ141" s="80"/>
      <c r="AK141" s="80">
        <v>25.6</v>
      </c>
      <c r="AL141" s="80"/>
      <c r="AM141" s="84"/>
      <c r="AN141" s="84"/>
      <c r="AO141" s="84"/>
      <c r="AP141" s="84"/>
      <c r="AQ141" s="84"/>
      <c r="AR141" s="84"/>
      <c r="AS141" s="84"/>
      <c r="AT141" s="84"/>
      <c r="AU141" s="432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</row>
    <row r="142" spans="1:2358" ht="15.75" thickBot="1" x14ac:dyDescent="0.3">
      <c r="B142" s="339">
        <v>322300033</v>
      </c>
      <c r="C142" s="4" t="s">
        <v>333</v>
      </c>
      <c r="D142" s="340" t="s">
        <v>65</v>
      </c>
      <c r="E142" s="11"/>
      <c r="F142" s="352">
        <f>(G142+J142)/2</f>
        <v>403.5</v>
      </c>
      <c r="G142" s="44">
        <v>400</v>
      </c>
      <c r="H142" s="272" t="s">
        <v>266</v>
      </c>
      <c r="I142" s="116" t="s">
        <v>265</v>
      </c>
      <c r="J142" s="53">
        <v>407</v>
      </c>
      <c r="K142" s="272" t="s">
        <v>268</v>
      </c>
      <c r="L142" s="133" t="s">
        <v>267</v>
      </c>
      <c r="M142" s="142"/>
      <c r="N142" s="142"/>
      <c r="O142" s="133"/>
      <c r="P142" s="398"/>
      <c r="Q142" s="48"/>
      <c r="R142" s="409">
        <v>3</v>
      </c>
      <c r="S142" s="252">
        <f t="shared" si="14"/>
        <v>403.5</v>
      </c>
      <c r="T142" s="80"/>
      <c r="U142" s="99"/>
      <c r="V142" s="411">
        <f t="shared" si="15"/>
        <v>71.900000000000006</v>
      </c>
      <c r="W142" s="48"/>
      <c r="X142" s="431"/>
      <c r="Y142" s="80"/>
      <c r="Z142" s="82"/>
      <c r="AA142" s="80"/>
      <c r="AB142" s="80"/>
      <c r="AC142" s="80"/>
      <c r="AD142" s="80"/>
      <c r="AE142" s="80"/>
      <c r="AF142" s="82">
        <v>71.900000000000006</v>
      </c>
      <c r="AG142" s="80"/>
      <c r="AH142" s="80"/>
      <c r="AI142" s="80"/>
      <c r="AJ142" s="80">
        <v>71.7</v>
      </c>
      <c r="AK142" s="80">
        <v>69.2</v>
      </c>
      <c r="AL142" s="80"/>
      <c r="AM142" s="84">
        <v>60.69</v>
      </c>
      <c r="AN142" s="84"/>
      <c r="AO142" s="84"/>
      <c r="AP142" s="84"/>
      <c r="AQ142" s="84">
        <v>57.7</v>
      </c>
      <c r="AR142" s="84"/>
      <c r="AS142" s="84"/>
      <c r="AT142" s="84"/>
      <c r="AU142" s="432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</row>
    <row r="143" spans="1:2358" ht="15.75" thickBot="1" x14ac:dyDescent="0.3">
      <c r="B143" s="304">
        <v>322300054</v>
      </c>
      <c r="C143" s="16" t="s">
        <v>124</v>
      </c>
      <c r="D143" s="296" t="s">
        <v>47</v>
      </c>
      <c r="E143" s="11"/>
      <c r="F143" s="363">
        <f>(G143+J143)/2</f>
        <v>27.226600000000001</v>
      </c>
      <c r="G143" s="39">
        <v>29.453200000000002</v>
      </c>
      <c r="H143" s="266" t="s">
        <v>39</v>
      </c>
      <c r="I143" s="30" t="s">
        <v>269</v>
      </c>
      <c r="J143" s="50">
        <v>25</v>
      </c>
      <c r="K143" s="57"/>
      <c r="L143" s="165" t="s">
        <v>270</v>
      </c>
      <c r="M143" s="166"/>
      <c r="N143" s="166"/>
      <c r="O143" s="165"/>
      <c r="P143" s="347"/>
      <c r="Q143" s="48"/>
      <c r="R143" s="409">
        <v>3</v>
      </c>
      <c r="S143" s="253">
        <f t="shared" si="14"/>
        <v>27.226600000000001</v>
      </c>
      <c r="T143" s="80">
        <v>22.41</v>
      </c>
      <c r="U143" s="98"/>
      <c r="V143" s="413"/>
      <c r="W143" s="48"/>
      <c r="X143" s="431"/>
      <c r="Y143" s="80"/>
      <c r="Z143" s="82"/>
      <c r="AA143" s="80"/>
      <c r="AB143" s="80"/>
      <c r="AC143" s="80"/>
      <c r="AD143" s="80"/>
      <c r="AE143" s="80"/>
      <c r="AF143" s="82"/>
      <c r="AG143" s="80"/>
      <c r="AH143" s="80"/>
      <c r="AI143" s="80"/>
      <c r="AJ143" s="80"/>
      <c r="AK143" s="80"/>
      <c r="AL143" s="80"/>
      <c r="AM143" s="84"/>
      <c r="AN143" s="84"/>
      <c r="AO143" s="84"/>
      <c r="AP143" s="84"/>
      <c r="AQ143" s="84"/>
      <c r="AR143" s="84"/>
      <c r="AS143" s="84">
        <v>22.41</v>
      </c>
      <c r="AT143" s="84"/>
      <c r="AU143" s="432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</row>
    <row r="144" spans="1:2358" ht="15.75" thickBot="1" x14ac:dyDescent="0.3">
      <c r="B144" s="651"/>
      <c r="C144" s="652"/>
      <c r="D144" s="653"/>
      <c r="E144" s="11"/>
      <c r="F144" s="688"/>
      <c r="G144" s="689"/>
      <c r="H144" s="689"/>
      <c r="I144" s="689"/>
      <c r="J144" s="689"/>
      <c r="K144" s="689"/>
      <c r="L144" s="689"/>
      <c r="M144" s="689"/>
      <c r="N144" s="689"/>
      <c r="O144" s="689"/>
      <c r="P144" s="690"/>
      <c r="Q144" s="48"/>
      <c r="R144" s="409"/>
      <c r="S144" s="107"/>
      <c r="T144" s="107"/>
      <c r="U144" s="107"/>
      <c r="V144" s="412"/>
      <c r="W144" s="48"/>
      <c r="X144" s="770"/>
      <c r="Y144" s="771"/>
      <c r="Z144" s="771"/>
      <c r="AA144" s="771"/>
      <c r="AB144" s="771"/>
      <c r="AC144" s="771"/>
      <c r="AD144" s="771"/>
      <c r="AE144" s="771"/>
      <c r="AF144" s="771"/>
      <c r="AG144" s="771"/>
      <c r="AH144" s="771"/>
      <c r="AI144" s="771"/>
      <c r="AJ144" s="771"/>
      <c r="AK144" s="771"/>
      <c r="AL144" s="771"/>
      <c r="AM144" s="771"/>
      <c r="AN144" s="771"/>
      <c r="AO144" s="771"/>
      <c r="AP144" s="771"/>
      <c r="AQ144" s="771"/>
      <c r="AR144" s="771"/>
      <c r="AS144" s="771"/>
      <c r="AT144" s="771"/>
      <c r="AU144" s="773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</row>
    <row r="145" spans="1:2358" ht="15.75" thickBot="1" x14ac:dyDescent="0.3">
      <c r="B145" s="685">
        <v>32020006</v>
      </c>
      <c r="C145" s="21" t="s">
        <v>62</v>
      </c>
      <c r="D145" s="295" t="s">
        <v>60</v>
      </c>
      <c r="E145" s="11"/>
      <c r="F145" s="359">
        <v>166.67</v>
      </c>
      <c r="G145" s="38">
        <f>(1000/6)</f>
        <v>166.66666666666666</v>
      </c>
      <c r="H145" s="265" t="s">
        <v>155</v>
      </c>
      <c r="I145" s="200" t="s">
        <v>170</v>
      </c>
      <c r="J145" s="200"/>
      <c r="K145" s="200"/>
      <c r="L145" s="200"/>
      <c r="M145" s="197"/>
      <c r="N145" s="197"/>
      <c r="O145" s="235"/>
      <c r="P145" s="355" t="s">
        <v>171</v>
      </c>
      <c r="Q145" s="48"/>
      <c r="R145" s="409">
        <v>2</v>
      </c>
      <c r="S145" s="253">
        <f t="shared" si="14"/>
        <v>166.67</v>
      </c>
      <c r="T145" s="80"/>
      <c r="U145" s="98"/>
      <c r="V145" s="410">
        <f>(AF145)</f>
        <v>203.9</v>
      </c>
      <c r="W145" s="48"/>
      <c r="X145" s="431"/>
      <c r="Y145" s="80"/>
      <c r="Z145" s="82"/>
      <c r="AA145" s="80"/>
      <c r="AB145" s="80"/>
      <c r="AC145" s="80"/>
      <c r="AD145" s="80"/>
      <c r="AE145" s="80"/>
      <c r="AF145" s="82">
        <v>203.9</v>
      </c>
      <c r="AG145" s="80"/>
      <c r="AH145" s="80"/>
      <c r="AI145" s="80"/>
      <c r="AJ145" s="80">
        <v>155.4</v>
      </c>
      <c r="AK145" s="80"/>
      <c r="AL145" s="80"/>
      <c r="AM145" s="84">
        <v>165.6</v>
      </c>
      <c r="AN145" s="84"/>
      <c r="AO145" s="84"/>
      <c r="AP145" s="84"/>
      <c r="AQ145" s="84"/>
      <c r="AR145" s="84"/>
      <c r="AS145" s="84"/>
      <c r="AT145" s="84"/>
      <c r="AU145" s="432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</row>
    <row r="146" spans="1:2358" ht="15.75" thickBot="1" x14ac:dyDescent="0.3">
      <c r="B146" s="685"/>
      <c r="C146" s="5" t="s">
        <v>2</v>
      </c>
      <c r="D146" s="298" t="s">
        <v>60</v>
      </c>
      <c r="E146" s="11"/>
      <c r="F146" s="356">
        <v>153</v>
      </c>
      <c r="G146" s="40">
        <v>153</v>
      </c>
      <c r="H146" s="270" t="s">
        <v>169</v>
      </c>
      <c r="I146" s="135" t="s">
        <v>168</v>
      </c>
      <c r="J146" s="135"/>
      <c r="K146" s="135"/>
      <c r="L146" s="135"/>
      <c r="M146" s="144"/>
      <c r="N146" s="144"/>
      <c r="O146" s="33"/>
      <c r="P146" s="399"/>
      <c r="Q146" s="48"/>
      <c r="R146" s="409">
        <v>2</v>
      </c>
      <c r="S146" s="253">
        <f t="shared" si="14"/>
        <v>153</v>
      </c>
      <c r="T146" s="80"/>
      <c r="U146" s="99"/>
      <c r="V146" s="411">
        <f>(Z146+AF146)/2</f>
        <v>86.694999999999993</v>
      </c>
      <c r="W146" s="48"/>
      <c r="X146" s="431">
        <v>98</v>
      </c>
      <c r="Y146" s="80"/>
      <c r="Z146" s="82">
        <v>86.09</v>
      </c>
      <c r="AA146" s="80"/>
      <c r="AB146" s="80"/>
      <c r="AC146" s="80"/>
      <c r="AD146" s="80"/>
      <c r="AE146" s="80"/>
      <c r="AF146" s="82">
        <v>87.3</v>
      </c>
      <c r="AG146" s="80"/>
      <c r="AH146" s="80"/>
      <c r="AI146" s="80"/>
      <c r="AJ146" s="80">
        <v>89.45</v>
      </c>
      <c r="AK146" s="80">
        <v>83.65</v>
      </c>
      <c r="AL146" s="80"/>
      <c r="AM146" s="84">
        <v>90.8</v>
      </c>
      <c r="AN146" s="84"/>
      <c r="AO146" s="84"/>
      <c r="AP146" s="84"/>
      <c r="AQ146" s="84"/>
      <c r="AR146" s="84"/>
      <c r="AS146" s="84">
        <v>98.75</v>
      </c>
      <c r="AT146" s="84"/>
      <c r="AU146" s="432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</row>
    <row r="147" spans="1:2358" ht="15.75" thickBot="1" x14ac:dyDescent="0.3">
      <c r="B147" s="685"/>
      <c r="C147" s="16" t="s">
        <v>63</v>
      </c>
      <c r="D147" s="296" t="s">
        <v>60</v>
      </c>
      <c r="E147" s="11"/>
      <c r="F147" s="381">
        <v>89</v>
      </c>
      <c r="G147" s="39">
        <v>89</v>
      </c>
      <c r="H147" s="266" t="s">
        <v>146</v>
      </c>
      <c r="I147" s="165" t="s">
        <v>166</v>
      </c>
      <c r="J147" s="165"/>
      <c r="K147" s="165"/>
      <c r="L147" s="165"/>
      <c r="M147" s="180"/>
      <c r="N147" s="180"/>
      <c r="O147" s="236"/>
      <c r="P147" s="355" t="s">
        <v>167</v>
      </c>
      <c r="Q147" s="48"/>
      <c r="R147" s="409">
        <v>2</v>
      </c>
      <c r="S147" s="253">
        <f t="shared" si="14"/>
        <v>89</v>
      </c>
      <c r="T147" s="89"/>
      <c r="U147" s="99"/>
      <c r="V147" s="411">
        <f>(Z147+AF147)/2</f>
        <v>135.25</v>
      </c>
      <c r="W147" s="48"/>
      <c r="X147" s="431">
        <v>142.85</v>
      </c>
      <c r="Y147" s="80"/>
      <c r="Z147" s="82">
        <v>114.5</v>
      </c>
      <c r="AA147" s="80"/>
      <c r="AB147" s="80"/>
      <c r="AC147" s="80"/>
      <c r="AD147" s="80"/>
      <c r="AE147" s="80"/>
      <c r="AF147" s="82">
        <v>156</v>
      </c>
      <c r="AG147" s="80"/>
      <c r="AH147" s="80"/>
      <c r="AI147" s="80"/>
      <c r="AJ147" s="80"/>
      <c r="AK147" s="80">
        <v>115.91</v>
      </c>
      <c r="AL147" s="80"/>
      <c r="AM147" s="84">
        <v>87.06</v>
      </c>
      <c r="AN147" s="84"/>
      <c r="AO147" s="84"/>
      <c r="AP147" s="84"/>
      <c r="AQ147" s="84"/>
      <c r="AR147" s="84"/>
      <c r="AS147" s="84">
        <v>89.65</v>
      </c>
      <c r="AT147" s="84"/>
      <c r="AU147" s="432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</row>
    <row r="148" spans="1:2358" ht="15.75" thickBot="1" x14ac:dyDescent="0.3">
      <c r="B148" s="720"/>
      <c r="C148" s="721"/>
      <c r="D148" s="722"/>
      <c r="E148" s="11"/>
      <c r="F148" s="669"/>
      <c r="G148" s="670"/>
      <c r="H148" s="670"/>
      <c r="I148" s="670"/>
      <c r="J148" s="670"/>
      <c r="K148" s="670"/>
      <c r="L148" s="670"/>
      <c r="M148" s="670"/>
      <c r="N148" s="670"/>
      <c r="O148" s="670"/>
      <c r="P148" s="671"/>
      <c r="Q148" s="48"/>
      <c r="R148" s="409"/>
      <c r="S148" s="107"/>
      <c r="T148" s="107"/>
      <c r="U148" s="107"/>
      <c r="V148" s="412"/>
      <c r="W148" s="48"/>
      <c r="X148" s="770"/>
      <c r="Y148" s="771"/>
      <c r="Z148" s="771"/>
      <c r="AA148" s="771"/>
      <c r="AB148" s="771"/>
      <c r="AC148" s="771"/>
      <c r="AD148" s="771"/>
      <c r="AE148" s="771"/>
      <c r="AF148" s="771"/>
      <c r="AG148" s="771"/>
      <c r="AH148" s="771"/>
      <c r="AI148" s="771"/>
      <c r="AJ148" s="771"/>
      <c r="AK148" s="771"/>
      <c r="AL148" s="771"/>
      <c r="AM148" s="771"/>
      <c r="AN148" s="771"/>
      <c r="AO148" s="771"/>
      <c r="AP148" s="771"/>
      <c r="AQ148" s="771"/>
      <c r="AR148" s="771"/>
      <c r="AS148" s="771"/>
      <c r="AT148" s="771"/>
      <c r="AU148" s="773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</row>
    <row r="149" spans="1:2358" ht="15.75" thickBot="1" x14ac:dyDescent="0.3">
      <c r="B149" s="300">
        <v>320900052</v>
      </c>
      <c r="C149" s="22" t="s">
        <v>89</v>
      </c>
      <c r="D149" s="301" t="s">
        <v>47</v>
      </c>
      <c r="E149" s="11"/>
      <c r="F149" s="361">
        <f>(G149+J149+M149)/3</f>
        <v>855.91666666666663</v>
      </c>
      <c r="G149" s="41">
        <v>724</v>
      </c>
      <c r="H149" s="269" t="s">
        <v>4</v>
      </c>
      <c r="I149" s="34" t="s">
        <v>223</v>
      </c>
      <c r="J149" s="52">
        <v>1093.75</v>
      </c>
      <c r="K149" s="269" t="s">
        <v>225</v>
      </c>
      <c r="L149" s="208" t="s">
        <v>224</v>
      </c>
      <c r="M149" s="233">
        <v>750</v>
      </c>
      <c r="N149" s="496" t="s">
        <v>225</v>
      </c>
      <c r="O149" s="698" t="s">
        <v>405</v>
      </c>
      <c r="P149" s="699"/>
      <c r="Q149" s="48"/>
      <c r="R149" s="409">
        <v>4</v>
      </c>
      <c r="S149" s="253">
        <f t="shared" si="14"/>
        <v>855.91666666666663</v>
      </c>
      <c r="T149" s="89"/>
      <c r="U149" s="98"/>
      <c r="V149" s="410">
        <f>(AF149)</f>
        <v>347.02</v>
      </c>
      <c r="W149" s="48"/>
      <c r="X149" s="431"/>
      <c r="Y149" s="80"/>
      <c r="Z149" s="82"/>
      <c r="AA149" s="80"/>
      <c r="AB149" s="80"/>
      <c r="AC149" s="80"/>
      <c r="AD149" s="80"/>
      <c r="AE149" s="80"/>
      <c r="AF149" s="82">
        <v>347.02</v>
      </c>
      <c r="AG149" s="80"/>
      <c r="AH149" s="80"/>
      <c r="AI149" s="80"/>
      <c r="AJ149" s="80"/>
      <c r="AK149" s="80"/>
      <c r="AL149" s="80"/>
      <c r="AM149" s="84"/>
      <c r="AN149" s="84"/>
      <c r="AO149" s="84"/>
      <c r="AP149" s="84"/>
      <c r="AQ149" s="84">
        <v>309.10000000000002</v>
      </c>
      <c r="AR149" s="84"/>
      <c r="AS149" s="84"/>
      <c r="AT149" s="84"/>
      <c r="AU149" s="432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</row>
    <row r="150" spans="1:2358" ht="15.75" thickBot="1" x14ac:dyDescent="0.3">
      <c r="B150" s="651"/>
      <c r="C150" s="652"/>
      <c r="D150" s="653"/>
      <c r="E150" s="11"/>
      <c r="F150" s="640"/>
      <c r="G150" s="641"/>
      <c r="H150" s="641"/>
      <c r="I150" s="641"/>
      <c r="J150" s="641"/>
      <c r="K150" s="641"/>
      <c r="L150" s="641"/>
      <c r="M150" s="641"/>
      <c r="N150" s="641"/>
      <c r="O150" s="641"/>
      <c r="P150" s="642"/>
      <c r="Q150" s="48"/>
      <c r="R150" s="409"/>
      <c r="S150" s="107"/>
      <c r="T150" s="107"/>
      <c r="U150" s="107"/>
      <c r="V150" s="412"/>
      <c r="W150" s="48"/>
      <c r="X150" s="431"/>
      <c r="Y150" s="80"/>
      <c r="Z150" s="82"/>
      <c r="AA150" s="80"/>
      <c r="AB150" s="80"/>
      <c r="AC150" s="80"/>
      <c r="AD150" s="80"/>
      <c r="AE150" s="80"/>
      <c r="AF150" s="82"/>
      <c r="AG150" s="80"/>
      <c r="AH150" s="80"/>
      <c r="AI150" s="80"/>
      <c r="AJ150" s="80"/>
      <c r="AK150" s="80"/>
      <c r="AL150" s="80"/>
      <c r="AM150" s="84"/>
      <c r="AN150" s="84"/>
      <c r="AO150" s="84"/>
      <c r="AP150" s="84"/>
      <c r="AQ150" s="84"/>
      <c r="AR150" s="84"/>
      <c r="AS150" s="84"/>
      <c r="AT150" s="84"/>
      <c r="AU150" s="432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</row>
    <row r="151" spans="1:2358" ht="15.75" thickBot="1" x14ac:dyDescent="0.3">
      <c r="B151" s="291">
        <v>3212000815</v>
      </c>
      <c r="C151" s="20" t="s">
        <v>107</v>
      </c>
      <c r="D151" s="292" t="s">
        <v>47</v>
      </c>
      <c r="E151" s="11"/>
      <c r="F151" s="397">
        <v>1015.63</v>
      </c>
      <c r="G151" s="43">
        <v>1015.63</v>
      </c>
      <c r="H151" s="271" t="s">
        <v>266</v>
      </c>
      <c r="I151" s="211" t="s">
        <v>245</v>
      </c>
      <c r="J151" s="211"/>
      <c r="K151" s="211"/>
      <c r="L151" s="211"/>
      <c r="M151" s="212"/>
      <c r="N151" s="212"/>
      <c r="O151" s="211"/>
      <c r="P151" s="371"/>
      <c r="Q151" s="48"/>
      <c r="R151" s="409">
        <v>2</v>
      </c>
      <c r="S151" s="254">
        <f t="shared" si="14"/>
        <v>1015.63</v>
      </c>
      <c r="T151" s="251"/>
      <c r="U151" s="247"/>
      <c r="V151" s="415">
        <f>(AF151)</f>
        <v>73.2</v>
      </c>
      <c r="W151" s="48"/>
      <c r="X151" s="431"/>
      <c r="Y151" s="80"/>
      <c r="Z151" s="82"/>
      <c r="AA151" s="80"/>
      <c r="AB151" s="80"/>
      <c r="AC151" s="80"/>
      <c r="AD151" s="80"/>
      <c r="AE151" s="80"/>
      <c r="AF151" s="82">
        <v>73.2</v>
      </c>
      <c r="AG151" s="80">
        <v>69.430000000000007</v>
      </c>
      <c r="AH151" s="80"/>
      <c r="AI151" s="80"/>
      <c r="AJ151" s="80"/>
      <c r="AK151" s="80">
        <v>71.900000000000006</v>
      </c>
      <c r="AL151" s="80"/>
      <c r="AM151" s="84">
        <v>70.36</v>
      </c>
      <c r="AN151" s="84"/>
      <c r="AO151" s="84"/>
      <c r="AP151" s="84"/>
      <c r="AQ151" s="84"/>
      <c r="AR151" s="84"/>
      <c r="AS151" s="84"/>
      <c r="AT151" s="84"/>
      <c r="AU151" s="432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</row>
    <row r="152" spans="1:2358" s="70" customFormat="1" ht="15.75" thickBot="1" x14ac:dyDescent="0.3">
      <c r="A152" s="48"/>
      <c r="B152" s="338">
        <v>321200332</v>
      </c>
      <c r="C152" s="76" t="s">
        <v>320</v>
      </c>
      <c r="D152" s="314"/>
      <c r="E152" s="11"/>
      <c r="F152" s="660" t="s">
        <v>342</v>
      </c>
      <c r="G152" s="661"/>
      <c r="H152" s="661"/>
      <c r="I152" s="661"/>
      <c r="J152" s="661"/>
      <c r="K152" s="661"/>
      <c r="L152" s="661"/>
      <c r="M152" s="661"/>
      <c r="N152" s="661"/>
      <c r="O152" s="661"/>
      <c r="P152" s="662"/>
      <c r="Q152" s="48"/>
      <c r="R152" s="409"/>
      <c r="S152" s="253"/>
      <c r="T152" s="89"/>
      <c r="U152" s="98"/>
      <c r="V152" s="413"/>
      <c r="W152" s="48"/>
      <c r="X152" s="774"/>
      <c r="Y152" s="775"/>
      <c r="Z152" s="775"/>
      <c r="AA152" s="775"/>
      <c r="AB152" s="775"/>
      <c r="AC152" s="775"/>
      <c r="AD152" s="775"/>
      <c r="AE152" s="775"/>
      <c r="AF152" s="775"/>
      <c r="AG152" s="775"/>
      <c r="AH152" s="775"/>
      <c r="AI152" s="775"/>
      <c r="AJ152" s="775"/>
      <c r="AK152" s="775"/>
      <c r="AL152" s="775"/>
      <c r="AM152" s="775"/>
      <c r="AN152" s="775"/>
      <c r="AO152" s="775"/>
      <c r="AP152" s="775"/>
      <c r="AQ152" s="775"/>
      <c r="AR152" s="775"/>
      <c r="AS152" s="775"/>
      <c r="AT152" s="775"/>
      <c r="AU152" s="776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48"/>
      <c r="HZ152" s="48"/>
      <c r="IA152" s="48"/>
      <c r="IB152" s="48"/>
      <c r="IC152" s="48"/>
      <c r="ID152" s="48"/>
      <c r="IE152" s="48"/>
      <c r="IF152" s="48"/>
      <c r="IG152" s="48"/>
      <c r="IH152" s="48"/>
      <c r="II152" s="48"/>
      <c r="IJ152" s="48"/>
      <c r="IK152" s="48"/>
      <c r="IL152" s="48"/>
      <c r="IM152" s="48"/>
      <c r="IN152" s="48"/>
      <c r="IO152" s="48"/>
      <c r="IP152" s="48"/>
      <c r="IQ152" s="48"/>
      <c r="IR152" s="48"/>
      <c r="IS152" s="48"/>
      <c r="IT152" s="48"/>
      <c r="IU152" s="48"/>
      <c r="IV152" s="48"/>
      <c r="IW152" s="48"/>
      <c r="IX152" s="48"/>
      <c r="IY152" s="48"/>
      <c r="IZ152" s="48"/>
      <c r="JA152" s="48"/>
      <c r="JB152" s="48"/>
      <c r="JC152" s="48"/>
      <c r="JD152" s="48"/>
      <c r="JE152" s="48"/>
      <c r="JF152" s="48"/>
      <c r="JG152" s="48"/>
      <c r="JH152" s="48"/>
      <c r="JI152" s="48"/>
      <c r="JJ152" s="48"/>
      <c r="JK152" s="48"/>
      <c r="JL152" s="48"/>
      <c r="JM152" s="48"/>
      <c r="JN152" s="48"/>
      <c r="JO152" s="48"/>
      <c r="JP152" s="48"/>
      <c r="JQ152" s="48"/>
      <c r="JR152" s="48"/>
      <c r="JS152" s="48"/>
      <c r="JT152" s="48"/>
      <c r="JU152" s="48"/>
      <c r="JV152" s="48"/>
      <c r="JW152" s="48"/>
      <c r="JX152" s="48"/>
      <c r="JY152" s="48"/>
      <c r="JZ152" s="48"/>
      <c r="KA152" s="48"/>
      <c r="KB152" s="48"/>
      <c r="KC152" s="48"/>
      <c r="KD152" s="48"/>
      <c r="KE152" s="48"/>
      <c r="KF152" s="48"/>
      <c r="KG152" s="48"/>
      <c r="KH152" s="48"/>
      <c r="KI152" s="48"/>
      <c r="KJ152" s="48"/>
      <c r="KK152" s="48"/>
      <c r="KL152" s="48"/>
      <c r="KM152" s="48"/>
      <c r="KN152" s="48"/>
      <c r="KO152" s="48"/>
      <c r="KP152" s="48"/>
      <c r="KQ152" s="48"/>
      <c r="KR152" s="48"/>
      <c r="KS152" s="48"/>
      <c r="KT152" s="48"/>
      <c r="KU152" s="48"/>
      <c r="KV152" s="48"/>
      <c r="KW152" s="48"/>
      <c r="KX152" s="48"/>
      <c r="KY152" s="48"/>
      <c r="KZ152" s="48"/>
      <c r="LA152" s="48"/>
      <c r="LB152" s="48"/>
      <c r="LC152" s="48"/>
      <c r="LD152" s="48"/>
      <c r="LE152" s="48"/>
      <c r="LF152" s="48"/>
      <c r="LG152" s="48"/>
      <c r="LH152" s="48"/>
      <c r="LI152" s="48"/>
      <c r="LJ152" s="48"/>
      <c r="LK152" s="48"/>
      <c r="LL152" s="48"/>
      <c r="LM152" s="48"/>
      <c r="LN152" s="48"/>
      <c r="LO152" s="48"/>
      <c r="LP152" s="48"/>
      <c r="LQ152" s="48"/>
      <c r="LR152" s="48"/>
      <c r="LS152" s="48"/>
      <c r="LT152" s="48"/>
      <c r="LU152" s="48"/>
      <c r="LV152" s="48"/>
      <c r="LW152" s="48"/>
      <c r="LX152" s="48"/>
      <c r="LY152" s="48"/>
      <c r="LZ152" s="48"/>
      <c r="MA152" s="48"/>
      <c r="MB152" s="48"/>
      <c r="MC152" s="48"/>
      <c r="MD152" s="48"/>
      <c r="ME152" s="48"/>
      <c r="MF152" s="48"/>
      <c r="MG152" s="48"/>
      <c r="MH152" s="48"/>
      <c r="MI152" s="48"/>
      <c r="MJ152" s="48"/>
      <c r="MK152" s="48"/>
      <c r="ML152" s="48"/>
      <c r="MM152" s="48"/>
      <c r="MN152" s="48"/>
      <c r="MO152" s="48"/>
      <c r="MP152" s="48"/>
      <c r="MQ152" s="48"/>
      <c r="MR152" s="48"/>
      <c r="MS152" s="48"/>
      <c r="MT152" s="48"/>
      <c r="MU152" s="48"/>
      <c r="MV152" s="48"/>
      <c r="MW152" s="48"/>
      <c r="MX152" s="48"/>
      <c r="MY152" s="48"/>
      <c r="MZ152" s="48"/>
      <c r="NA152" s="48"/>
      <c r="NB152" s="48"/>
      <c r="NC152" s="48"/>
      <c r="ND152" s="48"/>
      <c r="NE152" s="48"/>
      <c r="NF152" s="48"/>
      <c r="NG152" s="48"/>
      <c r="NH152" s="48"/>
      <c r="NI152" s="48"/>
      <c r="NJ152" s="48"/>
      <c r="NK152" s="48"/>
      <c r="NL152" s="48"/>
      <c r="NM152" s="48"/>
      <c r="NN152" s="48"/>
      <c r="NO152" s="48"/>
      <c r="NP152" s="48"/>
      <c r="NQ152" s="48"/>
      <c r="NR152" s="48"/>
      <c r="NS152" s="48"/>
      <c r="NT152" s="48"/>
      <c r="NU152" s="48"/>
      <c r="NV152" s="48"/>
      <c r="NW152" s="48"/>
      <c r="NX152" s="48"/>
      <c r="NY152" s="48"/>
      <c r="NZ152" s="48"/>
      <c r="OA152" s="48"/>
      <c r="OB152" s="48"/>
      <c r="OC152" s="48"/>
      <c r="OD152" s="48"/>
      <c r="OE152" s="48"/>
      <c r="OF152" s="48"/>
      <c r="OG152" s="48"/>
      <c r="OH152" s="48"/>
      <c r="OI152" s="48"/>
      <c r="OJ152" s="48"/>
      <c r="OK152" s="48"/>
      <c r="OL152" s="48"/>
      <c r="OM152" s="48"/>
      <c r="ON152" s="48"/>
      <c r="OO152" s="48"/>
      <c r="OP152" s="48"/>
      <c r="OQ152" s="48"/>
      <c r="OR152" s="48"/>
      <c r="OS152" s="48"/>
      <c r="OT152" s="48"/>
      <c r="OU152" s="48"/>
      <c r="OV152" s="48"/>
      <c r="OW152" s="48"/>
      <c r="OX152" s="48"/>
      <c r="OY152" s="48"/>
      <c r="OZ152" s="48"/>
      <c r="PA152" s="48"/>
      <c r="PB152" s="48"/>
      <c r="PC152" s="48"/>
      <c r="PD152" s="48"/>
      <c r="PE152" s="48"/>
      <c r="PF152" s="48"/>
      <c r="PG152" s="48"/>
      <c r="PH152" s="48"/>
      <c r="PI152" s="48"/>
      <c r="PJ152" s="48"/>
      <c r="PK152" s="48"/>
      <c r="PL152" s="48"/>
      <c r="PM152" s="48"/>
      <c r="PN152" s="48"/>
      <c r="PO152" s="48"/>
      <c r="PP152" s="48"/>
      <c r="PQ152" s="48"/>
      <c r="PR152" s="48"/>
      <c r="PS152" s="48"/>
      <c r="PT152" s="48"/>
      <c r="PU152" s="48"/>
      <c r="PV152" s="48"/>
      <c r="PW152" s="48"/>
      <c r="PX152" s="48"/>
      <c r="PY152" s="48"/>
      <c r="PZ152" s="48"/>
      <c r="QA152" s="48"/>
      <c r="QB152" s="48"/>
      <c r="QC152" s="48"/>
      <c r="QD152" s="48"/>
      <c r="QE152" s="48"/>
      <c r="QF152" s="48"/>
      <c r="QG152" s="48"/>
      <c r="QH152" s="48"/>
      <c r="QI152" s="48"/>
      <c r="QJ152" s="48"/>
      <c r="QK152" s="48"/>
      <c r="QL152" s="48"/>
      <c r="QM152" s="48"/>
      <c r="QN152" s="48"/>
      <c r="QO152" s="48"/>
      <c r="QP152" s="48"/>
      <c r="QQ152" s="48"/>
      <c r="QR152" s="48"/>
      <c r="QS152" s="48"/>
      <c r="QT152" s="48"/>
      <c r="QU152" s="48"/>
      <c r="QV152" s="48"/>
      <c r="QW152" s="48"/>
      <c r="QX152" s="48"/>
      <c r="QY152" s="48"/>
      <c r="QZ152" s="48"/>
      <c r="RA152" s="48"/>
      <c r="RB152" s="48"/>
      <c r="RC152" s="48"/>
      <c r="RD152" s="48"/>
      <c r="RE152" s="48"/>
      <c r="RF152" s="48"/>
      <c r="RG152" s="48"/>
      <c r="RH152" s="48"/>
      <c r="RI152" s="48"/>
      <c r="RJ152" s="48"/>
      <c r="RK152" s="48"/>
      <c r="RL152" s="48"/>
      <c r="RM152" s="48"/>
      <c r="RN152" s="48"/>
      <c r="RO152" s="48"/>
      <c r="RP152" s="48"/>
      <c r="RQ152" s="48"/>
      <c r="RR152" s="48"/>
      <c r="RS152" s="48"/>
      <c r="RT152" s="48"/>
      <c r="RU152" s="48"/>
      <c r="RV152" s="48"/>
      <c r="RW152" s="48"/>
      <c r="RX152" s="48"/>
      <c r="RY152" s="48"/>
      <c r="RZ152" s="48"/>
      <c r="SA152" s="48"/>
      <c r="SB152" s="48"/>
      <c r="SC152" s="48"/>
      <c r="SD152" s="48"/>
      <c r="SE152" s="48"/>
      <c r="SF152" s="48"/>
      <c r="SG152" s="48"/>
      <c r="SH152" s="48"/>
      <c r="SI152" s="48"/>
      <c r="SJ152" s="48"/>
      <c r="SK152" s="48"/>
      <c r="SL152" s="48"/>
      <c r="SM152" s="48"/>
      <c r="SN152" s="48"/>
      <c r="SO152" s="48"/>
      <c r="SP152" s="48"/>
      <c r="SQ152" s="48"/>
      <c r="SR152" s="48"/>
      <c r="SS152" s="48"/>
      <c r="ST152" s="48"/>
      <c r="SU152" s="48"/>
      <c r="SV152" s="48"/>
      <c r="SW152" s="48"/>
      <c r="SX152" s="48"/>
      <c r="SY152" s="48"/>
      <c r="SZ152" s="48"/>
      <c r="TA152" s="48"/>
      <c r="TB152" s="48"/>
      <c r="TC152" s="48"/>
      <c r="TD152" s="48"/>
      <c r="TE152" s="48"/>
      <c r="TF152" s="48"/>
      <c r="TG152" s="48"/>
      <c r="TH152" s="48"/>
      <c r="TI152" s="48"/>
      <c r="TJ152" s="48"/>
      <c r="TK152" s="48"/>
      <c r="TL152" s="48"/>
      <c r="TM152" s="48"/>
      <c r="TN152" s="48"/>
      <c r="TO152" s="48"/>
      <c r="TP152" s="48"/>
      <c r="TQ152" s="48"/>
      <c r="TR152" s="48"/>
      <c r="TS152" s="48"/>
      <c r="TT152" s="48"/>
      <c r="TU152" s="48"/>
      <c r="TV152" s="48"/>
      <c r="TW152" s="48"/>
      <c r="TX152" s="48"/>
      <c r="TY152" s="48"/>
      <c r="TZ152" s="48"/>
      <c r="UA152" s="48"/>
      <c r="UB152" s="48"/>
      <c r="UC152" s="48"/>
      <c r="UD152" s="48"/>
      <c r="UE152" s="48"/>
      <c r="UF152" s="48"/>
      <c r="UG152" s="48"/>
      <c r="UH152" s="48"/>
      <c r="UI152" s="48"/>
      <c r="UJ152" s="48"/>
      <c r="UK152" s="48"/>
      <c r="UL152" s="48"/>
      <c r="UM152" s="48"/>
      <c r="UN152" s="48"/>
      <c r="UO152" s="48"/>
      <c r="UP152" s="48"/>
      <c r="UQ152" s="48"/>
      <c r="UR152" s="48"/>
      <c r="US152" s="48"/>
      <c r="UT152" s="48"/>
      <c r="UU152" s="48"/>
      <c r="UV152" s="48"/>
      <c r="UW152" s="48"/>
      <c r="UX152" s="48"/>
      <c r="UY152" s="48"/>
      <c r="UZ152" s="48"/>
      <c r="VA152" s="48"/>
      <c r="VB152" s="48"/>
      <c r="VC152" s="48"/>
      <c r="VD152" s="48"/>
      <c r="VE152" s="48"/>
      <c r="VF152" s="48"/>
      <c r="VG152" s="48"/>
      <c r="VH152" s="48"/>
      <c r="VI152" s="48"/>
      <c r="VJ152" s="48"/>
      <c r="VK152" s="48"/>
      <c r="VL152" s="48"/>
      <c r="VM152" s="48"/>
      <c r="VN152" s="48"/>
      <c r="VO152" s="48"/>
      <c r="VP152" s="48"/>
      <c r="VQ152" s="48"/>
      <c r="VR152" s="48"/>
      <c r="VS152" s="48"/>
      <c r="VT152" s="48"/>
      <c r="VU152" s="48"/>
      <c r="VV152" s="48"/>
      <c r="VW152" s="48"/>
      <c r="VX152" s="48"/>
      <c r="VY152" s="48"/>
      <c r="VZ152" s="48"/>
      <c r="WA152" s="48"/>
      <c r="WB152" s="48"/>
      <c r="WC152" s="48"/>
      <c r="WD152" s="48"/>
      <c r="WE152" s="48"/>
      <c r="WF152" s="48"/>
      <c r="WG152" s="48"/>
      <c r="WH152" s="48"/>
      <c r="WI152" s="48"/>
      <c r="WJ152" s="48"/>
      <c r="WK152" s="48"/>
      <c r="WL152" s="48"/>
      <c r="WM152" s="48"/>
      <c r="WN152" s="48"/>
      <c r="WO152" s="48"/>
      <c r="WP152" s="48"/>
      <c r="WQ152" s="48"/>
      <c r="WR152" s="48"/>
      <c r="WS152" s="48"/>
      <c r="WT152" s="48"/>
      <c r="WU152" s="48"/>
      <c r="WV152" s="48"/>
      <c r="WW152" s="48"/>
      <c r="WX152" s="48"/>
      <c r="WY152" s="48"/>
      <c r="WZ152" s="48"/>
      <c r="XA152" s="48"/>
      <c r="XB152" s="48"/>
      <c r="XC152" s="48"/>
      <c r="XD152" s="48"/>
      <c r="XE152" s="48"/>
      <c r="XF152" s="48"/>
      <c r="XG152" s="48"/>
      <c r="XH152" s="48"/>
      <c r="XI152" s="48"/>
      <c r="XJ152" s="48"/>
      <c r="XK152" s="48"/>
      <c r="XL152" s="48"/>
      <c r="XM152" s="48"/>
      <c r="XN152" s="48"/>
      <c r="XO152" s="48"/>
      <c r="XP152" s="48"/>
      <c r="XQ152" s="48"/>
      <c r="XR152" s="48"/>
      <c r="XS152" s="48"/>
      <c r="XT152" s="48"/>
      <c r="XU152" s="48"/>
      <c r="XV152" s="48"/>
      <c r="XW152" s="48"/>
      <c r="XX152" s="48"/>
      <c r="XY152" s="48"/>
      <c r="XZ152" s="48"/>
      <c r="YA152" s="48"/>
      <c r="YB152" s="48"/>
      <c r="YC152" s="48"/>
      <c r="YD152" s="48"/>
      <c r="YE152" s="48"/>
      <c r="YF152" s="48"/>
      <c r="YG152" s="48"/>
      <c r="YH152" s="48"/>
      <c r="YI152" s="48"/>
      <c r="YJ152" s="48"/>
      <c r="YK152" s="48"/>
      <c r="YL152" s="48"/>
      <c r="YM152" s="48"/>
      <c r="YN152" s="48"/>
      <c r="YO152" s="48"/>
      <c r="YP152" s="48"/>
      <c r="YQ152" s="48"/>
      <c r="YR152" s="48"/>
      <c r="YS152" s="48"/>
      <c r="YT152" s="48"/>
      <c r="YU152" s="48"/>
      <c r="YV152" s="48"/>
      <c r="YW152" s="48"/>
      <c r="YX152" s="48"/>
      <c r="YY152" s="48"/>
      <c r="YZ152" s="48"/>
      <c r="ZA152" s="48"/>
      <c r="ZB152" s="48"/>
      <c r="ZC152" s="48"/>
      <c r="ZD152" s="48"/>
      <c r="ZE152" s="48"/>
      <c r="ZF152" s="48"/>
      <c r="ZG152" s="48"/>
      <c r="ZH152" s="48"/>
      <c r="ZI152" s="48"/>
      <c r="ZJ152" s="48"/>
      <c r="ZK152" s="48"/>
      <c r="ZL152" s="48"/>
      <c r="ZM152" s="48"/>
      <c r="ZN152" s="48"/>
      <c r="ZO152" s="48"/>
      <c r="ZP152" s="48"/>
      <c r="ZQ152" s="48"/>
      <c r="ZR152" s="48"/>
      <c r="ZS152" s="48"/>
      <c r="ZT152" s="48"/>
      <c r="ZU152" s="48"/>
      <c r="ZV152" s="48"/>
      <c r="ZW152" s="48"/>
      <c r="ZX152" s="48"/>
      <c r="ZY152" s="48"/>
      <c r="ZZ152" s="48"/>
      <c r="AAA152" s="48"/>
      <c r="AAB152" s="48"/>
      <c r="AAC152" s="48"/>
      <c r="AAD152" s="48"/>
      <c r="AAE152" s="48"/>
      <c r="AAF152" s="48"/>
      <c r="AAG152" s="48"/>
      <c r="AAH152" s="48"/>
      <c r="AAI152" s="48"/>
      <c r="AAJ152" s="48"/>
      <c r="AAK152" s="48"/>
      <c r="AAL152" s="48"/>
      <c r="AAM152" s="48"/>
      <c r="AAN152" s="48"/>
      <c r="AAO152" s="48"/>
      <c r="AAP152" s="48"/>
      <c r="AAQ152" s="48"/>
      <c r="AAR152" s="48"/>
      <c r="AAS152" s="48"/>
      <c r="AAT152" s="48"/>
      <c r="AAU152" s="48"/>
      <c r="AAV152" s="48"/>
      <c r="AAW152" s="48"/>
      <c r="AAX152" s="48"/>
      <c r="AAY152" s="48"/>
      <c r="AAZ152" s="48"/>
      <c r="ABA152" s="48"/>
      <c r="ABB152" s="48"/>
      <c r="ABC152" s="48"/>
      <c r="ABD152" s="48"/>
      <c r="ABE152" s="48"/>
      <c r="ABF152" s="48"/>
      <c r="ABG152" s="48"/>
      <c r="ABH152" s="48"/>
      <c r="ABI152" s="48"/>
      <c r="ABJ152" s="48"/>
      <c r="ABK152" s="48"/>
      <c r="ABL152" s="48"/>
      <c r="ABM152" s="48"/>
      <c r="ABN152" s="48"/>
      <c r="ABO152" s="48"/>
      <c r="ABP152" s="48"/>
      <c r="ABQ152" s="48"/>
      <c r="ABR152" s="48"/>
      <c r="ABS152" s="48"/>
      <c r="ABT152" s="48"/>
      <c r="ABU152" s="48"/>
      <c r="ABV152" s="48"/>
      <c r="ABW152" s="48"/>
      <c r="ABX152" s="48"/>
      <c r="ABY152" s="48"/>
      <c r="ABZ152" s="48"/>
      <c r="ACA152" s="48"/>
      <c r="ACB152" s="48"/>
      <c r="ACC152" s="48"/>
      <c r="ACD152" s="48"/>
      <c r="ACE152" s="48"/>
      <c r="ACF152" s="48"/>
      <c r="ACG152" s="48"/>
      <c r="ACH152" s="48"/>
      <c r="ACI152" s="48"/>
      <c r="ACJ152" s="48"/>
      <c r="ACK152" s="48"/>
      <c r="ACL152" s="48"/>
      <c r="ACM152" s="48"/>
      <c r="ACN152" s="48"/>
      <c r="ACO152" s="48"/>
      <c r="ACP152" s="48"/>
      <c r="ACQ152" s="48"/>
      <c r="ACR152" s="48"/>
      <c r="ACS152" s="48"/>
      <c r="ACT152" s="48"/>
      <c r="ACU152" s="48"/>
      <c r="ACV152" s="48"/>
      <c r="ACW152" s="48"/>
      <c r="ACX152" s="48"/>
      <c r="ACY152" s="48"/>
      <c r="ACZ152" s="48"/>
      <c r="ADA152" s="48"/>
      <c r="ADB152" s="48"/>
      <c r="ADC152" s="48"/>
      <c r="ADD152" s="48"/>
      <c r="ADE152" s="48"/>
      <c r="ADF152" s="48"/>
      <c r="ADG152" s="48"/>
      <c r="ADH152" s="48"/>
      <c r="ADI152" s="48"/>
      <c r="ADJ152" s="48"/>
      <c r="ADK152" s="48"/>
      <c r="ADL152" s="48"/>
      <c r="ADM152" s="48"/>
      <c r="ADN152" s="48"/>
      <c r="ADO152" s="48"/>
      <c r="ADP152" s="48"/>
      <c r="ADQ152" s="48"/>
      <c r="ADR152" s="48"/>
      <c r="ADS152" s="48"/>
      <c r="ADT152" s="48"/>
      <c r="ADU152" s="48"/>
      <c r="ADV152" s="48"/>
      <c r="ADW152" s="48"/>
      <c r="ADX152" s="48"/>
      <c r="ADY152" s="48"/>
      <c r="ADZ152" s="48"/>
      <c r="AEA152" s="48"/>
      <c r="AEB152" s="48"/>
      <c r="AEC152" s="48"/>
      <c r="AED152" s="48"/>
      <c r="AEE152" s="48"/>
      <c r="AEF152" s="48"/>
      <c r="AEG152" s="48"/>
      <c r="AEH152" s="48"/>
      <c r="AEI152" s="48"/>
      <c r="AEJ152" s="48"/>
      <c r="AEK152" s="48"/>
      <c r="AEL152" s="48"/>
      <c r="AEM152" s="48"/>
      <c r="AEN152" s="48"/>
      <c r="AEO152" s="48"/>
      <c r="AEP152" s="48"/>
      <c r="AEQ152" s="48"/>
      <c r="AER152" s="48"/>
      <c r="AES152" s="48"/>
      <c r="AET152" s="48"/>
      <c r="AEU152" s="48"/>
      <c r="AEV152" s="48"/>
      <c r="AEW152" s="48"/>
      <c r="AEX152" s="48"/>
      <c r="AEY152" s="48"/>
      <c r="AEZ152" s="48"/>
      <c r="AFA152" s="48"/>
      <c r="AFB152" s="48"/>
      <c r="AFC152" s="48"/>
      <c r="AFD152" s="48"/>
      <c r="AFE152" s="48"/>
      <c r="AFF152" s="48"/>
      <c r="AFG152" s="48"/>
      <c r="AFH152" s="48"/>
      <c r="AFI152" s="48"/>
      <c r="AFJ152" s="48"/>
      <c r="AFK152" s="48"/>
      <c r="AFL152" s="48"/>
      <c r="AFM152" s="48"/>
      <c r="AFN152" s="48"/>
      <c r="AFO152" s="48"/>
      <c r="AFP152" s="48"/>
      <c r="AFQ152" s="48"/>
      <c r="AFR152" s="48"/>
      <c r="AFS152" s="48"/>
      <c r="AFT152" s="48"/>
      <c r="AFU152" s="48"/>
      <c r="AFV152" s="48"/>
      <c r="AFW152" s="48"/>
      <c r="AFX152" s="48"/>
      <c r="AFY152" s="48"/>
      <c r="AFZ152" s="48"/>
      <c r="AGA152" s="48"/>
      <c r="AGB152" s="48"/>
      <c r="AGC152" s="48"/>
      <c r="AGD152" s="48"/>
      <c r="AGE152" s="48"/>
      <c r="AGF152" s="48"/>
      <c r="AGG152" s="48"/>
      <c r="AGH152" s="48"/>
      <c r="AGI152" s="48"/>
      <c r="AGJ152" s="48"/>
      <c r="AGK152" s="48"/>
      <c r="AGL152" s="48"/>
      <c r="AGM152" s="48"/>
      <c r="AGN152" s="48"/>
      <c r="AGO152" s="48"/>
      <c r="AGP152" s="48"/>
      <c r="AGQ152" s="48"/>
      <c r="AGR152" s="48"/>
      <c r="AGS152" s="48"/>
      <c r="AGT152" s="48"/>
      <c r="AGU152" s="48"/>
      <c r="AGV152" s="48"/>
      <c r="AGW152" s="48"/>
      <c r="AGX152" s="48"/>
      <c r="AGY152" s="48"/>
      <c r="AGZ152" s="48"/>
      <c r="AHA152" s="48"/>
      <c r="AHB152" s="48"/>
      <c r="AHC152" s="48"/>
      <c r="AHD152" s="48"/>
      <c r="AHE152" s="48"/>
      <c r="AHF152" s="48"/>
      <c r="AHG152" s="48"/>
      <c r="AHH152" s="48"/>
      <c r="AHI152" s="48"/>
      <c r="AHJ152" s="48"/>
      <c r="AHK152" s="48"/>
      <c r="AHL152" s="48"/>
      <c r="AHM152" s="48"/>
      <c r="AHN152" s="48"/>
      <c r="AHO152" s="48"/>
      <c r="AHP152" s="48"/>
      <c r="AHQ152" s="48"/>
      <c r="AHR152" s="48"/>
      <c r="AHS152" s="48"/>
      <c r="AHT152" s="48"/>
      <c r="AHU152" s="48"/>
      <c r="AHV152" s="48"/>
      <c r="AHW152" s="48"/>
      <c r="AHX152" s="48"/>
      <c r="AHY152" s="48"/>
      <c r="AHZ152" s="48"/>
      <c r="AIA152" s="48"/>
      <c r="AIB152" s="48"/>
      <c r="AIC152" s="48"/>
      <c r="AID152" s="48"/>
      <c r="AIE152" s="48"/>
      <c r="AIF152" s="48"/>
      <c r="AIG152" s="48"/>
      <c r="AIH152" s="48"/>
      <c r="AII152" s="48"/>
      <c r="AIJ152" s="48"/>
      <c r="AIK152" s="48"/>
      <c r="AIL152" s="48"/>
      <c r="AIM152" s="48"/>
      <c r="AIN152" s="48"/>
      <c r="AIO152" s="48"/>
      <c r="AIP152" s="48"/>
      <c r="AIQ152" s="48"/>
      <c r="AIR152" s="48"/>
      <c r="AIS152" s="48"/>
      <c r="AIT152" s="48"/>
      <c r="AIU152" s="48"/>
      <c r="AIV152" s="48"/>
      <c r="AIW152" s="48"/>
      <c r="AIX152" s="48"/>
      <c r="AIY152" s="48"/>
      <c r="AIZ152" s="48"/>
      <c r="AJA152" s="48"/>
      <c r="AJB152" s="48"/>
      <c r="AJC152" s="48"/>
      <c r="AJD152" s="48"/>
      <c r="AJE152" s="48"/>
      <c r="AJF152" s="48"/>
      <c r="AJG152" s="48"/>
      <c r="AJH152" s="48"/>
      <c r="AJI152" s="48"/>
      <c r="AJJ152" s="48"/>
      <c r="AJK152" s="48"/>
      <c r="AJL152" s="48"/>
      <c r="AJM152" s="48"/>
      <c r="AJN152" s="48"/>
      <c r="AJO152" s="48"/>
      <c r="AJP152" s="48"/>
      <c r="AJQ152" s="48"/>
      <c r="AJR152" s="48"/>
      <c r="AJS152" s="48"/>
      <c r="AJT152" s="48"/>
      <c r="AJU152" s="48"/>
      <c r="AJV152" s="48"/>
      <c r="AJW152" s="48"/>
      <c r="AJX152" s="48"/>
      <c r="AJY152" s="48"/>
      <c r="AJZ152" s="48"/>
      <c r="AKA152" s="48"/>
      <c r="AKB152" s="48"/>
      <c r="AKC152" s="48"/>
      <c r="AKD152" s="48"/>
      <c r="AKE152" s="48"/>
      <c r="AKF152" s="48"/>
      <c r="AKG152" s="48"/>
      <c r="AKH152" s="48"/>
      <c r="AKI152" s="48"/>
      <c r="AKJ152" s="48"/>
      <c r="AKK152" s="48"/>
      <c r="AKL152" s="48"/>
      <c r="AKM152" s="48"/>
      <c r="AKN152" s="48"/>
      <c r="AKO152" s="48"/>
      <c r="AKP152" s="48"/>
      <c r="AKQ152" s="48"/>
      <c r="AKR152" s="48"/>
      <c r="AKS152" s="48"/>
      <c r="AKT152" s="48"/>
      <c r="AKU152" s="48"/>
      <c r="AKV152" s="48"/>
      <c r="AKW152" s="48"/>
      <c r="AKX152" s="48"/>
      <c r="AKY152" s="48"/>
      <c r="AKZ152" s="48"/>
      <c r="ALA152" s="48"/>
      <c r="ALB152" s="48"/>
      <c r="ALC152" s="48"/>
      <c r="ALD152" s="48"/>
      <c r="ALE152" s="48"/>
      <c r="ALF152" s="48"/>
      <c r="ALG152" s="48"/>
      <c r="ALH152" s="48"/>
      <c r="ALI152" s="48"/>
      <c r="ALJ152" s="48"/>
      <c r="ALK152" s="48"/>
      <c r="ALL152" s="48"/>
      <c r="ALM152" s="48"/>
      <c r="ALN152" s="48"/>
      <c r="ALO152" s="48"/>
      <c r="ALP152" s="48"/>
      <c r="ALQ152" s="48"/>
      <c r="ALR152" s="48"/>
      <c r="ALS152" s="48"/>
      <c r="ALT152" s="48"/>
      <c r="ALU152" s="48"/>
      <c r="ALV152" s="48"/>
      <c r="ALW152" s="48"/>
      <c r="ALX152" s="48"/>
      <c r="ALY152" s="48"/>
      <c r="ALZ152" s="48"/>
      <c r="AMA152" s="48"/>
      <c r="AMB152" s="48"/>
      <c r="AMC152" s="48"/>
      <c r="AMD152" s="48"/>
      <c r="AME152" s="48"/>
      <c r="AMF152" s="48"/>
      <c r="AMG152" s="48"/>
      <c r="AMH152" s="48"/>
      <c r="AMI152" s="48"/>
      <c r="AMJ152" s="48"/>
      <c r="AMK152" s="48"/>
      <c r="AML152" s="48"/>
      <c r="AMM152" s="48"/>
      <c r="AMN152" s="48"/>
      <c r="AMO152" s="48"/>
      <c r="AMP152" s="48"/>
      <c r="AMQ152" s="48"/>
      <c r="AMR152" s="48"/>
      <c r="AMS152" s="48"/>
      <c r="AMT152" s="48"/>
      <c r="AMU152" s="48"/>
      <c r="AMV152" s="48"/>
      <c r="AMW152" s="48"/>
      <c r="AMX152" s="48"/>
      <c r="AMY152" s="48"/>
      <c r="AMZ152" s="48"/>
      <c r="ANA152" s="48"/>
      <c r="ANB152" s="48"/>
      <c r="ANC152" s="48"/>
      <c r="AND152" s="48"/>
      <c r="ANE152" s="48"/>
      <c r="ANF152" s="48"/>
      <c r="ANG152" s="48"/>
      <c r="ANH152" s="48"/>
      <c r="ANI152" s="48"/>
      <c r="ANJ152" s="48"/>
      <c r="ANK152" s="48"/>
      <c r="ANL152" s="48"/>
      <c r="ANM152" s="48"/>
      <c r="ANN152" s="48"/>
      <c r="ANO152" s="48"/>
      <c r="ANP152" s="48"/>
      <c r="ANQ152" s="48"/>
      <c r="ANR152" s="48"/>
      <c r="ANS152" s="48"/>
      <c r="ANT152" s="48"/>
      <c r="ANU152" s="48"/>
      <c r="ANV152" s="48"/>
      <c r="ANW152" s="48"/>
      <c r="ANX152" s="48"/>
      <c r="ANY152" s="48"/>
      <c r="ANZ152" s="48"/>
      <c r="AOA152" s="48"/>
      <c r="AOB152" s="48"/>
      <c r="AOC152" s="48"/>
      <c r="AOD152" s="48"/>
      <c r="AOE152" s="48"/>
      <c r="AOF152" s="48"/>
      <c r="AOG152" s="48"/>
      <c r="AOH152" s="48"/>
      <c r="AOI152" s="48"/>
      <c r="AOJ152" s="48"/>
      <c r="AOK152" s="48"/>
      <c r="AOL152" s="48"/>
      <c r="AOM152" s="48"/>
      <c r="AON152" s="48"/>
      <c r="AOO152" s="48"/>
      <c r="AOP152" s="48"/>
      <c r="AOQ152" s="48"/>
      <c r="AOR152" s="48"/>
      <c r="AOS152" s="48"/>
      <c r="AOT152" s="48"/>
      <c r="AOU152" s="48"/>
      <c r="AOV152" s="48"/>
      <c r="AOW152" s="48"/>
      <c r="AOX152" s="48"/>
      <c r="AOY152" s="48"/>
      <c r="AOZ152" s="48"/>
      <c r="APA152" s="48"/>
      <c r="APB152" s="48"/>
      <c r="APC152" s="48"/>
      <c r="APD152" s="48"/>
      <c r="APE152" s="48"/>
      <c r="APF152" s="48"/>
      <c r="APG152" s="48"/>
      <c r="APH152" s="48"/>
      <c r="API152" s="48"/>
      <c r="APJ152" s="48"/>
      <c r="APK152" s="48"/>
      <c r="APL152" s="48"/>
      <c r="APM152" s="48"/>
      <c r="APN152" s="48"/>
      <c r="APO152" s="48"/>
      <c r="APP152" s="48"/>
      <c r="APQ152" s="48"/>
      <c r="APR152" s="48"/>
      <c r="APS152" s="48"/>
      <c r="APT152" s="48"/>
      <c r="APU152" s="48"/>
      <c r="APV152" s="48"/>
      <c r="APW152" s="48"/>
      <c r="APX152" s="48"/>
      <c r="APY152" s="48"/>
      <c r="APZ152" s="48"/>
      <c r="AQA152" s="48"/>
      <c r="AQB152" s="48"/>
      <c r="AQC152" s="48"/>
      <c r="AQD152" s="48"/>
      <c r="AQE152" s="48"/>
      <c r="AQF152" s="48"/>
      <c r="AQG152" s="48"/>
      <c r="AQH152" s="48"/>
      <c r="AQI152" s="48"/>
      <c r="AQJ152" s="48"/>
      <c r="AQK152" s="48"/>
      <c r="AQL152" s="48"/>
      <c r="AQM152" s="48"/>
      <c r="AQN152" s="48"/>
      <c r="AQO152" s="48"/>
      <c r="AQP152" s="48"/>
      <c r="AQQ152" s="48"/>
      <c r="AQR152" s="48"/>
      <c r="AQS152" s="48"/>
      <c r="AQT152" s="48"/>
      <c r="AQU152" s="48"/>
      <c r="AQV152" s="48"/>
      <c r="AQW152" s="48"/>
      <c r="AQX152" s="48"/>
      <c r="AQY152" s="48"/>
      <c r="AQZ152" s="48"/>
      <c r="ARA152" s="48"/>
      <c r="ARB152" s="48"/>
      <c r="ARC152" s="48"/>
      <c r="ARD152" s="48"/>
      <c r="ARE152" s="48"/>
      <c r="ARF152" s="48"/>
      <c r="ARG152" s="48"/>
      <c r="ARH152" s="48"/>
      <c r="ARI152" s="48"/>
      <c r="ARJ152" s="48"/>
      <c r="ARK152" s="48"/>
      <c r="ARL152" s="48"/>
      <c r="ARM152" s="48"/>
      <c r="ARN152" s="48"/>
      <c r="ARO152" s="48"/>
      <c r="ARP152" s="48"/>
      <c r="ARQ152" s="48"/>
      <c r="ARR152" s="48"/>
      <c r="ARS152" s="48"/>
      <c r="ART152" s="48"/>
      <c r="ARU152" s="48"/>
      <c r="ARV152" s="48"/>
      <c r="ARW152" s="48"/>
      <c r="ARX152" s="48"/>
      <c r="ARY152" s="48"/>
      <c r="ARZ152" s="48"/>
      <c r="ASA152" s="48"/>
      <c r="ASB152" s="48"/>
      <c r="ASC152" s="48"/>
      <c r="ASD152" s="48"/>
      <c r="ASE152" s="48"/>
      <c r="ASF152" s="48"/>
      <c r="ASG152" s="48"/>
      <c r="ASH152" s="48"/>
      <c r="ASI152" s="48"/>
      <c r="ASJ152" s="48"/>
      <c r="ASK152" s="48"/>
      <c r="ASL152" s="48"/>
      <c r="ASM152" s="48"/>
      <c r="ASN152" s="48"/>
      <c r="ASO152" s="48"/>
      <c r="ASP152" s="48"/>
      <c r="ASQ152" s="48"/>
      <c r="ASR152" s="48"/>
      <c r="ASS152" s="48"/>
      <c r="AST152" s="48"/>
      <c r="ASU152" s="48"/>
      <c r="ASV152" s="48"/>
      <c r="ASW152" s="48"/>
      <c r="ASX152" s="48"/>
      <c r="ASY152" s="48"/>
      <c r="ASZ152" s="48"/>
      <c r="ATA152" s="48"/>
      <c r="ATB152" s="48"/>
      <c r="ATC152" s="48"/>
      <c r="ATD152" s="48"/>
      <c r="ATE152" s="48"/>
      <c r="ATF152" s="48"/>
      <c r="ATG152" s="48"/>
      <c r="ATH152" s="48"/>
      <c r="ATI152" s="48"/>
      <c r="ATJ152" s="48"/>
      <c r="ATK152" s="48"/>
      <c r="ATL152" s="48"/>
      <c r="ATM152" s="48"/>
      <c r="ATN152" s="48"/>
      <c r="ATO152" s="48"/>
      <c r="ATP152" s="48"/>
      <c r="ATQ152" s="48"/>
      <c r="ATR152" s="48"/>
      <c r="ATS152" s="48"/>
      <c r="ATT152" s="48"/>
      <c r="ATU152" s="48"/>
      <c r="ATV152" s="48"/>
      <c r="ATW152" s="48"/>
      <c r="ATX152" s="48"/>
      <c r="ATY152" s="48"/>
      <c r="ATZ152" s="48"/>
      <c r="AUA152" s="48"/>
      <c r="AUB152" s="48"/>
      <c r="AUC152" s="48"/>
      <c r="AUD152" s="48"/>
      <c r="AUE152" s="48"/>
      <c r="AUF152" s="48"/>
      <c r="AUG152" s="48"/>
      <c r="AUH152" s="48"/>
      <c r="AUI152" s="48"/>
      <c r="AUJ152" s="48"/>
      <c r="AUK152" s="48"/>
      <c r="AUL152" s="48"/>
      <c r="AUM152" s="48"/>
      <c r="AUN152" s="48"/>
      <c r="AUO152" s="48"/>
      <c r="AUP152" s="48"/>
      <c r="AUQ152" s="48"/>
      <c r="AUR152" s="48"/>
      <c r="AUS152" s="48"/>
      <c r="AUT152" s="48"/>
      <c r="AUU152" s="48"/>
      <c r="AUV152" s="48"/>
      <c r="AUW152" s="48"/>
      <c r="AUX152" s="48"/>
      <c r="AUY152" s="48"/>
      <c r="AUZ152" s="48"/>
      <c r="AVA152" s="48"/>
      <c r="AVB152" s="48"/>
      <c r="AVC152" s="48"/>
      <c r="AVD152" s="48"/>
      <c r="AVE152" s="48"/>
      <c r="AVF152" s="48"/>
      <c r="AVG152" s="48"/>
      <c r="AVH152" s="48"/>
      <c r="AVI152" s="48"/>
      <c r="AVJ152" s="48"/>
      <c r="AVK152" s="48"/>
      <c r="AVL152" s="48"/>
      <c r="AVM152" s="48"/>
      <c r="AVN152" s="48"/>
      <c r="AVO152" s="48"/>
      <c r="AVP152" s="48"/>
      <c r="AVQ152" s="48"/>
      <c r="AVR152" s="48"/>
      <c r="AVS152" s="48"/>
      <c r="AVT152" s="48"/>
      <c r="AVU152" s="48"/>
      <c r="AVV152" s="48"/>
      <c r="AVW152" s="48"/>
      <c r="AVX152" s="48"/>
      <c r="AVY152" s="48"/>
      <c r="AVZ152" s="48"/>
      <c r="AWA152" s="48"/>
      <c r="AWB152" s="48"/>
      <c r="AWC152" s="48"/>
      <c r="AWD152" s="48"/>
      <c r="AWE152" s="48"/>
      <c r="AWF152" s="48"/>
      <c r="AWG152" s="48"/>
      <c r="AWH152" s="48"/>
      <c r="AWI152" s="48"/>
      <c r="AWJ152" s="48"/>
      <c r="AWK152" s="48"/>
      <c r="AWL152" s="48"/>
      <c r="AWM152" s="48"/>
      <c r="AWN152" s="48"/>
      <c r="AWO152" s="48"/>
      <c r="AWP152" s="48"/>
      <c r="AWQ152" s="48"/>
      <c r="AWR152" s="48"/>
      <c r="AWS152" s="48"/>
      <c r="AWT152" s="48"/>
      <c r="AWU152" s="48"/>
      <c r="AWV152" s="48"/>
      <c r="AWW152" s="48"/>
      <c r="AWX152" s="48"/>
      <c r="AWY152" s="48"/>
      <c r="AWZ152" s="48"/>
      <c r="AXA152" s="48"/>
      <c r="AXB152" s="48"/>
      <c r="AXC152" s="48"/>
      <c r="AXD152" s="48"/>
      <c r="AXE152" s="48"/>
      <c r="AXF152" s="48"/>
      <c r="AXG152" s="48"/>
      <c r="AXH152" s="48"/>
      <c r="AXI152" s="48"/>
      <c r="AXJ152" s="48"/>
      <c r="AXK152" s="48"/>
      <c r="AXL152" s="48"/>
      <c r="AXM152" s="48"/>
      <c r="AXN152" s="48"/>
      <c r="AXO152" s="48"/>
      <c r="AXP152" s="48"/>
      <c r="AXQ152" s="48"/>
      <c r="AXR152" s="48"/>
      <c r="AXS152" s="48"/>
      <c r="AXT152" s="48"/>
      <c r="AXU152" s="48"/>
      <c r="AXV152" s="48"/>
      <c r="AXW152" s="48"/>
      <c r="AXX152" s="48"/>
      <c r="AXY152" s="48"/>
      <c r="AXZ152" s="48"/>
      <c r="AYA152" s="48"/>
      <c r="AYB152" s="48"/>
      <c r="AYC152" s="48"/>
      <c r="AYD152" s="48"/>
      <c r="AYE152" s="48"/>
      <c r="AYF152" s="48"/>
      <c r="AYG152" s="48"/>
      <c r="AYH152" s="48"/>
      <c r="AYI152" s="48"/>
      <c r="AYJ152" s="48"/>
      <c r="AYK152" s="48"/>
      <c r="AYL152" s="48"/>
      <c r="AYM152" s="48"/>
      <c r="AYN152" s="48"/>
      <c r="AYO152" s="48"/>
      <c r="AYP152" s="48"/>
      <c r="AYQ152" s="48"/>
      <c r="AYR152" s="48"/>
      <c r="AYS152" s="48"/>
      <c r="AYT152" s="48"/>
      <c r="AYU152" s="48"/>
      <c r="AYV152" s="48"/>
      <c r="AYW152" s="48"/>
      <c r="AYX152" s="48"/>
      <c r="AYY152" s="48"/>
      <c r="AYZ152" s="48"/>
      <c r="AZA152" s="48"/>
      <c r="AZB152" s="48"/>
      <c r="AZC152" s="48"/>
      <c r="AZD152" s="48"/>
      <c r="AZE152" s="48"/>
      <c r="AZF152" s="48"/>
      <c r="AZG152" s="48"/>
      <c r="AZH152" s="48"/>
      <c r="AZI152" s="48"/>
      <c r="AZJ152" s="48"/>
      <c r="AZK152" s="48"/>
      <c r="AZL152" s="48"/>
      <c r="AZM152" s="48"/>
      <c r="AZN152" s="48"/>
      <c r="AZO152" s="48"/>
      <c r="AZP152" s="48"/>
      <c r="AZQ152" s="48"/>
      <c r="AZR152" s="48"/>
      <c r="AZS152" s="48"/>
      <c r="AZT152" s="48"/>
      <c r="AZU152" s="48"/>
      <c r="AZV152" s="48"/>
      <c r="AZW152" s="48"/>
      <c r="AZX152" s="48"/>
      <c r="AZY152" s="48"/>
      <c r="AZZ152" s="48"/>
      <c r="BAA152" s="48"/>
      <c r="BAB152" s="48"/>
      <c r="BAC152" s="48"/>
      <c r="BAD152" s="48"/>
      <c r="BAE152" s="48"/>
      <c r="BAF152" s="48"/>
      <c r="BAG152" s="48"/>
      <c r="BAH152" s="48"/>
      <c r="BAI152" s="48"/>
      <c r="BAJ152" s="48"/>
      <c r="BAK152" s="48"/>
      <c r="BAL152" s="48"/>
      <c r="BAM152" s="48"/>
      <c r="BAN152" s="48"/>
      <c r="BAO152" s="48"/>
      <c r="BAP152" s="48"/>
      <c r="BAQ152" s="48"/>
      <c r="BAR152" s="48"/>
      <c r="BAS152" s="48"/>
      <c r="BAT152" s="48"/>
      <c r="BAU152" s="48"/>
      <c r="BAV152" s="48"/>
      <c r="BAW152" s="48"/>
      <c r="BAX152" s="48"/>
      <c r="BAY152" s="48"/>
      <c r="BAZ152" s="48"/>
      <c r="BBA152" s="48"/>
      <c r="BBB152" s="48"/>
      <c r="BBC152" s="48"/>
      <c r="BBD152" s="48"/>
      <c r="BBE152" s="48"/>
      <c r="BBF152" s="48"/>
      <c r="BBG152" s="48"/>
      <c r="BBH152" s="48"/>
      <c r="BBI152" s="48"/>
      <c r="BBJ152" s="48"/>
      <c r="BBK152" s="48"/>
      <c r="BBL152" s="48"/>
      <c r="BBM152" s="48"/>
      <c r="BBN152" s="48"/>
      <c r="BBO152" s="48"/>
      <c r="BBP152" s="48"/>
      <c r="BBQ152" s="48"/>
      <c r="BBR152" s="48"/>
      <c r="BBS152" s="48"/>
      <c r="BBT152" s="48"/>
      <c r="BBU152" s="48"/>
      <c r="BBV152" s="48"/>
      <c r="BBW152" s="48"/>
      <c r="BBX152" s="48"/>
      <c r="BBY152" s="48"/>
      <c r="BBZ152" s="48"/>
      <c r="BCA152" s="48"/>
      <c r="BCB152" s="48"/>
      <c r="BCC152" s="48"/>
      <c r="BCD152" s="48"/>
      <c r="BCE152" s="48"/>
      <c r="BCF152" s="48"/>
      <c r="BCG152" s="48"/>
      <c r="BCH152" s="48"/>
      <c r="BCI152" s="48"/>
      <c r="BCJ152" s="48"/>
      <c r="BCK152" s="48"/>
      <c r="BCL152" s="48"/>
      <c r="BCM152" s="48"/>
      <c r="BCN152" s="48"/>
      <c r="BCO152" s="48"/>
      <c r="BCP152" s="48"/>
      <c r="BCQ152" s="48"/>
      <c r="BCR152" s="48"/>
      <c r="BCS152" s="48"/>
      <c r="BCT152" s="48"/>
      <c r="BCU152" s="48"/>
      <c r="BCV152" s="48"/>
      <c r="BCW152" s="48"/>
      <c r="BCX152" s="48"/>
      <c r="BCY152" s="48"/>
      <c r="BCZ152" s="48"/>
      <c r="BDA152" s="48"/>
      <c r="BDB152" s="48"/>
      <c r="BDC152" s="48"/>
      <c r="BDD152" s="48"/>
      <c r="BDE152" s="48"/>
      <c r="BDF152" s="48"/>
      <c r="BDG152" s="48"/>
      <c r="BDH152" s="48"/>
      <c r="BDI152" s="48"/>
      <c r="BDJ152" s="48"/>
      <c r="BDK152" s="48"/>
      <c r="BDL152" s="48"/>
      <c r="BDM152" s="48"/>
      <c r="BDN152" s="48"/>
      <c r="BDO152" s="48"/>
      <c r="BDP152" s="48"/>
      <c r="BDQ152" s="48"/>
      <c r="BDR152" s="48"/>
      <c r="BDS152" s="48"/>
      <c r="BDT152" s="48"/>
      <c r="BDU152" s="48"/>
      <c r="BDV152" s="48"/>
      <c r="BDW152" s="48"/>
      <c r="BDX152" s="48"/>
      <c r="BDY152" s="48"/>
      <c r="BDZ152" s="48"/>
      <c r="BEA152" s="48"/>
      <c r="BEB152" s="48"/>
      <c r="BEC152" s="48"/>
      <c r="BED152" s="48"/>
      <c r="BEE152" s="48"/>
      <c r="BEF152" s="48"/>
      <c r="BEG152" s="48"/>
      <c r="BEH152" s="48"/>
      <c r="BEI152" s="48"/>
      <c r="BEJ152" s="48"/>
      <c r="BEK152" s="48"/>
      <c r="BEL152" s="48"/>
      <c r="BEM152" s="48"/>
      <c r="BEN152" s="48"/>
      <c r="BEO152" s="48"/>
      <c r="BEP152" s="48"/>
      <c r="BEQ152" s="48"/>
      <c r="BER152" s="48"/>
      <c r="BES152" s="48"/>
      <c r="BET152" s="48"/>
      <c r="BEU152" s="48"/>
      <c r="BEV152" s="48"/>
      <c r="BEW152" s="48"/>
      <c r="BEX152" s="48"/>
      <c r="BEY152" s="48"/>
      <c r="BEZ152" s="48"/>
      <c r="BFA152" s="48"/>
      <c r="BFB152" s="48"/>
      <c r="BFC152" s="48"/>
      <c r="BFD152" s="48"/>
      <c r="BFE152" s="48"/>
      <c r="BFF152" s="48"/>
      <c r="BFG152" s="48"/>
      <c r="BFH152" s="48"/>
      <c r="BFI152" s="48"/>
      <c r="BFJ152" s="48"/>
      <c r="BFK152" s="48"/>
      <c r="BFL152" s="48"/>
      <c r="BFM152" s="48"/>
      <c r="BFN152" s="48"/>
      <c r="BFO152" s="48"/>
      <c r="BFP152" s="48"/>
      <c r="BFQ152" s="48"/>
      <c r="BFR152" s="48"/>
      <c r="BFS152" s="48"/>
      <c r="BFT152" s="48"/>
      <c r="BFU152" s="48"/>
      <c r="BFV152" s="48"/>
      <c r="BFW152" s="48"/>
      <c r="BFX152" s="48"/>
      <c r="BFY152" s="48"/>
      <c r="BFZ152" s="48"/>
      <c r="BGA152" s="48"/>
      <c r="BGB152" s="48"/>
      <c r="BGC152" s="48"/>
      <c r="BGD152" s="48"/>
      <c r="BGE152" s="48"/>
      <c r="BGF152" s="48"/>
      <c r="BGG152" s="48"/>
      <c r="BGH152" s="48"/>
      <c r="BGI152" s="48"/>
      <c r="BGJ152" s="48"/>
      <c r="BGK152" s="48"/>
      <c r="BGL152" s="48"/>
      <c r="BGM152" s="48"/>
      <c r="BGN152" s="48"/>
      <c r="BGO152" s="48"/>
      <c r="BGP152" s="48"/>
      <c r="BGQ152" s="48"/>
      <c r="BGR152" s="48"/>
      <c r="BGS152" s="48"/>
      <c r="BGT152" s="48"/>
      <c r="BGU152" s="48"/>
      <c r="BGV152" s="48"/>
      <c r="BGW152" s="48"/>
      <c r="BGX152" s="48"/>
      <c r="BGY152" s="48"/>
      <c r="BGZ152" s="48"/>
      <c r="BHA152" s="48"/>
      <c r="BHB152" s="48"/>
      <c r="BHC152" s="48"/>
      <c r="BHD152" s="48"/>
      <c r="BHE152" s="48"/>
      <c r="BHF152" s="48"/>
      <c r="BHG152" s="48"/>
      <c r="BHH152" s="48"/>
      <c r="BHI152" s="48"/>
      <c r="BHJ152" s="48"/>
      <c r="BHK152" s="48"/>
      <c r="BHL152" s="48"/>
      <c r="BHM152" s="48"/>
      <c r="BHN152" s="48"/>
      <c r="BHO152" s="48"/>
      <c r="BHP152" s="48"/>
      <c r="BHQ152" s="48"/>
      <c r="BHR152" s="48"/>
      <c r="BHS152" s="48"/>
      <c r="BHT152" s="48"/>
      <c r="BHU152" s="48"/>
      <c r="BHV152" s="48"/>
      <c r="BHW152" s="48"/>
      <c r="BHX152" s="48"/>
      <c r="BHY152" s="48"/>
      <c r="BHZ152" s="48"/>
      <c r="BIA152" s="48"/>
      <c r="BIB152" s="48"/>
      <c r="BIC152" s="48"/>
      <c r="BID152" s="48"/>
      <c r="BIE152" s="48"/>
      <c r="BIF152" s="48"/>
      <c r="BIG152" s="48"/>
      <c r="BIH152" s="48"/>
      <c r="BII152" s="48"/>
      <c r="BIJ152" s="48"/>
      <c r="BIK152" s="48"/>
      <c r="BIL152" s="48"/>
      <c r="BIM152" s="48"/>
      <c r="BIN152" s="48"/>
      <c r="BIO152" s="48"/>
      <c r="BIP152" s="48"/>
      <c r="BIQ152" s="48"/>
      <c r="BIR152" s="48"/>
      <c r="BIS152" s="48"/>
      <c r="BIT152" s="48"/>
      <c r="BIU152" s="48"/>
      <c r="BIV152" s="48"/>
      <c r="BIW152" s="48"/>
      <c r="BIX152" s="48"/>
      <c r="BIY152" s="48"/>
      <c r="BIZ152" s="48"/>
      <c r="BJA152" s="48"/>
      <c r="BJB152" s="48"/>
      <c r="BJC152" s="48"/>
      <c r="BJD152" s="48"/>
      <c r="BJE152" s="48"/>
      <c r="BJF152" s="48"/>
      <c r="BJG152" s="48"/>
      <c r="BJH152" s="48"/>
      <c r="BJI152" s="48"/>
      <c r="BJJ152" s="48"/>
      <c r="BJK152" s="48"/>
      <c r="BJL152" s="48"/>
      <c r="BJM152" s="48"/>
      <c r="BJN152" s="48"/>
      <c r="BJO152" s="48"/>
      <c r="BJP152" s="48"/>
      <c r="BJQ152" s="48"/>
      <c r="BJR152" s="48"/>
      <c r="BJS152" s="48"/>
      <c r="BJT152" s="48"/>
      <c r="BJU152" s="48"/>
      <c r="BJV152" s="48"/>
      <c r="BJW152" s="48"/>
      <c r="BJX152" s="48"/>
      <c r="BJY152" s="48"/>
      <c r="BJZ152" s="48"/>
      <c r="BKA152" s="48"/>
      <c r="BKB152" s="48"/>
      <c r="BKC152" s="48"/>
      <c r="BKD152" s="48"/>
      <c r="BKE152" s="48"/>
      <c r="BKF152" s="48"/>
      <c r="BKG152" s="48"/>
      <c r="BKH152" s="48"/>
      <c r="BKI152" s="48"/>
      <c r="BKJ152" s="48"/>
      <c r="BKK152" s="48"/>
      <c r="BKL152" s="48"/>
      <c r="BKM152" s="48"/>
      <c r="BKN152" s="48"/>
      <c r="BKO152" s="48"/>
      <c r="BKP152" s="48"/>
      <c r="BKQ152" s="48"/>
      <c r="BKR152" s="48"/>
      <c r="BKS152" s="48"/>
      <c r="BKT152" s="48"/>
      <c r="BKU152" s="48"/>
      <c r="BKV152" s="48"/>
      <c r="BKW152" s="48"/>
      <c r="BKX152" s="48"/>
      <c r="BKY152" s="48"/>
      <c r="BKZ152" s="48"/>
      <c r="BLA152" s="48"/>
      <c r="BLB152" s="48"/>
      <c r="BLC152" s="48"/>
      <c r="BLD152" s="48"/>
      <c r="BLE152" s="48"/>
      <c r="BLF152" s="48"/>
      <c r="BLG152" s="48"/>
      <c r="BLH152" s="48"/>
      <c r="BLI152" s="48"/>
      <c r="BLJ152" s="48"/>
      <c r="BLK152" s="48"/>
      <c r="BLL152" s="48"/>
      <c r="BLM152" s="48"/>
      <c r="BLN152" s="48"/>
      <c r="BLO152" s="48"/>
      <c r="BLP152" s="48"/>
      <c r="BLQ152" s="48"/>
      <c r="BLR152" s="48"/>
      <c r="BLS152" s="48"/>
      <c r="BLT152" s="48"/>
      <c r="BLU152" s="48"/>
      <c r="BLV152" s="48"/>
      <c r="BLW152" s="48"/>
      <c r="BLX152" s="48"/>
      <c r="BLY152" s="48"/>
      <c r="BLZ152" s="48"/>
      <c r="BMA152" s="48"/>
      <c r="BMB152" s="48"/>
      <c r="BMC152" s="48"/>
      <c r="BMD152" s="48"/>
      <c r="BME152" s="48"/>
      <c r="BMF152" s="48"/>
      <c r="BMG152" s="48"/>
      <c r="BMH152" s="48"/>
      <c r="BMI152" s="48"/>
      <c r="BMJ152" s="48"/>
      <c r="BMK152" s="48"/>
      <c r="BML152" s="48"/>
      <c r="BMM152" s="48"/>
      <c r="BMN152" s="48"/>
      <c r="BMO152" s="48"/>
      <c r="BMP152" s="48"/>
      <c r="BMQ152" s="48"/>
      <c r="BMR152" s="48"/>
      <c r="BMS152" s="48"/>
      <c r="BMT152" s="48"/>
      <c r="BMU152" s="48"/>
      <c r="BMV152" s="48"/>
      <c r="BMW152" s="48"/>
      <c r="BMX152" s="48"/>
      <c r="BMY152" s="48"/>
      <c r="BMZ152" s="48"/>
      <c r="BNA152" s="48"/>
      <c r="BNB152" s="48"/>
      <c r="BNC152" s="48"/>
      <c r="BND152" s="48"/>
      <c r="BNE152" s="48"/>
      <c r="BNF152" s="48"/>
      <c r="BNG152" s="48"/>
      <c r="BNH152" s="48"/>
      <c r="BNI152" s="48"/>
      <c r="BNJ152" s="48"/>
      <c r="BNK152" s="48"/>
      <c r="BNL152" s="48"/>
      <c r="BNM152" s="48"/>
      <c r="BNN152" s="48"/>
      <c r="BNO152" s="48"/>
      <c r="BNP152" s="48"/>
      <c r="BNQ152" s="48"/>
      <c r="BNR152" s="48"/>
      <c r="BNS152" s="48"/>
      <c r="BNT152" s="48"/>
      <c r="BNU152" s="48"/>
      <c r="BNV152" s="48"/>
      <c r="BNW152" s="48"/>
      <c r="BNX152" s="48"/>
      <c r="BNY152" s="48"/>
      <c r="BNZ152" s="48"/>
      <c r="BOA152" s="48"/>
      <c r="BOB152" s="48"/>
      <c r="BOC152" s="48"/>
      <c r="BOD152" s="48"/>
      <c r="BOE152" s="48"/>
      <c r="BOF152" s="48"/>
      <c r="BOG152" s="48"/>
      <c r="BOH152" s="48"/>
      <c r="BOI152" s="48"/>
      <c r="BOJ152" s="48"/>
      <c r="BOK152" s="48"/>
      <c r="BOL152" s="48"/>
      <c r="BOM152" s="48"/>
      <c r="BON152" s="48"/>
      <c r="BOO152" s="48"/>
      <c r="BOP152" s="48"/>
      <c r="BOQ152" s="48"/>
      <c r="BOR152" s="48"/>
      <c r="BOS152" s="48"/>
      <c r="BOT152" s="48"/>
      <c r="BOU152" s="48"/>
      <c r="BOV152" s="48"/>
      <c r="BOW152" s="48"/>
      <c r="BOX152" s="48"/>
      <c r="BOY152" s="48"/>
      <c r="BOZ152" s="48"/>
      <c r="BPA152" s="48"/>
      <c r="BPB152" s="48"/>
      <c r="BPC152" s="48"/>
      <c r="BPD152" s="48"/>
      <c r="BPE152" s="48"/>
      <c r="BPF152" s="48"/>
      <c r="BPG152" s="48"/>
      <c r="BPH152" s="48"/>
      <c r="BPI152" s="48"/>
      <c r="BPJ152" s="48"/>
      <c r="BPK152" s="48"/>
      <c r="BPL152" s="48"/>
      <c r="BPM152" s="48"/>
      <c r="BPN152" s="48"/>
      <c r="BPO152" s="48"/>
      <c r="BPP152" s="48"/>
      <c r="BPQ152" s="48"/>
      <c r="BPR152" s="48"/>
      <c r="BPS152" s="48"/>
      <c r="BPT152" s="48"/>
      <c r="BPU152" s="48"/>
      <c r="BPV152" s="48"/>
      <c r="BPW152" s="48"/>
      <c r="BPX152" s="48"/>
      <c r="BPY152" s="48"/>
      <c r="BPZ152" s="48"/>
      <c r="BQA152" s="48"/>
      <c r="BQB152" s="48"/>
      <c r="BQC152" s="48"/>
      <c r="BQD152" s="48"/>
      <c r="BQE152" s="48"/>
      <c r="BQF152" s="48"/>
      <c r="BQG152" s="48"/>
      <c r="BQH152" s="48"/>
      <c r="BQI152" s="48"/>
      <c r="BQJ152" s="48"/>
      <c r="BQK152" s="48"/>
      <c r="BQL152" s="48"/>
      <c r="BQM152" s="48"/>
      <c r="BQN152" s="48"/>
      <c r="BQO152" s="48"/>
      <c r="BQP152" s="48"/>
      <c r="BQQ152" s="48"/>
      <c r="BQR152" s="48"/>
      <c r="BQS152" s="48"/>
      <c r="BQT152" s="48"/>
      <c r="BQU152" s="48"/>
      <c r="BQV152" s="48"/>
      <c r="BQW152" s="48"/>
      <c r="BQX152" s="48"/>
      <c r="BQY152" s="48"/>
      <c r="BQZ152" s="48"/>
      <c r="BRA152" s="48"/>
      <c r="BRB152" s="48"/>
      <c r="BRC152" s="48"/>
      <c r="BRD152" s="48"/>
      <c r="BRE152" s="48"/>
      <c r="BRF152" s="48"/>
      <c r="BRG152" s="48"/>
      <c r="BRH152" s="48"/>
      <c r="BRI152" s="48"/>
      <c r="BRJ152" s="48"/>
      <c r="BRK152" s="48"/>
      <c r="BRL152" s="48"/>
      <c r="BRM152" s="48"/>
      <c r="BRN152" s="48"/>
      <c r="BRO152" s="48"/>
      <c r="BRP152" s="48"/>
      <c r="BRQ152" s="48"/>
      <c r="BRR152" s="48"/>
      <c r="BRS152" s="48"/>
      <c r="BRT152" s="48"/>
      <c r="BRU152" s="48"/>
      <c r="BRV152" s="48"/>
      <c r="BRW152" s="48"/>
      <c r="BRX152" s="48"/>
      <c r="BRY152" s="48"/>
      <c r="BRZ152" s="48"/>
      <c r="BSA152" s="48"/>
      <c r="BSB152" s="48"/>
      <c r="BSC152" s="48"/>
      <c r="BSD152" s="48"/>
      <c r="BSE152" s="48"/>
      <c r="BSF152" s="48"/>
      <c r="BSG152" s="48"/>
      <c r="BSH152" s="48"/>
      <c r="BSI152" s="48"/>
      <c r="BSJ152" s="48"/>
      <c r="BSK152" s="48"/>
      <c r="BSL152" s="48"/>
      <c r="BSM152" s="48"/>
      <c r="BSN152" s="48"/>
      <c r="BSO152" s="48"/>
      <c r="BSP152" s="48"/>
      <c r="BSQ152" s="48"/>
      <c r="BSR152" s="48"/>
      <c r="BSS152" s="48"/>
      <c r="BST152" s="48"/>
      <c r="BSU152" s="48"/>
      <c r="BSV152" s="48"/>
      <c r="BSW152" s="48"/>
      <c r="BSX152" s="48"/>
      <c r="BSY152" s="48"/>
      <c r="BSZ152" s="48"/>
      <c r="BTA152" s="48"/>
      <c r="BTB152" s="48"/>
      <c r="BTC152" s="48"/>
      <c r="BTD152" s="48"/>
      <c r="BTE152" s="48"/>
      <c r="BTF152" s="48"/>
      <c r="BTG152" s="48"/>
      <c r="BTH152" s="48"/>
      <c r="BTI152" s="48"/>
      <c r="BTJ152" s="48"/>
      <c r="BTK152" s="48"/>
      <c r="BTL152" s="48"/>
      <c r="BTM152" s="48"/>
      <c r="BTN152" s="48"/>
      <c r="BTO152" s="48"/>
      <c r="BTP152" s="48"/>
      <c r="BTQ152" s="48"/>
      <c r="BTR152" s="48"/>
      <c r="BTS152" s="48"/>
      <c r="BTT152" s="48"/>
      <c r="BTU152" s="48"/>
      <c r="BTV152" s="48"/>
      <c r="BTW152" s="48"/>
      <c r="BTX152" s="48"/>
      <c r="BTY152" s="48"/>
      <c r="BTZ152" s="48"/>
      <c r="BUA152" s="48"/>
      <c r="BUB152" s="48"/>
      <c r="BUC152" s="48"/>
      <c r="BUD152" s="48"/>
      <c r="BUE152" s="48"/>
      <c r="BUF152" s="48"/>
      <c r="BUG152" s="48"/>
      <c r="BUH152" s="48"/>
      <c r="BUI152" s="48"/>
      <c r="BUJ152" s="48"/>
      <c r="BUK152" s="48"/>
      <c r="BUL152" s="48"/>
      <c r="BUM152" s="48"/>
      <c r="BUN152" s="48"/>
      <c r="BUO152" s="48"/>
      <c r="BUP152" s="48"/>
      <c r="BUQ152" s="48"/>
      <c r="BUR152" s="48"/>
      <c r="BUS152" s="48"/>
      <c r="BUT152" s="48"/>
      <c r="BUU152" s="48"/>
      <c r="BUV152" s="48"/>
      <c r="BUW152" s="48"/>
      <c r="BUX152" s="48"/>
      <c r="BUY152" s="48"/>
      <c r="BUZ152" s="48"/>
      <c r="BVA152" s="48"/>
      <c r="BVB152" s="48"/>
      <c r="BVC152" s="48"/>
      <c r="BVD152" s="48"/>
      <c r="BVE152" s="48"/>
      <c r="BVF152" s="48"/>
      <c r="BVG152" s="48"/>
      <c r="BVH152" s="48"/>
      <c r="BVI152" s="48"/>
      <c r="BVJ152" s="48"/>
      <c r="BVK152" s="48"/>
      <c r="BVL152" s="48"/>
      <c r="BVM152" s="48"/>
      <c r="BVN152" s="48"/>
      <c r="BVO152" s="48"/>
      <c r="BVP152" s="48"/>
      <c r="BVQ152" s="48"/>
      <c r="BVR152" s="48"/>
      <c r="BVS152" s="48"/>
      <c r="BVT152" s="48"/>
      <c r="BVU152" s="48"/>
      <c r="BVV152" s="48"/>
      <c r="BVW152" s="48"/>
      <c r="BVX152" s="48"/>
      <c r="BVY152" s="48"/>
      <c r="BVZ152" s="48"/>
      <c r="BWA152" s="48"/>
      <c r="BWB152" s="48"/>
      <c r="BWC152" s="48"/>
      <c r="BWD152" s="48"/>
      <c r="BWE152" s="48"/>
      <c r="BWF152" s="48"/>
      <c r="BWG152" s="48"/>
      <c r="BWH152" s="48"/>
      <c r="BWI152" s="48"/>
      <c r="BWJ152" s="48"/>
      <c r="BWK152" s="48"/>
      <c r="BWL152" s="48"/>
      <c r="BWM152" s="48"/>
      <c r="BWN152" s="48"/>
      <c r="BWO152" s="48"/>
      <c r="BWP152" s="48"/>
      <c r="BWQ152" s="48"/>
      <c r="BWR152" s="48"/>
      <c r="BWS152" s="48"/>
      <c r="BWT152" s="48"/>
      <c r="BWU152" s="48"/>
      <c r="BWV152" s="48"/>
      <c r="BWW152" s="48"/>
      <c r="BWX152" s="48"/>
      <c r="BWY152" s="48"/>
      <c r="BWZ152" s="48"/>
      <c r="BXA152" s="48"/>
      <c r="BXB152" s="48"/>
      <c r="BXC152" s="48"/>
      <c r="BXD152" s="48"/>
      <c r="BXE152" s="48"/>
      <c r="BXF152" s="48"/>
      <c r="BXG152" s="48"/>
      <c r="BXH152" s="48"/>
      <c r="BXI152" s="48"/>
      <c r="BXJ152" s="48"/>
      <c r="BXK152" s="48"/>
      <c r="BXL152" s="48"/>
      <c r="BXM152" s="48"/>
      <c r="BXN152" s="48"/>
      <c r="BXO152" s="48"/>
      <c r="BXP152" s="48"/>
      <c r="BXQ152" s="48"/>
      <c r="BXR152" s="48"/>
      <c r="BXS152" s="48"/>
      <c r="BXT152" s="48"/>
      <c r="BXU152" s="48"/>
      <c r="BXV152" s="48"/>
      <c r="BXW152" s="48"/>
      <c r="BXX152" s="48"/>
      <c r="BXY152" s="48"/>
      <c r="BXZ152" s="48"/>
      <c r="BYA152" s="48"/>
      <c r="BYB152" s="48"/>
      <c r="BYC152" s="48"/>
      <c r="BYD152" s="48"/>
      <c r="BYE152" s="48"/>
      <c r="BYF152" s="48"/>
      <c r="BYG152" s="48"/>
      <c r="BYH152" s="48"/>
      <c r="BYI152" s="48"/>
      <c r="BYJ152" s="48"/>
      <c r="BYK152" s="48"/>
      <c r="BYL152" s="48"/>
      <c r="BYM152" s="48"/>
      <c r="BYN152" s="48"/>
      <c r="BYO152" s="48"/>
      <c r="BYP152" s="48"/>
      <c r="BYQ152" s="48"/>
      <c r="BYR152" s="48"/>
      <c r="BYS152" s="48"/>
      <c r="BYT152" s="48"/>
      <c r="BYU152" s="48"/>
      <c r="BYV152" s="48"/>
      <c r="BYW152" s="48"/>
      <c r="BYX152" s="48"/>
      <c r="BYY152" s="48"/>
      <c r="BYZ152" s="48"/>
      <c r="BZA152" s="48"/>
      <c r="BZB152" s="48"/>
      <c r="BZC152" s="48"/>
      <c r="BZD152" s="48"/>
      <c r="BZE152" s="48"/>
      <c r="BZF152" s="48"/>
      <c r="BZG152" s="48"/>
      <c r="BZH152" s="48"/>
      <c r="BZI152" s="48"/>
      <c r="BZJ152" s="48"/>
      <c r="BZK152" s="48"/>
      <c r="BZL152" s="48"/>
      <c r="BZM152" s="48"/>
      <c r="BZN152" s="48"/>
      <c r="BZO152" s="48"/>
      <c r="BZP152" s="48"/>
      <c r="BZQ152" s="48"/>
      <c r="BZR152" s="48"/>
      <c r="BZS152" s="48"/>
      <c r="BZT152" s="48"/>
      <c r="BZU152" s="48"/>
      <c r="BZV152" s="48"/>
      <c r="BZW152" s="48"/>
      <c r="BZX152" s="48"/>
      <c r="BZY152" s="48"/>
      <c r="BZZ152" s="48"/>
      <c r="CAA152" s="48"/>
      <c r="CAB152" s="48"/>
      <c r="CAC152" s="48"/>
      <c r="CAD152" s="48"/>
      <c r="CAE152" s="48"/>
      <c r="CAF152" s="48"/>
      <c r="CAG152" s="48"/>
      <c r="CAH152" s="48"/>
      <c r="CAI152" s="48"/>
      <c r="CAJ152" s="48"/>
      <c r="CAK152" s="48"/>
      <c r="CAL152" s="48"/>
      <c r="CAM152" s="48"/>
      <c r="CAN152" s="48"/>
      <c r="CAO152" s="48"/>
      <c r="CAP152" s="48"/>
      <c r="CAQ152" s="48"/>
      <c r="CAR152" s="48"/>
      <c r="CAS152" s="48"/>
      <c r="CAT152" s="48"/>
      <c r="CAU152" s="48"/>
      <c r="CAV152" s="48"/>
      <c r="CAW152" s="48"/>
      <c r="CAX152" s="48"/>
      <c r="CAY152" s="48"/>
      <c r="CAZ152" s="48"/>
      <c r="CBA152" s="48"/>
      <c r="CBB152" s="48"/>
      <c r="CBC152" s="48"/>
      <c r="CBD152" s="48"/>
      <c r="CBE152" s="48"/>
      <c r="CBF152" s="48"/>
      <c r="CBG152" s="48"/>
      <c r="CBH152" s="48"/>
      <c r="CBI152" s="48"/>
      <c r="CBJ152" s="48"/>
      <c r="CBK152" s="48"/>
      <c r="CBL152" s="48"/>
      <c r="CBM152" s="48"/>
      <c r="CBN152" s="48"/>
      <c r="CBO152" s="48"/>
      <c r="CBP152" s="48"/>
      <c r="CBQ152" s="48"/>
      <c r="CBR152" s="48"/>
      <c r="CBS152" s="48"/>
      <c r="CBT152" s="48"/>
      <c r="CBU152" s="48"/>
      <c r="CBV152" s="48"/>
      <c r="CBW152" s="48"/>
      <c r="CBX152" s="48"/>
      <c r="CBY152" s="48"/>
      <c r="CBZ152" s="48"/>
      <c r="CCA152" s="48"/>
      <c r="CCB152" s="48"/>
      <c r="CCC152" s="48"/>
      <c r="CCD152" s="48"/>
      <c r="CCE152" s="48"/>
      <c r="CCF152" s="48"/>
      <c r="CCG152" s="48"/>
      <c r="CCH152" s="48"/>
      <c r="CCI152" s="48"/>
      <c r="CCJ152" s="48"/>
      <c r="CCK152" s="48"/>
      <c r="CCL152" s="48"/>
      <c r="CCM152" s="48"/>
      <c r="CCN152" s="48"/>
      <c r="CCO152" s="48"/>
      <c r="CCP152" s="48"/>
      <c r="CCQ152" s="48"/>
      <c r="CCR152" s="48"/>
      <c r="CCS152" s="48"/>
      <c r="CCT152" s="48"/>
      <c r="CCU152" s="48"/>
      <c r="CCV152" s="48"/>
      <c r="CCW152" s="48"/>
      <c r="CCX152" s="48"/>
      <c r="CCY152" s="48"/>
      <c r="CCZ152" s="48"/>
      <c r="CDA152" s="48"/>
      <c r="CDB152" s="48"/>
      <c r="CDC152" s="48"/>
      <c r="CDD152" s="48"/>
      <c r="CDE152" s="48"/>
      <c r="CDF152" s="48"/>
      <c r="CDG152" s="48"/>
      <c r="CDH152" s="48"/>
      <c r="CDI152" s="48"/>
      <c r="CDJ152" s="48"/>
      <c r="CDK152" s="48"/>
      <c r="CDL152" s="48"/>
      <c r="CDM152" s="48"/>
      <c r="CDN152" s="48"/>
      <c r="CDO152" s="48"/>
      <c r="CDP152" s="48"/>
      <c r="CDQ152" s="48"/>
      <c r="CDR152" s="48"/>
      <c r="CDS152" s="48"/>
      <c r="CDT152" s="48"/>
      <c r="CDU152" s="48"/>
      <c r="CDV152" s="48"/>
      <c r="CDW152" s="48"/>
      <c r="CDX152" s="48"/>
      <c r="CDY152" s="48"/>
      <c r="CDZ152" s="48"/>
      <c r="CEA152" s="48"/>
      <c r="CEB152" s="48"/>
      <c r="CEC152" s="48"/>
      <c r="CED152" s="48"/>
      <c r="CEE152" s="48"/>
      <c r="CEF152" s="48"/>
      <c r="CEG152" s="48"/>
      <c r="CEH152" s="48"/>
      <c r="CEI152" s="48"/>
      <c r="CEJ152" s="48"/>
      <c r="CEK152" s="48"/>
      <c r="CEL152" s="48"/>
      <c r="CEM152" s="48"/>
      <c r="CEN152" s="48"/>
      <c r="CEO152" s="48"/>
      <c r="CEP152" s="48"/>
      <c r="CEQ152" s="48"/>
      <c r="CER152" s="48"/>
      <c r="CES152" s="48"/>
      <c r="CET152" s="48"/>
      <c r="CEU152" s="48"/>
      <c r="CEV152" s="48"/>
      <c r="CEW152" s="48"/>
      <c r="CEX152" s="48"/>
      <c r="CEY152" s="48"/>
      <c r="CEZ152" s="48"/>
      <c r="CFA152" s="48"/>
      <c r="CFB152" s="48"/>
      <c r="CFC152" s="48"/>
      <c r="CFD152" s="48"/>
      <c r="CFE152" s="48"/>
      <c r="CFF152" s="48"/>
      <c r="CFG152" s="48"/>
      <c r="CFH152" s="48"/>
      <c r="CFI152" s="48"/>
      <c r="CFJ152" s="48"/>
      <c r="CFK152" s="48"/>
      <c r="CFL152" s="48"/>
      <c r="CFM152" s="48"/>
      <c r="CFN152" s="48"/>
      <c r="CFO152" s="48"/>
      <c r="CFP152" s="48"/>
      <c r="CFQ152" s="48"/>
      <c r="CFR152" s="48"/>
      <c r="CFS152" s="48"/>
      <c r="CFT152" s="48"/>
      <c r="CFU152" s="48"/>
      <c r="CFV152" s="48"/>
      <c r="CFW152" s="48"/>
      <c r="CFX152" s="48"/>
      <c r="CFY152" s="48"/>
      <c r="CFZ152" s="48"/>
      <c r="CGA152" s="48"/>
      <c r="CGB152" s="48"/>
      <c r="CGC152" s="48"/>
      <c r="CGD152" s="48"/>
      <c r="CGE152" s="48"/>
      <c r="CGF152" s="48"/>
      <c r="CGG152" s="48"/>
      <c r="CGH152" s="48"/>
      <c r="CGI152" s="48"/>
      <c r="CGJ152" s="48"/>
      <c r="CGK152" s="48"/>
      <c r="CGL152" s="48"/>
      <c r="CGM152" s="48"/>
      <c r="CGN152" s="48"/>
      <c r="CGO152" s="48"/>
      <c r="CGP152" s="48"/>
      <c r="CGQ152" s="48"/>
      <c r="CGR152" s="48"/>
      <c r="CGS152" s="48"/>
      <c r="CGT152" s="48"/>
      <c r="CGU152" s="48"/>
      <c r="CGV152" s="48"/>
      <c r="CGW152" s="48"/>
      <c r="CGX152" s="48"/>
      <c r="CGY152" s="48"/>
      <c r="CGZ152" s="48"/>
      <c r="CHA152" s="48"/>
      <c r="CHB152" s="48"/>
      <c r="CHC152" s="48"/>
      <c r="CHD152" s="48"/>
      <c r="CHE152" s="48"/>
      <c r="CHF152" s="48"/>
      <c r="CHG152" s="48"/>
      <c r="CHH152" s="48"/>
      <c r="CHI152" s="48"/>
      <c r="CHJ152" s="48"/>
      <c r="CHK152" s="48"/>
      <c r="CHL152" s="48"/>
      <c r="CHM152" s="48"/>
      <c r="CHN152" s="48"/>
      <c r="CHO152" s="48"/>
      <c r="CHP152" s="48"/>
      <c r="CHQ152" s="48"/>
      <c r="CHR152" s="48"/>
      <c r="CHS152" s="48"/>
      <c r="CHT152" s="48"/>
      <c r="CHU152" s="48"/>
      <c r="CHV152" s="48"/>
      <c r="CHW152" s="48"/>
      <c r="CHX152" s="48"/>
      <c r="CHY152" s="48"/>
      <c r="CHZ152" s="48"/>
      <c r="CIA152" s="48"/>
      <c r="CIB152" s="48"/>
      <c r="CIC152" s="48"/>
      <c r="CID152" s="48"/>
      <c r="CIE152" s="48"/>
      <c r="CIF152" s="48"/>
      <c r="CIG152" s="48"/>
      <c r="CIH152" s="48"/>
      <c r="CII152" s="48"/>
      <c r="CIJ152" s="48"/>
      <c r="CIK152" s="48"/>
      <c r="CIL152" s="48"/>
      <c r="CIM152" s="48"/>
      <c r="CIN152" s="48"/>
      <c r="CIO152" s="48"/>
      <c r="CIP152" s="48"/>
      <c r="CIQ152" s="48"/>
      <c r="CIR152" s="48"/>
      <c r="CIS152" s="48"/>
      <c r="CIT152" s="48"/>
      <c r="CIU152" s="48"/>
      <c r="CIV152" s="48"/>
      <c r="CIW152" s="48"/>
      <c r="CIX152" s="48"/>
      <c r="CIY152" s="48"/>
      <c r="CIZ152" s="48"/>
      <c r="CJA152" s="48"/>
      <c r="CJB152" s="48"/>
      <c r="CJC152" s="48"/>
      <c r="CJD152" s="48"/>
      <c r="CJE152" s="48"/>
      <c r="CJF152" s="48"/>
      <c r="CJG152" s="48"/>
      <c r="CJH152" s="48"/>
      <c r="CJI152" s="48"/>
      <c r="CJJ152" s="48"/>
      <c r="CJK152" s="48"/>
      <c r="CJL152" s="48"/>
      <c r="CJM152" s="48"/>
      <c r="CJN152" s="48"/>
      <c r="CJO152" s="48"/>
      <c r="CJP152" s="48"/>
      <c r="CJQ152" s="48"/>
      <c r="CJR152" s="48"/>
      <c r="CJS152" s="48"/>
      <c r="CJT152" s="48"/>
      <c r="CJU152" s="48"/>
      <c r="CJV152" s="48"/>
      <c r="CJW152" s="48"/>
      <c r="CJX152" s="48"/>
      <c r="CJY152" s="48"/>
      <c r="CJZ152" s="48"/>
      <c r="CKA152" s="48"/>
      <c r="CKB152" s="48"/>
      <c r="CKC152" s="48"/>
      <c r="CKD152" s="48"/>
      <c r="CKE152" s="48"/>
      <c r="CKF152" s="48"/>
      <c r="CKG152" s="48"/>
      <c r="CKH152" s="48"/>
      <c r="CKI152" s="48"/>
      <c r="CKJ152" s="48"/>
      <c r="CKK152" s="48"/>
      <c r="CKL152" s="48"/>
      <c r="CKM152" s="48"/>
      <c r="CKN152" s="48"/>
      <c r="CKO152" s="48"/>
      <c r="CKP152" s="48"/>
      <c r="CKQ152" s="48"/>
      <c r="CKR152" s="48"/>
      <c r="CKS152" s="48"/>
      <c r="CKT152" s="48"/>
      <c r="CKU152" s="48"/>
      <c r="CKV152" s="48"/>
      <c r="CKW152" s="48"/>
      <c r="CKX152" s="48"/>
      <c r="CKY152" s="48"/>
      <c r="CKZ152" s="48"/>
      <c r="CLA152" s="48"/>
      <c r="CLB152" s="48"/>
      <c r="CLC152" s="48"/>
      <c r="CLD152" s="48"/>
      <c r="CLE152" s="48"/>
      <c r="CLF152" s="48"/>
      <c r="CLG152" s="48"/>
      <c r="CLH152" s="48"/>
      <c r="CLI152" s="48"/>
      <c r="CLJ152" s="48"/>
      <c r="CLK152" s="48"/>
      <c r="CLL152" s="48"/>
      <c r="CLM152" s="48"/>
      <c r="CLN152" s="48"/>
      <c r="CLO152" s="48"/>
      <c r="CLP152" s="48"/>
      <c r="CLQ152" s="48"/>
      <c r="CLR152" s="48"/>
    </row>
    <row r="153" spans="1:2358" ht="15.75" thickBot="1" x14ac:dyDescent="0.3">
      <c r="B153" s="651" t="s">
        <v>279</v>
      </c>
      <c r="C153" s="652"/>
      <c r="D153" s="653"/>
      <c r="E153" s="11"/>
      <c r="F153" s="640"/>
      <c r="G153" s="641"/>
      <c r="H153" s="641"/>
      <c r="I153" s="641"/>
      <c r="J153" s="641"/>
      <c r="K153" s="641"/>
      <c r="L153" s="641"/>
      <c r="M153" s="641"/>
      <c r="N153" s="641"/>
      <c r="O153" s="641"/>
      <c r="P153" s="687"/>
      <c r="Q153" s="48"/>
      <c r="R153" s="409"/>
      <c r="S153" s="107"/>
      <c r="T153" s="107"/>
      <c r="U153" s="107"/>
      <c r="V153" s="412"/>
      <c r="W153" s="48"/>
      <c r="X153" s="780"/>
      <c r="Y153" s="781"/>
      <c r="Z153" s="781"/>
      <c r="AA153" s="781"/>
      <c r="AB153" s="781"/>
      <c r="AC153" s="781"/>
      <c r="AD153" s="781"/>
      <c r="AE153" s="781"/>
      <c r="AF153" s="781"/>
      <c r="AG153" s="781"/>
      <c r="AH153" s="781"/>
      <c r="AI153" s="781"/>
      <c r="AJ153" s="781"/>
      <c r="AK153" s="781"/>
      <c r="AL153" s="781"/>
      <c r="AM153" s="781"/>
      <c r="AN153" s="781"/>
      <c r="AO153" s="781"/>
      <c r="AP153" s="781"/>
      <c r="AQ153" s="781"/>
      <c r="AR153" s="781"/>
      <c r="AS153" s="781"/>
      <c r="AT153" s="781"/>
      <c r="AU153" s="772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</row>
    <row r="154" spans="1:2358" ht="15.75" thickBot="1" x14ac:dyDescent="0.3">
      <c r="B154" s="685">
        <v>32060005</v>
      </c>
      <c r="C154" s="21" t="s">
        <v>72</v>
      </c>
      <c r="D154" s="295" t="s">
        <v>71</v>
      </c>
      <c r="E154" s="11"/>
      <c r="F154" s="362">
        <f>((G154+J154)/2)</f>
        <v>251</v>
      </c>
      <c r="G154" s="38">
        <v>225</v>
      </c>
      <c r="H154" s="265" t="s">
        <v>193</v>
      </c>
      <c r="I154" s="29" t="s">
        <v>195</v>
      </c>
      <c r="J154" s="49">
        <v>277</v>
      </c>
      <c r="K154" s="265" t="s">
        <v>193</v>
      </c>
      <c r="L154" s="29" t="s">
        <v>196</v>
      </c>
      <c r="M154" s="197"/>
      <c r="N154" s="197"/>
      <c r="O154" s="235"/>
      <c r="P154" s="355" t="s">
        <v>198</v>
      </c>
      <c r="Q154" s="48"/>
      <c r="R154" s="409">
        <v>3</v>
      </c>
      <c r="S154" s="253">
        <f t="shared" si="14"/>
        <v>251</v>
      </c>
      <c r="T154" s="80"/>
      <c r="U154" s="98"/>
      <c r="V154" s="410">
        <f>(AF154)</f>
        <v>123.1</v>
      </c>
      <c r="W154" s="48"/>
      <c r="X154" s="431"/>
      <c r="Y154" s="80"/>
      <c r="Z154" s="82"/>
      <c r="AA154" s="80"/>
      <c r="AB154" s="80"/>
      <c r="AC154" s="80"/>
      <c r="AD154" s="80"/>
      <c r="AE154" s="80"/>
      <c r="AF154" s="82">
        <v>123.1</v>
      </c>
      <c r="AG154" s="80"/>
      <c r="AH154" s="80"/>
      <c r="AI154" s="80"/>
      <c r="AJ154" s="80">
        <v>108</v>
      </c>
      <c r="AK154" s="80"/>
      <c r="AL154" s="80"/>
      <c r="AM154" s="84"/>
      <c r="AN154" s="84"/>
      <c r="AO154" s="84"/>
      <c r="AP154" s="84"/>
      <c r="AQ154" s="84"/>
      <c r="AR154" s="84"/>
      <c r="AS154" s="84"/>
      <c r="AT154" s="84"/>
      <c r="AU154" s="432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</row>
    <row r="155" spans="1:2358" ht="15.75" thickBot="1" x14ac:dyDescent="0.3">
      <c r="B155" s="685"/>
      <c r="C155" s="5" t="s">
        <v>25</v>
      </c>
      <c r="D155" s="298" t="s">
        <v>71</v>
      </c>
      <c r="E155" s="11"/>
      <c r="F155" s="354">
        <f t="shared" ref="F155:F158" si="16">((G155+J155)/2)</f>
        <v>347.5</v>
      </c>
      <c r="G155" s="40">
        <v>379</v>
      </c>
      <c r="H155" s="270" t="s">
        <v>193</v>
      </c>
      <c r="I155" s="33" t="s">
        <v>24</v>
      </c>
      <c r="J155" s="51">
        <v>316</v>
      </c>
      <c r="K155" s="270" t="s">
        <v>193</v>
      </c>
      <c r="L155" s="33" t="s">
        <v>197</v>
      </c>
      <c r="M155" s="144"/>
      <c r="N155" s="144"/>
      <c r="O155" s="234"/>
      <c r="P155" s="355" t="s">
        <v>199</v>
      </c>
      <c r="Q155" s="48"/>
      <c r="R155" s="409">
        <v>3</v>
      </c>
      <c r="S155" s="253">
        <f t="shared" si="14"/>
        <v>347.5</v>
      </c>
      <c r="T155" s="80"/>
      <c r="U155" s="98"/>
      <c r="V155" s="410">
        <f t="shared" ref="V155:V158" si="17">(AF155)</f>
        <v>167.5</v>
      </c>
      <c r="W155" s="48"/>
      <c r="X155" s="431"/>
      <c r="Y155" s="80"/>
      <c r="Z155" s="82"/>
      <c r="AA155" s="80"/>
      <c r="AB155" s="80"/>
      <c r="AC155" s="80"/>
      <c r="AD155" s="80"/>
      <c r="AE155" s="80"/>
      <c r="AF155" s="82">
        <v>167.5</v>
      </c>
      <c r="AG155" s="80"/>
      <c r="AH155" s="80"/>
      <c r="AI155" s="80"/>
      <c r="AJ155" s="80">
        <v>151</v>
      </c>
      <c r="AK155" s="80"/>
      <c r="AL155" s="80"/>
      <c r="AM155" s="84"/>
      <c r="AN155" s="84"/>
      <c r="AO155" s="84"/>
      <c r="AP155" s="84"/>
      <c r="AQ155" s="84"/>
      <c r="AR155" s="84"/>
      <c r="AS155" s="84"/>
      <c r="AT155" s="84"/>
      <c r="AU155" s="432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</row>
    <row r="156" spans="1:2358" ht="15.75" thickBot="1" x14ac:dyDescent="0.3">
      <c r="B156" s="706"/>
      <c r="C156" s="5" t="s">
        <v>73</v>
      </c>
      <c r="D156" s="298" t="s">
        <v>71</v>
      </c>
      <c r="E156" s="11"/>
      <c r="F156" s="354">
        <f t="shared" si="16"/>
        <v>425</v>
      </c>
      <c r="G156" s="40">
        <v>497</v>
      </c>
      <c r="H156" s="270" t="s">
        <v>193</v>
      </c>
      <c r="I156" s="33" t="s">
        <v>192</v>
      </c>
      <c r="J156" s="51">
        <v>353</v>
      </c>
      <c r="K156" s="270" t="s">
        <v>193</v>
      </c>
      <c r="L156" s="33" t="s">
        <v>194</v>
      </c>
      <c r="M156" s="144"/>
      <c r="N156" s="144"/>
      <c r="O156" s="234"/>
      <c r="P156" s="355" t="s">
        <v>200</v>
      </c>
      <c r="Q156" s="48"/>
      <c r="R156" s="409">
        <v>3</v>
      </c>
      <c r="S156" s="253">
        <f t="shared" si="14"/>
        <v>425</v>
      </c>
      <c r="T156" s="80"/>
      <c r="U156" s="98"/>
      <c r="V156" s="410">
        <f t="shared" si="17"/>
        <v>215.7</v>
      </c>
      <c r="W156" s="48"/>
      <c r="X156" s="431"/>
      <c r="Y156" s="80"/>
      <c r="Z156" s="82"/>
      <c r="AA156" s="80"/>
      <c r="AB156" s="80"/>
      <c r="AC156" s="80"/>
      <c r="AD156" s="80"/>
      <c r="AE156" s="80"/>
      <c r="AF156" s="82">
        <v>215.7</v>
      </c>
      <c r="AG156" s="80"/>
      <c r="AH156" s="80"/>
      <c r="AI156" s="80"/>
      <c r="AJ156" s="80">
        <v>113.3</v>
      </c>
      <c r="AK156" s="80"/>
      <c r="AL156" s="80"/>
      <c r="AM156" s="84"/>
      <c r="AN156" s="84"/>
      <c r="AO156" s="84"/>
      <c r="AP156" s="84"/>
      <c r="AQ156" s="84"/>
      <c r="AR156" s="84"/>
      <c r="AS156" s="84"/>
      <c r="AT156" s="84"/>
      <c r="AU156" s="432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</row>
    <row r="157" spans="1:2358" ht="15.75" thickBot="1" x14ac:dyDescent="0.3">
      <c r="B157" s="707">
        <v>32020004</v>
      </c>
      <c r="C157" s="5" t="s">
        <v>59</v>
      </c>
      <c r="D157" s="298" t="s">
        <v>60</v>
      </c>
      <c r="E157" s="11"/>
      <c r="F157" s="354">
        <f t="shared" si="16"/>
        <v>37.5</v>
      </c>
      <c r="G157" s="40">
        <v>36</v>
      </c>
      <c r="H157" s="498" t="s">
        <v>162</v>
      </c>
      <c r="I157" s="33" t="s">
        <v>161</v>
      </c>
      <c r="J157" s="51">
        <v>39</v>
      </c>
      <c r="K157" s="270" t="s">
        <v>432</v>
      </c>
      <c r="L157" s="135" t="s">
        <v>164</v>
      </c>
      <c r="M157" s="145"/>
      <c r="N157" s="145"/>
      <c r="O157" s="135"/>
      <c r="P157" s="400"/>
      <c r="Q157" s="48"/>
      <c r="R157" s="409">
        <v>3</v>
      </c>
      <c r="S157" s="253">
        <f t="shared" si="14"/>
        <v>37.5</v>
      </c>
      <c r="T157" s="89"/>
      <c r="U157" s="99">
        <f>(AH157)</f>
        <v>24.88</v>
      </c>
      <c r="V157" s="410"/>
      <c r="W157" s="48"/>
      <c r="X157" s="431"/>
      <c r="Y157" s="80"/>
      <c r="Z157" s="82"/>
      <c r="AA157" s="80"/>
      <c r="AB157" s="80"/>
      <c r="AC157" s="80"/>
      <c r="AD157" s="80"/>
      <c r="AE157" s="80"/>
      <c r="AF157" s="82"/>
      <c r="AG157" s="80"/>
      <c r="AH157" s="80">
        <v>24.88</v>
      </c>
      <c r="AI157" s="80"/>
      <c r="AJ157" s="80"/>
      <c r="AK157" s="80"/>
      <c r="AL157" s="80"/>
      <c r="AM157" s="84"/>
      <c r="AN157" s="84"/>
      <c r="AO157" s="84"/>
      <c r="AP157" s="84">
        <v>20.68</v>
      </c>
      <c r="AQ157" s="84"/>
      <c r="AR157" s="84"/>
      <c r="AS157" s="84">
        <v>20.190000000000001</v>
      </c>
      <c r="AT157" s="84"/>
      <c r="AU157" s="432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</row>
    <row r="158" spans="1:2358" ht="15.75" thickBot="1" x14ac:dyDescent="0.3">
      <c r="B158" s="708"/>
      <c r="C158" s="341" t="s">
        <v>61</v>
      </c>
      <c r="D158" s="342" t="s">
        <v>60</v>
      </c>
      <c r="E158" s="91"/>
      <c r="F158" s="401">
        <f t="shared" si="16"/>
        <v>53</v>
      </c>
      <c r="G158" s="402">
        <v>51</v>
      </c>
      <c r="H158" s="499" t="s">
        <v>162</v>
      </c>
      <c r="I158" s="403" t="s">
        <v>163</v>
      </c>
      <c r="J158" s="404">
        <v>55</v>
      </c>
      <c r="K158" s="497" t="s">
        <v>432</v>
      </c>
      <c r="L158" s="405" t="s">
        <v>165</v>
      </c>
      <c r="M158" s="406"/>
      <c r="N158" s="406"/>
      <c r="O158" s="405"/>
      <c r="P158" s="407"/>
      <c r="Q158" s="48"/>
      <c r="R158" s="421">
        <v>3</v>
      </c>
      <c r="S158" s="422">
        <f t="shared" si="14"/>
        <v>53</v>
      </c>
      <c r="T158" s="423"/>
      <c r="U158" s="424"/>
      <c r="V158" s="425">
        <f t="shared" si="17"/>
        <v>36.36</v>
      </c>
      <c r="W158" s="48"/>
      <c r="X158" s="434"/>
      <c r="Y158" s="435"/>
      <c r="Z158" s="436"/>
      <c r="AA158" s="435"/>
      <c r="AB158" s="435"/>
      <c r="AC158" s="435"/>
      <c r="AD158" s="435"/>
      <c r="AE158" s="435"/>
      <c r="AF158" s="436">
        <v>36.36</v>
      </c>
      <c r="AG158" s="435"/>
      <c r="AH158" s="435">
        <v>33.119999999999997</v>
      </c>
      <c r="AI158" s="435"/>
      <c r="AJ158" s="435"/>
      <c r="AK158" s="435"/>
      <c r="AL158" s="435"/>
      <c r="AM158" s="437">
        <v>26.6</v>
      </c>
      <c r="AN158" s="437"/>
      <c r="AO158" s="437"/>
      <c r="AP158" s="437">
        <v>29.21</v>
      </c>
      <c r="AQ158" s="437"/>
      <c r="AR158" s="437"/>
      <c r="AS158" s="437"/>
      <c r="AT158" s="437"/>
      <c r="AU158" s="43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</row>
    <row r="159" spans="1:2358" ht="15.75" thickTop="1" x14ac:dyDescent="0.25">
      <c r="F159" s="48"/>
      <c r="G159" s="48"/>
      <c r="H159" s="61"/>
      <c r="I159" s="48"/>
      <c r="J159" s="48"/>
      <c r="Q159" s="48"/>
      <c r="R159" s="79"/>
      <c r="S159" s="88"/>
      <c r="W159" s="48"/>
      <c r="X159" s="79"/>
      <c r="Y159" s="79"/>
      <c r="Z159" s="102"/>
      <c r="AA159" s="48"/>
      <c r="AB159" s="48"/>
      <c r="AD159" s="48"/>
      <c r="AE159" s="48"/>
      <c r="AF159" s="48"/>
      <c r="AH159" s="48"/>
      <c r="AJ159" s="48"/>
      <c r="AK159" s="48"/>
      <c r="AM159" s="85"/>
      <c r="AN159" s="85"/>
      <c r="AO159" s="85"/>
      <c r="AP159" s="85"/>
      <c r="AQ159" s="85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</row>
    <row r="160" spans="1:2358" ht="15.75" thickBot="1" x14ac:dyDescent="0.3">
      <c r="F160" s="48"/>
      <c r="G160" s="48"/>
      <c r="H160" s="61"/>
      <c r="I160" s="48"/>
      <c r="J160" s="48"/>
      <c r="Q160" s="48"/>
      <c r="R160" s="79"/>
      <c r="S160" s="88"/>
      <c r="W160" s="48"/>
      <c r="X160" s="79"/>
      <c r="Y160" s="79"/>
      <c r="Z160" s="102"/>
      <c r="AA160" s="48"/>
      <c r="AB160" s="48"/>
      <c r="AD160" s="48"/>
      <c r="AE160" s="48"/>
      <c r="AF160" s="48"/>
      <c r="AH160" s="48"/>
      <c r="AJ160" s="48"/>
      <c r="AK160" s="48"/>
      <c r="AM160" s="85"/>
      <c r="AN160" s="85"/>
      <c r="AO160" s="85"/>
      <c r="AP160" s="85"/>
      <c r="AQ160" s="85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</row>
    <row r="161" spans="2:96" ht="17.25" thickTop="1" thickBot="1" x14ac:dyDescent="0.3">
      <c r="B161" s="658" t="s">
        <v>346</v>
      </c>
      <c r="C161" s="659"/>
      <c r="D161" s="108"/>
      <c r="F161" s="48"/>
      <c r="G161" s="48"/>
      <c r="H161" s="61"/>
      <c r="I161" s="48"/>
      <c r="J161" s="48"/>
      <c r="Q161" s="48"/>
      <c r="R161" s="79"/>
      <c r="S161" s="88"/>
      <c r="W161" s="48"/>
      <c r="X161" s="79"/>
      <c r="Y161" s="79"/>
      <c r="Z161" s="102"/>
      <c r="AA161" s="48"/>
      <c r="AB161" s="48"/>
      <c r="AD161" s="48"/>
      <c r="AE161" s="48"/>
      <c r="AF161" s="48"/>
      <c r="AH161" s="48"/>
      <c r="AJ161" s="48"/>
      <c r="AK161" s="48"/>
      <c r="AM161" s="85"/>
      <c r="AN161" s="85"/>
      <c r="AO161" s="85"/>
      <c r="AP161" s="85"/>
      <c r="AQ161" s="85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</row>
    <row r="162" spans="2:96" ht="15.75" x14ac:dyDescent="0.25">
      <c r="B162" s="343">
        <v>1</v>
      </c>
      <c r="C162" s="344" t="s">
        <v>347</v>
      </c>
      <c r="D162" s="106"/>
      <c r="E162" s="106"/>
      <c r="F162" s="106"/>
      <c r="G162" s="106"/>
      <c r="H162" s="61"/>
      <c r="I162" s="48"/>
      <c r="J162" s="48"/>
      <c r="Q162" s="48"/>
      <c r="R162" s="79"/>
      <c r="S162" s="88"/>
      <c r="W162" s="48"/>
      <c r="X162" s="79"/>
      <c r="Y162" s="79"/>
      <c r="Z162" s="102"/>
      <c r="AA162" s="48"/>
      <c r="AB162" s="48"/>
      <c r="AD162" s="48"/>
      <c r="AE162" s="48"/>
      <c r="AF162" s="48"/>
      <c r="AH162" s="48"/>
      <c r="AJ162" s="48"/>
      <c r="AK162" s="48"/>
      <c r="AM162" s="85"/>
      <c r="AN162" s="85"/>
      <c r="AO162" s="85"/>
      <c r="AP162" s="85"/>
      <c r="AQ162" s="85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</row>
    <row r="163" spans="2:96" ht="15.75" x14ac:dyDescent="0.25">
      <c r="B163" s="303">
        <v>2</v>
      </c>
      <c r="C163" s="345" t="s">
        <v>348</v>
      </c>
      <c r="D163" s="106"/>
      <c r="E163" s="106"/>
      <c r="F163" s="106"/>
      <c r="G163" s="106"/>
      <c r="H163" s="61"/>
      <c r="I163" s="48"/>
      <c r="J163" s="48"/>
      <c r="Q163" s="48"/>
      <c r="R163" s="79"/>
      <c r="S163" s="88"/>
      <c r="W163" s="48"/>
      <c r="X163" s="79"/>
      <c r="Y163" s="79"/>
      <c r="Z163" s="102"/>
      <c r="AA163" s="48"/>
      <c r="AB163" s="48"/>
      <c r="AD163" s="48"/>
      <c r="AE163" s="48"/>
      <c r="AF163" s="48"/>
      <c r="AH163" s="48"/>
      <c r="AJ163" s="48"/>
      <c r="AK163" s="48"/>
      <c r="AM163" s="85"/>
      <c r="AN163" s="85"/>
      <c r="AO163" s="85"/>
      <c r="AP163" s="85"/>
      <c r="AQ163" s="85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</row>
    <row r="164" spans="2:96" ht="15.75" x14ac:dyDescent="0.25">
      <c r="B164" s="303">
        <v>3</v>
      </c>
      <c r="C164" s="346" t="s">
        <v>349</v>
      </c>
      <c r="D164" s="108"/>
      <c r="F164" s="108"/>
      <c r="G164" s="108"/>
      <c r="H164" s="61"/>
      <c r="I164" s="48"/>
      <c r="J164" s="48"/>
      <c r="Q164" s="48"/>
      <c r="R164" s="79"/>
      <c r="S164" s="88"/>
      <c r="W164" s="48"/>
      <c r="X164" s="79"/>
      <c r="Y164" s="79"/>
      <c r="Z164" s="102"/>
      <c r="AA164" s="48"/>
      <c r="AB164" s="48"/>
      <c r="AD164" s="48"/>
      <c r="AE164" s="48"/>
      <c r="AF164" s="48"/>
      <c r="AH164" s="48"/>
      <c r="AJ164" s="48"/>
      <c r="AK164" s="48"/>
      <c r="AM164" s="85"/>
      <c r="AN164" s="85"/>
      <c r="AO164" s="85"/>
      <c r="AP164" s="85"/>
      <c r="AQ164" s="85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</row>
    <row r="165" spans="2:96" ht="15" customHeight="1" x14ac:dyDescent="0.25">
      <c r="B165" s="303">
        <v>4</v>
      </c>
      <c r="C165" s="346" t="s">
        <v>350</v>
      </c>
      <c r="D165" s="108"/>
      <c r="E165" s="108"/>
      <c r="F165" s="108"/>
      <c r="G165" s="48"/>
      <c r="H165" s="61"/>
      <c r="I165" s="48"/>
      <c r="J165" s="48"/>
      <c r="Q165" s="48"/>
      <c r="R165" s="79"/>
      <c r="S165" s="88"/>
      <c r="W165" s="48"/>
      <c r="X165" s="79"/>
      <c r="Y165" s="79"/>
      <c r="Z165" s="102"/>
      <c r="AA165" s="48"/>
      <c r="AB165" s="48"/>
      <c r="AD165" s="48"/>
      <c r="AE165" s="48"/>
      <c r="AF165" s="48"/>
      <c r="AH165" s="48"/>
      <c r="AJ165" s="48"/>
      <c r="AK165" s="48"/>
      <c r="AM165" s="85"/>
      <c r="AN165" s="85"/>
      <c r="AO165" s="85"/>
      <c r="AP165" s="85"/>
      <c r="AQ165" s="85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</row>
    <row r="166" spans="2:96" ht="15" customHeight="1" x14ac:dyDescent="0.25">
      <c r="B166" s="304">
        <v>5</v>
      </c>
      <c r="C166" s="347" t="s">
        <v>351</v>
      </c>
      <c r="D166" s="108"/>
      <c r="E166" s="108"/>
      <c r="F166" s="108"/>
      <c r="G166" s="48"/>
      <c r="H166" s="61"/>
      <c r="I166" s="48"/>
      <c r="J166" s="48"/>
      <c r="Q166" s="48"/>
      <c r="R166" s="79"/>
      <c r="S166" s="88"/>
      <c r="W166" s="48"/>
      <c r="X166" s="79"/>
      <c r="Y166" s="79"/>
      <c r="Z166" s="102"/>
      <c r="AA166" s="48"/>
      <c r="AB166" s="48"/>
      <c r="AD166" s="48"/>
      <c r="AE166" s="48"/>
      <c r="AF166" s="48"/>
      <c r="AH166" s="48"/>
      <c r="AJ166" s="48"/>
      <c r="AK166" s="48"/>
      <c r="AM166" s="85"/>
      <c r="AN166" s="85"/>
      <c r="AO166" s="85"/>
      <c r="AP166" s="85"/>
      <c r="AQ166" s="85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</row>
    <row r="167" spans="2:96" ht="15.75" thickBot="1" x14ac:dyDescent="0.3">
      <c r="B167" s="348">
        <v>6</v>
      </c>
      <c r="C167" s="349" t="s">
        <v>370</v>
      </c>
      <c r="F167" s="48"/>
      <c r="G167" s="48"/>
      <c r="H167" s="61"/>
      <c r="I167" s="48"/>
      <c r="J167" s="48"/>
      <c r="Q167" s="48"/>
      <c r="R167" s="79"/>
      <c r="S167" s="88"/>
      <c r="W167" s="48"/>
      <c r="X167" s="79"/>
      <c r="Y167" s="79"/>
      <c r="Z167" s="102"/>
      <c r="AA167" s="48"/>
      <c r="AB167" s="48"/>
      <c r="AD167" s="48"/>
      <c r="AE167" s="48"/>
      <c r="AF167" s="48"/>
      <c r="AH167" s="48"/>
      <c r="AJ167" s="48"/>
      <c r="AK167" s="48"/>
      <c r="AM167" s="85"/>
      <c r="AN167" s="85"/>
      <c r="AO167" s="85"/>
      <c r="AP167" s="85"/>
      <c r="AQ167" s="85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</row>
    <row r="168" spans="2:96" ht="15.75" thickTop="1" x14ac:dyDescent="0.25">
      <c r="F168" s="48"/>
      <c r="G168" s="48"/>
      <c r="H168" s="61"/>
      <c r="I168" s="48"/>
      <c r="J168" s="48"/>
      <c r="Q168" s="48"/>
      <c r="R168" s="79"/>
      <c r="S168" s="88"/>
      <c r="W168" s="48"/>
      <c r="X168" s="79"/>
      <c r="Y168" s="79"/>
      <c r="Z168" s="102"/>
      <c r="AA168" s="48"/>
      <c r="AB168" s="48"/>
      <c r="AD168" s="48"/>
      <c r="AE168" s="48"/>
      <c r="AF168" s="48"/>
      <c r="AH168" s="48"/>
      <c r="AJ168" s="48"/>
      <c r="AK168" s="48"/>
      <c r="AM168" s="85"/>
      <c r="AN168" s="85"/>
      <c r="AO168" s="85"/>
      <c r="AP168" s="85"/>
      <c r="AQ168" s="85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</row>
    <row r="169" spans="2:96" x14ac:dyDescent="0.25">
      <c r="B169" s="263"/>
      <c r="F169" s="48"/>
      <c r="G169" s="48"/>
      <c r="H169" s="61"/>
      <c r="I169" s="48"/>
      <c r="J169" s="48"/>
      <c r="Q169" s="48"/>
      <c r="R169" s="79"/>
      <c r="S169" s="88"/>
      <c r="W169" s="48"/>
      <c r="X169" s="79"/>
      <c r="Y169" s="79"/>
      <c r="Z169" s="102"/>
      <c r="AA169" s="48"/>
      <c r="AB169" s="48"/>
      <c r="AD169" s="48"/>
      <c r="AE169" s="48"/>
      <c r="AF169" s="48"/>
      <c r="AH169" s="48"/>
      <c r="AJ169" s="48"/>
      <c r="AK169" s="48"/>
      <c r="AM169" s="85"/>
      <c r="AN169" s="85"/>
      <c r="AO169" s="85"/>
      <c r="AP169" s="85"/>
      <c r="AQ169" s="85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</row>
    <row r="170" spans="2:96" x14ac:dyDescent="0.25">
      <c r="F170" s="48"/>
      <c r="G170" s="48"/>
      <c r="H170" s="61"/>
      <c r="I170" s="48"/>
      <c r="J170" s="48"/>
      <c r="Y170" s="79"/>
      <c r="Z170" s="102"/>
      <c r="AA170" s="48"/>
      <c r="AB170" s="48"/>
      <c r="AD170" s="48"/>
      <c r="AE170" s="48"/>
      <c r="AF170" s="48"/>
      <c r="AH170" s="48"/>
      <c r="AJ170" s="48"/>
      <c r="AK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</row>
    <row r="171" spans="2:96" x14ac:dyDescent="0.25">
      <c r="F171" s="48"/>
      <c r="G171" s="48"/>
      <c r="H171" s="61"/>
      <c r="I171" s="48"/>
      <c r="J171" s="48"/>
      <c r="Y171" s="79"/>
      <c r="Z171" s="102"/>
      <c r="AA171" s="48"/>
      <c r="AB171" s="48"/>
      <c r="AD171" s="48"/>
      <c r="AE171" s="48"/>
      <c r="AF171" s="48"/>
      <c r="AH171" s="48"/>
      <c r="AJ171" s="48"/>
      <c r="AK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</row>
    <row r="172" spans="2:96" x14ac:dyDescent="0.25">
      <c r="F172" s="48"/>
      <c r="G172" s="48"/>
      <c r="H172" s="61"/>
      <c r="I172" s="48"/>
      <c r="J172" s="48"/>
      <c r="Y172" s="79"/>
      <c r="Z172" s="102"/>
      <c r="AA172" s="48"/>
      <c r="AB172" s="48"/>
      <c r="AD172" s="48"/>
      <c r="AE172" s="48"/>
      <c r="AF172" s="48"/>
      <c r="AH172" s="48"/>
      <c r="AJ172" s="48"/>
      <c r="AK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</row>
    <row r="173" spans="2:96" x14ac:dyDescent="0.25">
      <c r="F173" s="48"/>
      <c r="G173" s="48"/>
      <c r="H173" s="61"/>
      <c r="I173" s="48"/>
      <c r="J173" s="48"/>
      <c r="Y173" s="79"/>
      <c r="Z173" s="102"/>
      <c r="AA173" s="48"/>
      <c r="AB173" s="48"/>
      <c r="AD173" s="48"/>
      <c r="AE173" s="48"/>
      <c r="AF173" s="48"/>
      <c r="AH173" s="48"/>
      <c r="AJ173" s="48"/>
      <c r="AK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</row>
    <row r="174" spans="2:96" x14ac:dyDescent="0.25">
      <c r="F174" s="48"/>
      <c r="G174" s="48"/>
      <c r="H174" s="61"/>
      <c r="I174" s="48"/>
      <c r="J174" s="48"/>
      <c r="Y174" s="79"/>
      <c r="Z174" s="102"/>
      <c r="AA174" s="48"/>
      <c r="AB174" s="48"/>
      <c r="AD174" s="48"/>
      <c r="AE174" s="48"/>
      <c r="AF174" s="48"/>
      <c r="AH174" s="48"/>
      <c r="AJ174" s="48"/>
      <c r="AK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</row>
    <row r="175" spans="2:96" x14ac:dyDescent="0.25">
      <c r="F175" s="48"/>
      <c r="G175" s="48"/>
      <c r="H175" s="61"/>
      <c r="I175" s="48"/>
      <c r="J175" s="48"/>
      <c r="Y175" s="79"/>
      <c r="Z175" s="102"/>
      <c r="AA175" s="48"/>
      <c r="AB175" s="48"/>
      <c r="AD175" s="48"/>
      <c r="AE175" s="48"/>
      <c r="AF175" s="48"/>
      <c r="AH175" s="48"/>
      <c r="AJ175" s="48"/>
      <c r="AK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</row>
    <row r="176" spans="2:96" x14ac:dyDescent="0.25">
      <c r="F176" s="48"/>
      <c r="G176" s="48"/>
      <c r="H176" s="61"/>
      <c r="I176" s="48"/>
      <c r="J176" s="48"/>
      <c r="Y176" s="79"/>
      <c r="Z176" s="102"/>
      <c r="AA176" s="48"/>
      <c r="AB176" s="48"/>
      <c r="AD176" s="48"/>
      <c r="AE176" s="48"/>
      <c r="AF176" s="48"/>
      <c r="AH176" s="48"/>
      <c r="AJ176" s="48"/>
      <c r="AK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</row>
    <row r="177" spans="6:96" x14ac:dyDescent="0.25">
      <c r="F177" s="48"/>
      <c r="G177" s="48"/>
      <c r="H177" s="61"/>
      <c r="I177" s="48"/>
      <c r="J177" s="48"/>
      <c r="Y177" s="79"/>
      <c r="Z177" s="102"/>
      <c r="AA177" s="48"/>
      <c r="AB177" s="48"/>
      <c r="AD177" s="48"/>
      <c r="AE177" s="48"/>
      <c r="AF177" s="48"/>
      <c r="AH177" s="48"/>
      <c r="AJ177" s="48"/>
      <c r="AK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</row>
    <row r="178" spans="6:96" x14ac:dyDescent="0.25">
      <c r="F178" s="48"/>
      <c r="G178" s="48"/>
      <c r="H178" s="61"/>
      <c r="I178" s="48"/>
      <c r="J178" s="48"/>
      <c r="Y178" s="79"/>
      <c r="Z178" s="102"/>
      <c r="AA178" s="48"/>
      <c r="AB178" s="48"/>
      <c r="AD178" s="48"/>
      <c r="AE178" s="48"/>
      <c r="AF178" s="48"/>
      <c r="AH178" s="48"/>
      <c r="AJ178" s="48"/>
      <c r="AK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</row>
    <row r="179" spans="6:96" x14ac:dyDescent="0.25">
      <c r="F179" s="48"/>
      <c r="G179" s="48"/>
      <c r="H179" s="61"/>
      <c r="I179" s="48"/>
      <c r="J179" s="48"/>
      <c r="Y179" s="79"/>
      <c r="Z179" s="102"/>
      <c r="AA179" s="48"/>
      <c r="AB179" s="48"/>
      <c r="AD179" s="48"/>
      <c r="AE179" s="48"/>
      <c r="AF179" s="48"/>
      <c r="AH179" s="48"/>
      <c r="AJ179" s="48"/>
      <c r="AK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</row>
    <row r="180" spans="6:96" x14ac:dyDescent="0.25">
      <c r="F180" s="48"/>
      <c r="G180" s="48"/>
      <c r="H180" s="61"/>
      <c r="I180" s="48"/>
      <c r="J180" s="48"/>
      <c r="Y180" s="79"/>
      <c r="Z180" s="102"/>
      <c r="AA180" s="48"/>
      <c r="AB180" s="48"/>
      <c r="AD180" s="48"/>
      <c r="AE180" s="48"/>
      <c r="AF180" s="48"/>
      <c r="AH180" s="48"/>
      <c r="AJ180" s="48"/>
      <c r="AK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</row>
    <row r="181" spans="6:96" x14ac:dyDescent="0.25">
      <c r="F181" s="48"/>
      <c r="G181" s="48"/>
      <c r="H181" s="61"/>
      <c r="I181" s="48"/>
      <c r="J181" s="48"/>
      <c r="Y181" s="79"/>
      <c r="Z181" s="102"/>
      <c r="AA181" s="48"/>
      <c r="AB181" s="48"/>
      <c r="AD181" s="48"/>
      <c r="AE181" s="48"/>
      <c r="AF181" s="48"/>
      <c r="AH181" s="48"/>
      <c r="AJ181" s="48"/>
      <c r="AK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</row>
    <row r="182" spans="6:96" x14ac:dyDescent="0.25">
      <c r="F182" s="48"/>
      <c r="G182" s="48"/>
      <c r="H182" s="61"/>
      <c r="I182" s="48"/>
      <c r="J182" s="48"/>
      <c r="Y182" s="79"/>
      <c r="Z182" s="102"/>
      <c r="AA182" s="48"/>
      <c r="AB182" s="48"/>
      <c r="AD182" s="48"/>
      <c r="AE182" s="48"/>
      <c r="AF182" s="48"/>
      <c r="AH182" s="48"/>
      <c r="AJ182" s="48"/>
      <c r="AK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</row>
    <row r="183" spans="6:96" x14ac:dyDescent="0.25">
      <c r="F183" s="48"/>
      <c r="G183" s="48"/>
      <c r="H183" s="61"/>
      <c r="I183" s="48"/>
      <c r="J183" s="48"/>
      <c r="Y183" s="79"/>
      <c r="Z183" s="102"/>
      <c r="AA183" s="48"/>
      <c r="AB183" s="48"/>
      <c r="AD183" s="48"/>
      <c r="AE183" s="48"/>
      <c r="AF183" s="48"/>
      <c r="AH183" s="48"/>
      <c r="AJ183" s="48"/>
      <c r="AK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</row>
    <row r="184" spans="6:96" x14ac:dyDescent="0.25">
      <c r="F184" s="48"/>
      <c r="G184" s="48"/>
      <c r="H184" s="61"/>
      <c r="I184" s="48"/>
      <c r="J184" s="48"/>
      <c r="Y184" s="79"/>
      <c r="Z184" s="102"/>
      <c r="AA184" s="48"/>
      <c r="AB184" s="48"/>
      <c r="AD184" s="48"/>
      <c r="AE184" s="48"/>
      <c r="AF184" s="48"/>
      <c r="AH184" s="48"/>
      <c r="AJ184" s="48"/>
      <c r="AK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</row>
    <row r="185" spans="6:96" x14ac:dyDescent="0.25">
      <c r="F185" s="48"/>
      <c r="G185" s="48"/>
      <c r="H185" s="61"/>
      <c r="I185" s="48"/>
      <c r="J185" s="48"/>
      <c r="Y185" s="79"/>
      <c r="Z185" s="102"/>
      <c r="AA185" s="48"/>
      <c r="AB185" s="48"/>
      <c r="AD185" s="48"/>
      <c r="AE185" s="48"/>
      <c r="AF185" s="48"/>
      <c r="AH185" s="48"/>
      <c r="AJ185" s="48"/>
      <c r="AK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</row>
    <row r="186" spans="6:96" x14ac:dyDescent="0.25">
      <c r="F186" s="48"/>
      <c r="G186" s="48"/>
      <c r="H186" s="61"/>
      <c r="I186" s="48"/>
      <c r="J186" s="48"/>
      <c r="Y186" s="79"/>
      <c r="Z186" s="102"/>
      <c r="AA186" s="48"/>
      <c r="AB186" s="48"/>
      <c r="AD186" s="48"/>
      <c r="AE186" s="48"/>
      <c r="AF186" s="48"/>
      <c r="AH186" s="48"/>
      <c r="AJ186" s="48"/>
      <c r="AK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</row>
    <row r="187" spans="6:96" x14ac:dyDescent="0.25">
      <c r="F187" s="48"/>
      <c r="G187" s="48"/>
      <c r="H187" s="61"/>
      <c r="I187" s="48"/>
      <c r="J187" s="48"/>
      <c r="Y187" s="79"/>
      <c r="Z187" s="102"/>
      <c r="AA187" s="48"/>
      <c r="AB187" s="48"/>
      <c r="AD187" s="48"/>
      <c r="AE187" s="48"/>
      <c r="AF187" s="48"/>
      <c r="AH187" s="48"/>
      <c r="AJ187" s="48"/>
      <c r="AK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</row>
    <row r="188" spans="6:96" x14ac:dyDescent="0.25">
      <c r="F188" s="48"/>
      <c r="G188" s="48"/>
      <c r="H188" s="61"/>
      <c r="I188" s="48"/>
      <c r="J188" s="48"/>
      <c r="Y188" s="79"/>
      <c r="Z188" s="102"/>
      <c r="AA188" s="48"/>
      <c r="AB188" s="48"/>
      <c r="AD188" s="48"/>
      <c r="AE188" s="48"/>
      <c r="AF188" s="48"/>
      <c r="AH188" s="48"/>
      <c r="AJ188" s="48"/>
      <c r="AK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</row>
    <row r="189" spans="6:96" x14ac:dyDescent="0.25">
      <c r="F189" s="48"/>
      <c r="G189" s="48"/>
      <c r="H189" s="61"/>
      <c r="I189" s="48"/>
      <c r="J189" s="48"/>
      <c r="Y189" s="79"/>
      <c r="Z189" s="102"/>
      <c r="AA189" s="48"/>
      <c r="AB189" s="48"/>
      <c r="AD189" s="48"/>
      <c r="AE189" s="48"/>
      <c r="AF189" s="48"/>
      <c r="AH189" s="48"/>
      <c r="AJ189" s="48"/>
      <c r="AK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</row>
    <row r="190" spans="6:96" x14ac:dyDescent="0.25">
      <c r="F190" s="48"/>
      <c r="G190" s="48"/>
      <c r="H190" s="61"/>
      <c r="I190" s="48"/>
      <c r="J190" s="48"/>
      <c r="Y190" s="79"/>
      <c r="Z190" s="102"/>
      <c r="AA190" s="48"/>
      <c r="AB190" s="48"/>
      <c r="AD190" s="48"/>
      <c r="AE190" s="48"/>
      <c r="AF190" s="48"/>
      <c r="AH190" s="48"/>
      <c r="AJ190" s="48"/>
      <c r="AK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</row>
    <row r="191" spans="6:96" x14ac:dyDescent="0.25">
      <c r="F191" s="48"/>
      <c r="G191" s="48"/>
      <c r="H191" s="61"/>
      <c r="I191" s="48"/>
      <c r="J191" s="48"/>
      <c r="Y191" s="79"/>
      <c r="Z191" s="102"/>
      <c r="AA191" s="48"/>
      <c r="AB191" s="48"/>
      <c r="AD191" s="48"/>
      <c r="AE191" s="48"/>
      <c r="AF191" s="48"/>
      <c r="AH191" s="48"/>
      <c r="AJ191" s="48"/>
      <c r="AK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</row>
    <row r="192" spans="6:96" x14ac:dyDescent="0.25">
      <c r="F192" s="48"/>
      <c r="G192" s="48"/>
      <c r="H192" s="61"/>
      <c r="I192" s="48"/>
      <c r="J192" s="48"/>
      <c r="Y192" s="79"/>
      <c r="Z192" s="102"/>
      <c r="AA192" s="48"/>
      <c r="AB192" s="48"/>
      <c r="AD192" s="48"/>
      <c r="AE192" s="48"/>
      <c r="AF192" s="48"/>
      <c r="AH192" s="48"/>
      <c r="AJ192" s="48"/>
      <c r="AK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</row>
    <row r="193" spans="6:96" x14ac:dyDescent="0.25">
      <c r="F193" s="48"/>
      <c r="G193" s="48"/>
      <c r="H193" s="61"/>
      <c r="I193" s="48"/>
      <c r="J193" s="48"/>
      <c r="Y193" s="79"/>
      <c r="Z193" s="102"/>
      <c r="AA193" s="48"/>
      <c r="AB193" s="48"/>
      <c r="AD193" s="48"/>
      <c r="AE193" s="48"/>
      <c r="AF193" s="48"/>
      <c r="AH193" s="48"/>
      <c r="AJ193" s="48"/>
      <c r="AK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</row>
    <row r="194" spans="6:96" x14ac:dyDescent="0.25">
      <c r="F194" s="48"/>
      <c r="G194" s="48"/>
      <c r="H194" s="61"/>
      <c r="I194" s="48"/>
      <c r="J194" s="48"/>
      <c r="Y194" s="79"/>
      <c r="Z194" s="102"/>
      <c r="AA194" s="48"/>
      <c r="AB194" s="48"/>
      <c r="AD194" s="48"/>
      <c r="AE194" s="48"/>
      <c r="AF194" s="48"/>
      <c r="AH194" s="48"/>
      <c r="AJ194" s="48"/>
      <c r="AK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</row>
    <row r="195" spans="6:96" x14ac:dyDescent="0.25">
      <c r="F195" s="48"/>
      <c r="G195" s="48"/>
      <c r="H195" s="61"/>
      <c r="I195" s="48"/>
      <c r="J195" s="48"/>
      <c r="Y195" s="79"/>
      <c r="Z195" s="102"/>
      <c r="AA195" s="48"/>
      <c r="AB195" s="48"/>
      <c r="AD195" s="48"/>
      <c r="AE195" s="48"/>
      <c r="AF195" s="48"/>
      <c r="AH195" s="48"/>
      <c r="AJ195" s="48"/>
      <c r="AK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</row>
    <row r="196" spans="6:96" x14ac:dyDescent="0.25">
      <c r="F196" s="48"/>
      <c r="G196" s="48"/>
      <c r="H196" s="61"/>
      <c r="I196" s="48"/>
      <c r="J196" s="48"/>
      <c r="Y196" s="79"/>
      <c r="Z196" s="102"/>
      <c r="AA196" s="48"/>
      <c r="AB196" s="48"/>
      <c r="AD196" s="48"/>
      <c r="AE196" s="48"/>
      <c r="AF196" s="48"/>
      <c r="AH196" s="48"/>
      <c r="AJ196" s="48"/>
      <c r="AK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</row>
    <row r="197" spans="6:96" x14ac:dyDescent="0.25">
      <c r="F197" s="48"/>
      <c r="G197" s="48"/>
      <c r="H197" s="61"/>
      <c r="I197" s="48"/>
      <c r="J197" s="48"/>
      <c r="Y197" s="79"/>
      <c r="Z197" s="102"/>
      <c r="AA197" s="48"/>
      <c r="AB197" s="48"/>
      <c r="AD197" s="48"/>
      <c r="AE197" s="48"/>
      <c r="AF197" s="48"/>
      <c r="AH197" s="48"/>
      <c r="AJ197" s="48"/>
      <c r="AK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</row>
    <row r="198" spans="6:96" x14ac:dyDescent="0.25">
      <c r="F198" s="48"/>
      <c r="G198" s="48"/>
      <c r="H198" s="61"/>
      <c r="I198" s="48"/>
      <c r="J198" s="48"/>
      <c r="Y198" s="79"/>
      <c r="Z198" s="102"/>
      <c r="AA198" s="48"/>
      <c r="AB198" s="48"/>
      <c r="AD198" s="48"/>
      <c r="AE198" s="48"/>
      <c r="AF198" s="48"/>
      <c r="AH198" s="48"/>
      <c r="AJ198" s="48"/>
      <c r="AK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</row>
    <row r="199" spans="6:96" x14ac:dyDescent="0.25">
      <c r="F199" s="48"/>
      <c r="G199" s="48"/>
      <c r="H199" s="61"/>
      <c r="I199" s="48"/>
      <c r="J199" s="48"/>
      <c r="Y199" s="79"/>
      <c r="Z199" s="102"/>
      <c r="AA199" s="48"/>
      <c r="AB199" s="48"/>
      <c r="AD199" s="48"/>
      <c r="AE199" s="48"/>
      <c r="AF199" s="48"/>
      <c r="AH199" s="48"/>
      <c r="AJ199" s="48"/>
      <c r="AK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</row>
    <row r="200" spans="6:96" x14ac:dyDescent="0.25">
      <c r="F200" s="48"/>
      <c r="G200" s="48"/>
      <c r="H200" s="61"/>
      <c r="I200" s="48"/>
      <c r="J200" s="48"/>
      <c r="Y200" s="79"/>
      <c r="Z200" s="102"/>
      <c r="AA200" s="48"/>
      <c r="AB200" s="48"/>
      <c r="AD200" s="48"/>
      <c r="AE200" s="48"/>
      <c r="AF200" s="48"/>
      <c r="AH200" s="48"/>
      <c r="AJ200" s="48"/>
      <c r="AK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</row>
    <row r="201" spans="6:96" x14ac:dyDescent="0.25">
      <c r="F201" s="48"/>
      <c r="G201" s="48"/>
      <c r="H201" s="61"/>
      <c r="I201" s="48"/>
      <c r="J201" s="48"/>
      <c r="Y201" s="79"/>
      <c r="Z201" s="102"/>
      <c r="AA201" s="48"/>
      <c r="AB201" s="48"/>
      <c r="AD201" s="48"/>
      <c r="AE201" s="48"/>
      <c r="AF201" s="48"/>
      <c r="AH201" s="48"/>
      <c r="AJ201" s="48"/>
      <c r="AK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</row>
    <row r="202" spans="6:96" x14ac:dyDescent="0.25">
      <c r="F202" s="48"/>
      <c r="G202" s="48"/>
      <c r="H202" s="61"/>
      <c r="I202" s="48"/>
      <c r="J202" s="48"/>
      <c r="Y202" s="79"/>
      <c r="Z202" s="102"/>
      <c r="AA202" s="48"/>
      <c r="AB202" s="48"/>
      <c r="AD202" s="48"/>
      <c r="AE202" s="48"/>
      <c r="AF202" s="48"/>
      <c r="AH202" s="48"/>
      <c r="AJ202" s="48"/>
      <c r="AK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</row>
    <row r="203" spans="6:96" x14ac:dyDescent="0.25">
      <c r="F203" s="48"/>
      <c r="G203" s="48"/>
      <c r="H203" s="61"/>
      <c r="I203" s="48"/>
      <c r="J203" s="48"/>
      <c r="Y203" s="79"/>
      <c r="Z203" s="102"/>
      <c r="AA203" s="48"/>
      <c r="AB203" s="48"/>
      <c r="AD203" s="48"/>
      <c r="AE203" s="48"/>
      <c r="AF203" s="48"/>
      <c r="AH203" s="48"/>
      <c r="AJ203" s="48"/>
      <c r="AK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</row>
    <row r="204" spans="6:96" x14ac:dyDescent="0.25">
      <c r="F204" s="48"/>
      <c r="G204" s="48"/>
      <c r="H204" s="61"/>
      <c r="I204" s="48"/>
      <c r="J204" s="48"/>
      <c r="Y204" s="79"/>
      <c r="Z204" s="102"/>
      <c r="AA204" s="48"/>
      <c r="AB204" s="48"/>
      <c r="AD204" s="48"/>
      <c r="AE204" s="48"/>
      <c r="AF204" s="48"/>
      <c r="AH204" s="48"/>
      <c r="AJ204" s="48"/>
      <c r="AK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</row>
    <row r="205" spans="6:96" x14ac:dyDescent="0.25">
      <c r="F205" s="48"/>
      <c r="G205" s="48"/>
      <c r="H205" s="61"/>
      <c r="I205" s="48"/>
      <c r="J205" s="48"/>
      <c r="Y205" s="79"/>
      <c r="Z205" s="102"/>
      <c r="AA205" s="48"/>
      <c r="AB205" s="48"/>
      <c r="AD205" s="48"/>
      <c r="AE205" s="48"/>
      <c r="AF205" s="48"/>
      <c r="AH205" s="48"/>
      <c r="AJ205" s="48"/>
      <c r="AK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</row>
    <row r="206" spans="6:96" x14ac:dyDescent="0.25">
      <c r="F206" s="48"/>
      <c r="G206" s="48"/>
      <c r="H206" s="61"/>
      <c r="I206" s="48"/>
      <c r="J206" s="48"/>
      <c r="Y206" s="79"/>
      <c r="Z206" s="102"/>
      <c r="AA206" s="48"/>
      <c r="AB206" s="48"/>
      <c r="AD206" s="48"/>
      <c r="AE206" s="48"/>
      <c r="AF206" s="48"/>
      <c r="AH206" s="48"/>
      <c r="AJ206" s="48"/>
      <c r="AK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</row>
    <row r="207" spans="6:96" x14ac:dyDescent="0.25">
      <c r="F207" s="48"/>
      <c r="G207" s="48"/>
      <c r="H207" s="61"/>
      <c r="I207" s="48"/>
      <c r="J207" s="48"/>
      <c r="Y207" s="79"/>
      <c r="Z207" s="102"/>
      <c r="AA207" s="48"/>
      <c r="AB207" s="48"/>
      <c r="AD207" s="48"/>
      <c r="AE207" s="48"/>
      <c r="AF207" s="48"/>
      <c r="AH207" s="48"/>
      <c r="AJ207" s="48"/>
      <c r="AK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</row>
    <row r="208" spans="6:96" x14ac:dyDescent="0.25">
      <c r="F208" s="48"/>
      <c r="G208" s="48"/>
      <c r="H208" s="61"/>
      <c r="I208" s="48"/>
      <c r="J208" s="48"/>
      <c r="Y208" s="79"/>
      <c r="Z208" s="102"/>
      <c r="AA208" s="48"/>
      <c r="AB208" s="48"/>
      <c r="AD208" s="48"/>
      <c r="AE208" s="48"/>
      <c r="AF208" s="48"/>
      <c r="AH208" s="48"/>
      <c r="AJ208" s="48"/>
      <c r="AK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</row>
    <row r="209" spans="6:96" x14ac:dyDescent="0.25">
      <c r="F209" s="48"/>
      <c r="G209" s="48"/>
      <c r="H209" s="61"/>
      <c r="I209" s="48"/>
      <c r="J209" s="48"/>
      <c r="Y209" s="79"/>
      <c r="Z209" s="102"/>
      <c r="AA209" s="48"/>
      <c r="AB209" s="48"/>
      <c r="AD209" s="48"/>
      <c r="AE209" s="48"/>
      <c r="AF209" s="48"/>
      <c r="AH209" s="48"/>
      <c r="AJ209" s="48"/>
      <c r="AK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</row>
    <row r="210" spans="6:96" x14ac:dyDescent="0.25">
      <c r="F210" s="48"/>
      <c r="G210" s="48"/>
      <c r="H210" s="61"/>
      <c r="I210" s="48"/>
      <c r="J210" s="48"/>
      <c r="Y210" s="79"/>
      <c r="Z210" s="102"/>
      <c r="AA210" s="48"/>
      <c r="AB210" s="48"/>
      <c r="AD210" s="48"/>
      <c r="AE210" s="48"/>
      <c r="AF210" s="48"/>
      <c r="AH210" s="48"/>
      <c r="AJ210" s="48"/>
      <c r="AK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</row>
    <row r="211" spans="6:96" x14ac:dyDescent="0.25">
      <c r="F211" s="48"/>
      <c r="G211" s="48"/>
      <c r="H211" s="61"/>
      <c r="I211" s="48"/>
      <c r="J211" s="48"/>
      <c r="Y211" s="79"/>
      <c r="Z211" s="102"/>
      <c r="AA211" s="48"/>
      <c r="AB211" s="48"/>
      <c r="AD211" s="48"/>
      <c r="AE211" s="48"/>
      <c r="AF211" s="48"/>
      <c r="AH211" s="48"/>
      <c r="AJ211" s="48"/>
      <c r="AK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</row>
    <row r="212" spans="6:96" x14ac:dyDescent="0.25">
      <c r="F212" s="48"/>
      <c r="G212" s="48"/>
      <c r="H212" s="61"/>
      <c r="I212" s="48"/>
      <c r="J212" s="48"/>
      <c r="Y212" s="79"/>
      <c r="Z212" s="102"/>
      <c r="AA212" s="48"/>
      <c r="AB212" s="48"/>
      <c r="AD212" s="48"/>
      <c r="AE212" s="48"/>
      <c r="AF212" s="48"/>
      <c r="AH212" s="48"/>
      <c r="AJ212" s="48"/>
      <c r="AK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</row>
    <row r="213" spans="6:96" x14ac:dyDescent="0.25">
      <c r="F213" s="48"/>
      <c r="G213" s="48"/>
      <c r="H213" s="61"/>
      <c r="I213" s="48"/>
      <c r="J213" s="48"/>
      <c r="Y213" s="79"/>
      <c r="Z213" s="102"/>
      <c r="AA213" s="48"/>
      <c r="AB213" s="48"/>
      <c r="AD213" s="48"/>
      <c r="AE213" s="48"/>
      <c r="AF213" s="48"/>
      <c r="AH213" s="48"/>
      <c r="AJ213" s="48"/>
      <c r="AK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</row>
    <row r="214" spans="6:96" x14ac:dyDescent="0.25">
      <c r="F214" s="48"/>
      <c r="G214" s="48"/>
      <c r="H214" s="61"/>
      <c r="I214" s="48"/>
      <c r="J214" s="48"/>
      <c r="Y214" s="79"/>
      <c r="Z214" s="102"/>
      <c r="AA214" s="48"/>
      <c r="AB214" s="48"/>
      <c r="AD214" s="48"/>
      <c r="AE214" s="48"/>
      <c r="AF214" s="48"/>
      <c r="AH214" s="48"/>
      <c r="AJ214" s="48"/>
      <c r="AK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</row>
    <row r="215" spans="6:96" x14ac:dyDescent="0.25">
      <c r="F215" s="48"/>
      <c r="G215" s="48"/>
      <c r="H215" s="61"/>
      <c r="I215" s="48"/>
      <c r="J215" s="48"/>
      <c r="Y215" s="79"/>
      <c r="Z215" s="102"/>
      <c r="AA215" s="48"/>
      <c r="AB215" s="48"/>
      <c r="AD215" s="48"/>
      <c r="AE215" s="48"/>
      <c r="AF215" s="48"/>
      <c r="AH215" s="48"/>
      <c r="AJ215" s="48"/>
      <c r="AK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</row>
    <row r="216" spans="6:96" x14ac:dyDescent="0.25">
      <c r="F216" s="48"/>
      <c r="G216" s="48"/>
      <c r="H216" s="61"/>
      <c r="I216" s="48"/>
      <c r="J216" s="48"/>
      <c r="Y216" s="79"/>
      <c r="Z216" s="102"/>
      <c r="AA216" s="48"/>
      <c r="AB216" s="48"/>
      <c r="AD216" s="48"/>
      <c r="AE216" s="48"/>
      <c r="AF216" s="48"/>
      <c r="AH216" s="48"/>
      <c r="AJ216" s="48"/>
      <c r="AK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</row>
    <row r="217" spans="6:96" x14ac:dyDescent="0.25">
      <c r="F217" s="48"/>
      <c r="G217" s="48"/>
      <c r="H217" s="61"/>
      <c r="I217" s="48"/>
      <c r="J217" s="48"/>
      <c r="Y217" s="79"/>
      <c r="Z217" s="102"/>
      <c r="AA217" s="48"/>
      <c r="AB217" s="48"/>
      <c r="AD217" s="48"/>
      <c r="AE217" s="48"/>
      <c r="AF217" s="48"/>
      <c r="AH217" s="48"/>
      <c r="AJ217" s="48"/>
      <c r="AK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</row>
    <row r="218" spans="6:96" x14ac:dyDescent="0.25">
      <c r="F218" s="48"/>
      <c r="G218" s="48"/>
      <c r="H218" s="61"/>
      <c r="I218" s="48"/>
      <c r="J218" s="48"/>
      <c r="Y218" s="79"/>
      <c r="Z218" s="102"/>
      <c r="AA218" s="48"/>
      <c r="AB218" s="48"/>
      <c r="AD218" s="48"/>
      <c r="AE218" s="48"/>
      <c r="AF218" s="48"/>
      <c r="AH218" s="48"/>
      <c r="AJ218" s="48"/>
      <c r="AK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</row>
    <row r="219" spans="6:96" x14ac:dyDescent="0.25">
      <c r="F219" s="48"/>
      <c r="G219" s="48"/>
      <c r="H219" s="61"/>
      <c r="I219" s="48"/>
      <c r="J219" s="48"/>
      <c r="Y219" s="79"/>
      <c r="Z219" s="102"/>
      <c r="AA219" s="48"/>
      <c r="AB219" s="48"/>
      <c r="AD219" s="48"/>
      <c r="AE219" s="48"/>
      <c r="AF219" s="48"/>
      <c r="AH219" s="48"/>
      <c r="AJ219" s="48"/>
      <c r="AK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</row>
    <row r="220" spans="6:96" x14ac:dyDescent="0.25">
      <c r="F220" s="48"/>
      <c r="G220" s="48"/>
      <c r="H220" s="61"/>
      <c r="I220" s="48"/>
      <c r="J220" s="48"/>
      <c r="Y220" s="79"/>
      <c r="Z220" s="102"/>
      <c r="AA220" s="48"/>
      <c r="AB220" s="48"/>
      <c r="AD220" s="48"/>
      <c r="AE220" s="48"/>
      <c r="AF220" s="48"/>
      <c r="AH220" s="48"/>
      <c r="AJ220" s="48"/>
      <c r="AK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</row>
    <row r="221" spans="6:96" x14ac:dyDescent="0.25">
      <c r="F221" s="48"/>
      <c r="G221" s="48"/>
      <c r="H221" s="61"/>
      <c r="I221" s="48"/>
      <c r="J221" s="48"/>
      <c r="Y221" s="79"/>
      <c r="Z221" s="102"/>
      <c r="AA221" s="48"/>
      <c r="AB221" s="48"/>
      <c r="AD221" s="48"/>
      <c r="AE221" s="48"/>
      <c r="AF221" s="48"/>
      <c r="AH221" s="48"/>
      <c r="AJ221" s="48"/>
      <c r="AK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</row>
    <row r="222" spans="6:96" x14ac:dyDescent="0.25">
      <c r="F222" s="48"/>
      <c r="G222" s="48"/>
      <c r="H222" s="61"/>
      <c r="I222" s="48"/>
      <c r="J222" s="48"/>
      <c r="Y222" s="79"/>
      <c r="Z222" s="102"/>
      <c r="AA222" s="48"/>
      <c r="AB222" s="48"/>
      <c r="AD222" s="48"/>
      <c r="AE222" s="48"/>
      <c r="AF222" s="48"/>
      <c r="AH222" s="48"/>
      <c r="AJ222" s="48"/>
      <c r="AK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</row>
    <row r="223" spans="6:96" x14ac:dyDescent="0.25">
      <c r="F223" s="48"/>
      <c r="G223" s="48"/>
      <c r="H223" s="61"/>
      <c r="I223" s="48"/>
      <c r="J223" s="48"/>
      <c r="Y223" s="79"/>
      <c r="Z223" s="102"/>
      <c r="AA223" s="48"/>
      <c r="AB223" s="48"/>
      <c r="AD223" s="48"/>
      <c r="AE223" s="48"/>
      <c r="AF223" s="48"/>
      <c r="AH223" s="48"/>
      <c r="AJ223" s="48"/>
      <c r="AK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</row>
    <row r="224" spans="6:96" x14ac:dyDescent="0.25">
      <c r="F224" s="48"/>
      <c r="G224" s="48"/>
      <c r="H224" s="61"/>
      <c r="I224" s="48"/>
      <c r="J224" s="48"/>
      <c r="Y224" s="79"/>
      <c r="Z224" s="102"/>
      <c r="AA224" s="48"/>
      <c r="AB224" s="48"/>
      <c r="AD224" s="48"/>
      <c r="AE224" s="48"/>
      <c r="AF224" s="48"/>
      <c r="AH224" s="48"/>
      <c r="AJ224" s="48"/>
      <c r="AK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</row>
    <row r="225" spans="6:96" x14ac:dyDescent="0.25">
      <c r="F225" s="48"/>
      <c r="G225" s="48"/>
      <c r="H225" s="61"/>
      <c r="I225" s="48"/>
      <c r="J225" s="48"/>
      <c r="Y225" s="79"/>
      <c r="Z225" s="102"/>
      <c r="AA225" s="48"/>
      <c r="AB225" s="48"/>
      <c r="AD225" s="48"/>
      <c r="AE225" s="48"/>
      <c r="AF225" s="48"/>
      <c r="AH225" s="48"/>
      <c r="AJ225" s="48"/>
      <c r="AK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</row>
    <row r="226" spans="6:96" x14ac:dyDescent="0.25">
      <c r="F226" s="48"/>
      <c r="G226" s="48"/>
      <c r="H226" s="61"/>
      <c r="I226" s="48"/>
      <c r="J226" s="48"/>
      <c r="Y226" s="79"/>
      <c r="Z226" s="102"/>
      <c r="AA226" s="48"/>
      <c r="AB226" s="48"/>
      <c r="AD226" s="48"/>
      <c r="AE226" s="48"/>
      <c r="AF226" s="48"/>
      <c r="AH226" s="48"/>
      <c r="AJ226" s="48"/>
      <c r="AK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</row>
    <row r="227" spans="6:96" x14ac:dyDescent="0.25">
      <c r="F227" s="48"/>
      <c r="G227" s="48"/>
      <c r="H227" s="61"/>
      <c r="I227" s="48"/>
      <c r="J227" s="48"/>
      <c r="Y227" s="79"/>
      <c r="Z227" s="102"/>
      <c r="AA227" s="48"/>
      <c r="AB227" s="48"/>
      <c r="AD227" s="48"/>
      <c r="AE227" s="48"/>
      <c r="AF227" s="48"/>
      <c r="AH227" s="48"/>
      <c r="AJ227" s="48"/>
      <c r="AK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</row>
    <row r="228" spans="6:96" x14ac:dyDescent="0.25">
      <c r="F228" s="48"/>
      <c r="G228" s="48"/>
      <c r="H228" s="61"/>
      <c r="I228" s="48"/>
      <c r="J228" s="48"/>
      <c r="Y228" s="79"/>
      <c r="Z228" s="102"/>
      <c r="AA228" s="48"/>
      <c r="AB228" s="48"/>
      <c r="AD228" s="48"/>
      <c r="AE228" s="48"/>
      <c r="AF228" s="48"/>
      <c r="AH228" s="48"/>
      <c r="AJ228" s="48"/>
      <c r="AK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</row>
    <row r="229" spans="6:96" x14ac:dyDescent="0.25">
      <c r="F229" s="48"/>
      <c r="G229" s="48"/>
      <c r="H229" s="61"/>
      <c r="I229" s="48"/>
      <c r="J229" s="48"/>
      <c r="Y229" s="79"/>
      <c r="Z229" s="102"/>
      <c r="AA229" s="48"/>
      <c r="AB229" s="48"/>
      <c r="AD229" s="48"/>
      <c r="AE229" s="48"/>
      <c r="AF229" s="48"/>
      <c r="AH229" s="48"/>
      <c r="AJ229" s="48"/>
      <c r="AK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</row>
    <row r="230" spans="6:96" x14ac:dyDescent="0.25">
      <c r="F230" s="48"/>
      <c r="G230" s="48"/>
      <c r="H230" s="61"/>
      <c r="I230" s="48"/>
      <c r="J230" s="48"/>
      <c r="Y230" s="79"/>
      <c r="Z230" s="102"/>
      <c r="AA230" s="48"/>
      <c r="AB230" s="48"/>
      <c r="AD230" s="48"/>
      <c r="AE230" s="48"/>
      <c r="AF230" s="48"/>
      <c r="AH230" s="48"/>
      <c r="AJ230" s="48"/>
      <c r="AK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</row>
    <row r="231" spans="6:96" x14ac:dyDescent="0.25">
      <c r="F231" s="48"/>
      <c r="G231" s="48"/>
      <c r="H231" s="61"/>
      <c r="I231" s="48"/>
      <c r="J231" s="48"/>
      <c r="Y231" s="79"/>
      <c r="Z231" s="102"/>
      <c r="AA231" s="48"/>
      <c r="AB231" s="48"/>
      <c r="AD231" s="48"/>
      <c r="AE231" s="48"/>
      <c r="AF231" s="48"/>
      <c r="AH231" s="48"/>
      <c r="AJ231" s="48"/>
      <c r="AK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</row>
    <row r="232" spans="6:96" x14ac:dyDescent="0.25">
      <c r="F232" s="48"/>
      <c r="G232" s="48"/>
      <c r="H232" s="61"/>
      <c r="I232" s="48"/>
      <c r="J232" s="48"/>
      <c r="Y232" s="79"/>
      <c r="Z232" s="102"/>
      <c r="AA232" s="48"/>
      <c r="AB232" s="48"/>
      <c r="AD232" s="48"/>
      <c r="AE232" s="48"/>
      <c r="AF232" s="48"/>
      <c r="AH232" s="48"/>
      <c r="AJ232" s="48"/>
      <c r="AK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</row>
    <row r="233" spans="6:96" x14ac:dyDescent="0.25">
      <c r="F233" s="48"/>
      <c r="G233" s="48"/>
      <c r="H233" s="61"/>
      <c r="I233" s="48"/>
      <c r="J233" s="48"/>
      <c r="Y233" s="79"/>
      <c r="Z233" s="102"/>
      <c r="AA233" s="48"/>
      <c r="AB233" s="48"/>
      <c r="AD233" s="48"/>
      <c r="AE233" s="48"/>
      <c r="AF233" s="48"/>
      <c r="AH233" s="48"/>
      <c r="AJ233" s="48"/>
      <c r="AK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</row>
    <row r="234" spans="6:96" x14ac:dyDescent="0.25">
      <c r="F234" s="48"/>
      <c r="G234" s="48"/>
      <c r="H234" s="61"/>
      <c r="I234" s="48"/>
      <c r="J234" s="48"/>
      <c r="Y234" s="79"/>
      <c r="Z234" s="102"/>
      <c r="AA234" s="48"/>
      <c r="AB234" s="48"/>
      <c r="AD234" s="48"/>
      <c r="AE234" s="48"/>
      <c r="AF234" s="48"/>
      <c r="AH234" s="48"/>
      <c r="AJ234" s="48"/>
      <c r="AK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</row>
    <row r="235" spans="6:96" x14ac:dyDescent="0.25">
      <c r="F235" s="48"/>
      <c r="G235" s="48"/>
      <c r="H235" s="61"/>
      <c r="I235" s="48"/>
      <c r="J235" s="48"/>
      <c r="Y235" s="79"/>
      <c r="Z235" s="102"/>
      <c r="AA235" s="48"/>
      <c r="AB235" s="48"/>
      <c r="AD235" s="48"/>
      <c r="AE235" s="48"/>
      <c r="AF235" s="48"/>
      <c r="AH235" s="48"/>
      <c r="AJ235" s="48"/>
      <c r="AK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</row>
    <row r="236" spans="6:96" x14ac:dyDescent="0.25">
      <c r="F236" s="48"/>
      <c r="G236" s="48"/>
      <c r="H236" s="61"/>
      <c r="I236" s="48"/>
      <c r="J236" s="48"/>
      <c r="Y236" s="79"/>
      <c r="Z236" s="102"/>
      <c r="AA236" s="48"/>
      <c r="AB236" s="48"/>
      <c r="AD236" s="48"/>
      <c r="AE236" s="48"/>
      <c r="AF236" s="48"/>
      <c r="AH236" s="48"/>
      <c r="AJ236" s="48"/>
      <c r="AK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</row>
    <row r="237" spans="6:96" x14ac:dyDescent="0.25">
      <c r="F237" s="48"/>
      <c r="G237" s="48"/>
      <c r="H237" s="61"/>
      <c r="I237" s="48"/>
      <c r="J237" s="48"/>
      <c r="Y237" s="79"/>
      <c r="Z237" s="102"/>
      <c r="AA237" s="48"/>
      <c r="AB237" s="48"/>
      <c r="AD237" s="48"/>
      <c r="AE237" s="48"/>
      <c r="AF237" s="48"/>
      <c r="AH237" s="48"/>
      <c r="AJ237" s="48"/>
      <c r="AK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</row>
    <row r="238" spans="6:96" x14ac:dyDescent="0.25">
      <c r="F238" s="48"/>
      <c r="G238" s="48"/>
      <c r="H238" s="61"/>
      <c r="I238" s="48"/>
      <c r="J238" s="48"/>
      <c r="Y238" s="79"/>
      <c r="Z238" s="102"/>
      <c r="AA238" s="48"/>
      <c r="AB238" s="48"/>
      <c r="AD238" s="48"/>
      <c r="AE238" s="48"/>
      <c r="AF238" s="48"/>
      <c r="AH238" s="48"/>
      <c r="AJ238" s="48"/>
      <c r="AK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</row>
    <row r="239" spans="6:96" x14ac:dyDescent="0.25">
      <c r="F239" s="48"/>
      <c r="G239" s="48"/>
      <c r="H239" s="61"/>
      <c r="I239" s="48"/>
      <c r="J239" s="48"/>
      <c r="Y239" s="79"/>
      <c r="Z239" s="102"/>
      <c r="AA239" s="48"/>
      <c r="AB239" s="48"/>
      <c r="AD239" s="48"/>
      <c r="AE239" s="48"/>
      <c r="AF239" s="48"/>
      <c r="AH239" s="48"/>
      <c r="AJ239" s="48"/>
      <c r="AK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</row>
    <row r="240" spans="6:96" x14ac:dyDescent="0.25">
      <c r="F240" s="48"/>
      <c r="G240" s="48"/>
      <c r="H240" s="61"/>
      <c r="I240" s="48"/>
      <c r="J240" s="48"/>
      <c r="Y240" s="79"/>
      <c r="Z240" s="102"/>
      <c r="AA240" s="48"/>
      <c r="AB240" s="48"/>
      <c r="AD240" s="48"/>
      <c r="AE240" s="48"/>
      <c r="AF240" s="48"/>
      <c r="AH240" s="48"/>
      <c r="AJ240" s="48"/>
      <c r="AK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</row>
    <row r="241" spans="6:96" x14ac:dyDescent="0.25">
      <c r="F241" s="48"/>
      <c r="G241" s="48"/>
      <c r="H241" s="61"/>
      <c r="I241" s="48"/>
      <c r="J241" s="48"/>
      <c r="Y241" s="79"/>
      <c r="Z241" s="102"/>
      <c r="AA241" s="48"/>
      <c r="AB241" s="48"/>
      <c r="AD241" s="48"/>
      <c r="AE241" s="48"/>
      <c r="AF241" s="48"/>
      <c r="AH241" s="48"/>
      <c r="AJ241" s="48"/>
      <c r="AK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</row>
    <row r="242" spans="6:96" x14ac:dyDescent="0.25">
      <c r="F242" s="48"/>
      <c r="G242" s="48"/>
      <c r="H242" s="61"/>
      <c r="I242" s="48"/>
      <c r="J242" s="48"/>
      <c r="Y242" s="79"/>
      <c r="Z242" s="102"/>
      <c r="AA242" s="48"/>
      <c r="AB242" s="48"/>
      <c r="AD242" s="48"/>
      <c r="AE242" s="48"/>
      <c r="AF242" s="48"/>
      <c r="AH242" s="48"/>
      <c r="AJ242" s="48"/>
      <c r="AK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</row>
    <row r="243" spans="6:96" x14ac:dyDescent="0.25">
      <c r="F243" s="48"/>
      <c r="G243" s="48"/>
      <c r="H243" s="61"/>
      <c r="I243" s="48"/>
      <c r="J243" s="48"/>
      <c r="Y243" s="79"/>
      <c r="Z243" s="102"/>
      <c r="AA243" s="48"/>
      <c r="AB243" s="48"/>
      <c r="AD243" s="48"/>
      <c r="AE243" s="48"/>
      <c r="AF243" s="48"/>
      <c r="AH243" s="48"/>
      <c r="AJ243" s="48"/>
      <c r="AK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</row>
    <row r="244" spans="6:96" x14ac:dyDescent="0.25">
      <c r="F244" s="48"/>
      <c r="G244" s="48"/>
      <c r="H244" s="61"/>
      <c r="I244" s="48"/>
      <c r="J244" s="48"/>
      <c r="Y244" s="79"/>
      <c r="Z244" s="102"/>
      <c r="AA244" s="48"/>
      <c r="AB244" s="48"/>
      <c r="AD244" s="48"/>
      <c r="AE244" s="48"/>
      <c r="AF244" s="48"/>
      <c r="AH244" s="48"/>
      <c r="AJ244" s="48"/>
      <c r="AK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</row>
    <row r="245" spans="6:96" x14ac:dyDescent="0.25">
      <c r="F245" s="48"/>
      <c r="G245" s="48"/>
      <c r="H245" s="61"/>
      <c r="I245" s="48"/>
      <c r="J245" s="48"/>
      <c r="Y245" s="79"/>
      <c r="Z245" s="102"/>
      <c r="AA245" s="48"/>
      <c r="AB245" s="48"/>
      <c r="AD245" s="48"/>
      <c r="AE245" s="48"/>
      <c r="AF245" s="48"/>
      <c r="AH245" s="48"/>
      <c r="AJ245" s="48"/>
      <c r="AK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</row>
    <row r="246" spans="6:96" x14ac:dyDescent="0.25">
      <c r="F246" s="48"/>
      <c r="G246" s="48"/>
      <c r="H246" s="61"/>
      <c r="I246" s="48"/>
      <c r="J246" s="48"/>
      <c r="Y246" s="79"/>
      <c r="Z246" s="102"/>
      <c r="AA246" s="48"/>
      <c r="AB246" s="48"/>
      <c r="AD246" s="48"/>
      <c r="AE246" s="48"/>
      <c r="AF246" s="48"/>
      <c r="AH246" s="48"/>
      <c r="AJ246" s="48"/>
      <c r="AK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</row>
    <row r="247" spans="6:96" x14ac:dyDescent="0.25">
      <c r="F247" s="48"/>
      <c r="G247" s="48"/>
      <c r="H247" s="61"/>
      <c r="I247" s="48"/>
      <c r="J247" s="48"/>
      <c r="Y247" s="79"/>
      <c r="Z247" s="102"/>
      <c r="AA247" s="48"/>
      <c r="AB247" s="48"/>
      <c r="AD247" s="48"/>
      <c r="AE247" s="48"/>
      <c r="AF247" s="48"/>
      <c r="AH247" s="48"/>
      <c r="AJ247" s="48"/>
      <c r="AK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</row>
    <row r="248" spans="6:96" x14ac:dyDescent="0.25">
      <c r="F248" s="48"/>
      <c r="G248" s="48"/>
      <c r="H248" s="61"/>
      <c r="I248" s="48"/>
      <c r="J248" s="48"/>
      <c r="Y248" s="79"/>
      <c r="Z248" s="102"/>
      <c r="AA248" s="48"/>
      <c r="AB248" s="48"/>
      <c r="AD248" s="48"/>
      <c r="AE248" s="48"/>
      <c r="AF248" s="48"/>
      <c r="AH248" s="48"/>
      <c r="AJ248" s="48"/>
      <c r="AK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</row>
    <row r="249" spans="6:96" x14ac:dyDescent="0.25">
      <c r="F249" s="48"/>
      <c r="G249" s="48"/>
      <c r="H249" s="61"/>
      <c r="I249" s="48"/>
      <c r="J249" s="48"/>
      <c r="Y249" s="79"/>
      <c r="Z249" s="102"/>
      <c r="AA249" s="48"/>
      <c r="AB249" s="48"/>
      <c r="AD249" s="48"/>
      <c r="AE249" s="48"/>
      <c r="AF249" s="48"/>
      <c r="AH249" s="48"/>
      <c r="AJ249" s="48"/>
      <c r="AK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</row>
    <row r="250" spans="6:96" x14ac:dyDescent="0.25">
      <c r="F250" s="48"/>
      <c r="G250" s="48"/>
      <c r="H250" s="61"/>
      <c r="I250" s="48"/>
      <c r="J250" s="48"/>
      <c r="Y250" s="79"/>
      <c r="Z250" s="102"/>
      <c r="AA250" s="48"/>
      <c r="AB250" s="48"/>
      <c r="AD250" s="48"/>
      <c r="AE250" s="48"/>
      <c r="AF250" s="48"/>
      <c r="AH250" s="48"/>
      <c r="AJ250" s="48"/>
      <c r="AK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</row>
    <row r="251" spans="6:96" x14ac:dyDescent="0.25">
      <c r="F251" s="48"/>
      <c r="G251" s="48"/>
      <c r="H251" s="61"/>
      <c r="I251" s="48"/>
      <c r="J251" s="48"/>
      <c r="Y251" s="79"/>
      <c r="Z251" s="102"/>
      <c r="AA251" s="48"/>
      <c r="AB251" s="48"/>
      <c r="AD251" s="48"/>
      <c r="AE251" s="48"/>
      <c r="AF251" s="48"/>
      <c r="AH251" s="48"/>
      <c r="AJ251" s="48"/>
      <c r="AK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</row>
    <row r="252" spans="6:96" x14ac:dyDescent="0.25">
      <c r="F252" s="48"/>
      <c r="G252" s="48"/>
      <c r="H252" s="61"/>
      <c r="I252" s="48"/>
      <c r="J252" s="48"/>
      <c r="Y252" s="79"/>
      <c r="Z252" s="102"/>
      <c r="AA252" s="48"/>
      <c r="AB252" s="48"/>
      <c r="AD252" s="48"/>
      <c r="AE252" s="48"/>
      <c r="AF252" s="48"/>
      <c r="AH252" s="48"/>
      <c r="AJ252" s="48"/>
      <c r="AK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</row>
    <row r="253" spans="6:96" x14ac:dyDescent="0.25">
      <c r="F253" s="48"/>
      <c r="G253" s="48"/>
      <c r="H253" s="61"/>
      <c r="I253" s="48"/>
      <c r="J253" s="48"/>
      <c r="Y253" s="79"/>
      <c r="Z253" s="102"/>
      <c r="AA253" s="48"/>
      <c r="AB253" s="48"/>
      <c r="AD253" s="48"/>
      <c r="AE253" s="48"/>
      <c r="AF253" s="48"/>
      <c r="AH253" s="48"/>
      <c r="AJ253" s="48"/>
      <c r="AK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</row>
    <row r="254" spans="6:96" x14ac:dyDescent="0.25">
      <c r="F254" s="48"/>
      <c r="G254" s="48"/>
      <c r="H254" s="61"/>
      <c r="I254" s="48"/>
      <c r="J254" s="48"/>
      <c r="Y254" s="79"/>
      <c r="Z254" s="102"/>
      <c r="AA254" s="48"/>
      <c r="AB254" s="48"/>
      <c r="AD254" s="48"/>
      <c r="AE254" s="48"/>
      <c r="AF254" s="48"/>
      <c r="AH254" s="48"/>
      <c r="AJ254" s="48"/>
      <c r="AK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</row>
    <row r="255" spans="6:96" x14ac:dyDescent="0.25">
      <c r="F255" s="48"/>
      <c r="G255" s="48"/>
      <c r="H255" s="61"/>
      <c r="I255" s="48"/>
      <c r="J255" s="48"/>
      <c r="Y255" s="79"/>
      <c r="Z255" s="102"/>
      <c r="AA255" s="48"/>
      <c r="AB255" s="48"/>
      <c r="AD255" s="48"/>
      <c r="AE255" s="48"/>
      <c r="AF255" s="48"/>
      <c r="AH255" s="48"/>
      <c r="AJ255" s="48"/>
      <c r="AK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</row>
    <row r="256" spans="6:96" x14ac:dyDescent="0.25">
      <c r="F256" s="48"/>
      <c r="G256" s="48"/>
      <c r="H256" s="61"/>
      <c r="I256" s="48"/>
      <c r="J256" s="48"/>
      <c r="Y256" s="79"/>
      <c r="Z256" s="102"/>
      <c r="AA256" s="48"/>
      <c r="AB256" s="48"/>
      <c r="AD256" s="48"/>
      <c r="AE256" s="48"/>
      <c r="AF256" s="48"/>
      <c r="AH256" s="48"/>
      <c r="AJ256" s="48"/>
      <c r="AK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</row>
    <row r="257" spans="6:96" x14ac:dyDescent="0.25">
      <c r="F257" s="48"/>
      <c r="G257" s="48"/>
      <c r="H257" s="61"/>
      <c r="I257" s="48"/>
      <c r="J257" s="48"/>
      <c r="Y257" s="79"/>
      <c r="Z257" s="102"/>
      <c r="AA257" s="48"/>
      <c r="AB257" s="48"/>
      <c r="AD257" s="48"/>
      <c r="AE257" s="48"/>
      <c r="AF257" s="48"/>
      <c r="AH257" s="48"/>
      <c r="AJ257" s="48"/>
      <c r="AK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</row>
    <row r="258" spans="6:96" x14ac:dyDescent="0.25">
      <c r="F258" s="48"/>
      <c r="G258" s="48"/>
      <c r="H258" s="61"/>
      <c r="I258" s="48"/>
      <c r="J258" s="48"/>
      <c r="Y258" s="79"/>
      <c r="Z258" s="102"/>
      <c r="AA258" s="48"/>
      <c r="AB258" s="48"/>
      <c r="AD258" s="48"/>
      <c r="AE258" s="48"/>
      <c r="AF258" s="48"/>
      <c r="AH258" s="48"/>
      <c r="AJ258" s="48"/>
      <c r="AK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</row>
    <row r="259" spans="6:96" x14ac:dyDescent="0.25">
      <c r="F259" s="48"/>
      <c r="G259" s="48"/>
      <c r="H259" s="61"/>
      <c r="I259" s="48"/>
      <c r="J259" s="48"/>
      <c r="Y259" s="79"/>
      <c r="Z259" s="102"/>
      <c r="AA259" s="48"/>
      <c r="AB259" s="48"/>
      <c r="AD259" s="48"/>
      <c r="AE259" s="48"/>
      <c r="AF259" s="48"/>
      <c r="AH259" s="48"/>
      <c r="AJ259" s="48"/>
      <c r="AK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</row>
    <row r="260" spans="6:96" x14ac:dyDescent="0.25">
      <c r="F260" s="48"/>
      <c r="G260" s="48"/>
      <c r="H260" s="61"/>
      <c r="I260" s="48"/>
      <c r="J260" s="48"/>
      <c r="Y260" s="79"/>
      <c r="Z260" s="102"/>
      <c r="AA260" s="48"/>
      <c r="AB260" s="48"/>
      <c r="AD260" s="48"/>
      <c r="AE260" s="48"/>
      <c r="AF260" s="48"/>
      <c r="AH260" s="48"/>
      <c r="AJ260" s="48"/>
      <c r="AK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</row>
    <row r="261" spans="6:96" x14ac:dyDescent="0.25">
      <c r="F261" s="48"/>
      <c r="G261" s="48"/>
      <c r="H261" s="61"/>
      <c r="I261" s="48"/>
      <c r="J261" s="48"/>
      <c r="Y261" s="79"/>
      <c r="Z261" s="102"/>
      <c r="AA261" s="48"/>
      <c r="AB261" s="48"/>
      <c r="AD261" s="48"/>
      <c r="AE261" s="48"/>
      <c r="AF261" s="48"/>
      <c r="AH261" s="48"/>
      <c r="AJ261" s="48"/>
      <c r="AK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</row>
    <row r="262" spans="6:96" x14ac:dyDescent="0.25">
      <c r="F262" s="48"/>
      <c r="G262" s="48"/>
      <c r="H262" s="61"/>
      <c r="I262" s="48"/>
      <c r="J262" s="48"/>
      <c r="Y262" s="79"/>
      <c r="Z262" s="102"/>
      <c r="AA262" s="48"/>
      <c r="AB262" s="48"/>
      <c r="AD262" s="48"/>
      <c r="AE262" s="48"/>
      <c r="AF262" s="48"/>
      <c r="AH262" s="48"/>
      <c r="AJ262" s="48"/>
      <c r="AK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</row>
    <row r="263" spans="6:96" x14ac:dyDescent="0.25">
      <c r="F263" s="48"/>
      <c r="G263" s="48"/>
      <c r="H263" s="61"/>
      <c r="I263" s="48"/>
      <c r="J263" s="48"/>
      <c r="Y263" s="79"/>
      <c r="Z263" s="102"/>
      <c r="AA263" s="48"/>
      <c r="AB263" s="48"/>
      <c r="AD263" s="48"/>
      <c r="AE263" s="48"/>
      <c r="AF263" s="48"/>
      <c r="AH263" s="48"/>
      <c r="AJ263" s="48"/>
      <c r="AK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</row>
    <row r="264" spans="6:96" x14ac:dyDescent="0.25">
      <c r="F264" s="48"/>
      <c r="G264" s="48"/>
      <c r="H264" s="61"/>
      <c r="I264" s="48"/>
      <c r="J264" s="48"/>
      <c r="Y264" s="79"/>
      <c r="Z264" s="102"/>
      <c r="AA264" s="48"/>
      <c r="AB264" s="48"/>
      <c r="AD264" s="48"/>
      <c r="AE264" s="48"/>
      <c r="AF264" s="48"/>
      <c r="AH264" s="48"/>
      <c r="AJ264" s="48"/>
      <c r="AK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</row>
    <row r="265" spans="6:96" x14ac:dyDescent="0.25">
      <c r="F265" s="48"/>
      <c r="G265" s="48"/>
      <c r="H265" s="61"/>
      <c r="I265" s="48"/>
      <c r="J265" s="48"/>
      <c r="Y265" s="79"/>
      <c r="Z265" s="102"/>
      <c r="AA265" s="48"/>
      <c r="AB265" s="48"/>
      <c r="AD265" s="48"/>
      <c r="AE265" s="48"/>
      <c r="AF265" s="48"/>
      <c r="AH265" s="48"/>
      <c r="AJ265" s="48"/>
      <c r="AK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</row>
    <row r="266" spans="6:96" x14ac:dyDescent="0.25">
      <c r="F266" s="48"/>
      <c r="G266" s="48"/>
      <c r="H266" s="61"/>
      <c r="I266" s="48"/>
      <c r="J266" s="48"/>
      <c r="Y266" s="79"/>
      <c r="Z266" s="102"/>
      <c r="AA266" s="48"/>
      <c r="AB266" s="48"/>
      <c r="AD266" s="48"/>
      <c r="AE266" s="48"/>
      <c r="AF266" s="48"/>
      <c r="AH266" s="48"/>
      <c r="AJ266" s="48"/>
      <c r="AK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</row>
    <row r="267" spans="6:96" x14ac:dyDescent="0.25">
      <c r="F267" s="48"/>
      <c r="G267" s="48"/>
      <c r="H267" s="61"/>
      <c r="I267" s="48"/>
      <c r="J267" s="48"/>
      <c r="Y267" s="79"/>
      <c r="Z267" s="102"/>
      <c r="AA267" s="48"/>
      <c r="AB267" s="48"/>
      <c r="AD267" s="48"/>
      <c r="AE267" s="48"/>
      <c r="AF267" s="48"/>
      <c r="AH267" s="48"/>
      <c r="AJ267" s="48"/>
      <c r="AK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</row>
    <row r="268" spans="6:96" x14ac:dyDescent="0.25">
      <c r="F268" s="48"/>
      <c r="G268" s="48"/>
      <c r="H268" s="61"/>
      <c r="I268" s="48"/>
      <c r="J268" s="48"/>
      <c r="Y268" s="79"/>
      <c r="Z268" s="102"/>
      <c r="AA268" s="48"/>
      <c r="AB268" s="48"/>
      <c r="AD268" s="48"/>
      <c r="AE268" s="48"/>
      <c r="AF268" s="48"/>
      <c r="AH268" s="48"/>
      <c r="AJ268" s="48"/>
      <c r="AK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</row>
    <row r="269" spans="6:96" x14ac:dyDescent="0.25">
      <c r="F269" s="48"/>
      <c r="G269" s="48"/>
      <c r="H269" s="61"/>
      <c r="I269" s="48"/>
      <c r="J269" s="48"/>
      <c r="Y269" s="79"/>
      <c r="Z269" s="102"/>
      <c r="AA269" s="48"/>
      <c r="AB269" s="48"/>
      <c r="AD269" s="48"/>
      <c r="AE269" s="48"/>
      <c r="AF269" s="48"/>
      <c r="AH269" s="48"/>
      <c r="AJ269" s="48"/>
      <c r="AK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</row>
    <row r="270" spans="6:96" x14ac:dyDescent="0.25">
      <c r="F270" s="48"/>
      <c r="G270" s="48"/>
      <c r="H270" s="61"/>
      <c r="I270" s="48"/>
      <c r="J270" s="48"/>
      <c r="Y270" s="79"/>
      <c r="Z270" s="102"/>
      <c r="AA270" s="48"/>
      <c r="AB270" s="48"/>
      <c r="AD270" s="48"/>
      <c r="AE270" s="48"/>
      <c r="AF270" s="48"/>
      <c r="AH270" s="48"/>
      <c r="AJ270" s="48"/>
      <c r="AK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</row>
    <row r="271" spans="6:96" x14ac:dyDescent="0.25">
      <c r="F271" s="48"/>
      <c r="G271" s="48"/>
      <c r="H271" s="61"/>
      <c r="I271" s="48"/>
      <c r="J271" s="48"/>
      <c r="Y271" s="79"/>
      <c r="Z271" s="102"/>
      <c r="AA271" s="48"/>
      <c r="AB271" s="48"/>
      <c r="AD271" s="48"/>
      <c r="AE271" s="48"/>
      <c r="AF271" s="48"/>
      <c r="AH271" s="48"/>
      <c r="AJ271" s="48"/>
      <c r="AK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</row>
    <row r="272" spans="6:96" x14ac:dyDescent="0.25">
      <c r="F272" s="48"/>
      <c r="G272" s="48"/>
      <c r="H272" s="61"/>
      <c r="I272" s="48"/>
      <c r="J272" s="48"/>
      <c r="Y272" s="79"/>
      <c r="Z272" s="102"/>
      <c r="AA272" s="48"/>
      <c r="AB272" s="48"/>
      <c r="AD272" s="48"/>
      <c r="AE272" s="48"/>
      <c r="AF272" s="48"/>
      <c r="AH272" s="48"/>
      <c r="AJ272" s="48"/>
      <c r="AK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</row>
    <row r="273" spans="6:96" x14ac:dyDescent="0.25">
      <c r="F273" s="48"/>
      <c r="G273" s="48"/>
      <c r="H273" s="61"/>
      <c r="I273" s="48"/>
      <c r="J273" s="48"/>
      <c r="Y273" s="79"/>
      <c r="Z273" s="102"/>
      <c r="AA273" s="48"/>
      <c r="AB273" s="48"/>
      <c r="AD273" s="48"/>
      <c r="AE273" s="48"/>
      <c r="AF273" s="48"/>
      <c r="AH273" s="48"/>
      <c r="AJ273" s="48"/>
      <c r="AK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</row>
    <row r="274" spans="6:96" x14ac:dyDescent="0.25">
      <c r="F274" s="48"/>
      <c r="G274" s="48"/>
      <c r="H274" s="61"/>
      <c r="I274" s="48"/>
      <c r="J274" s="48"/>
      <c r="Y274" s="79"/>
      <c r="Z274" s="102"/>
      <c r="AA274" s="48"/>
      <c r="AB274" s="48"/>
      <c r="AD274" s="48"/>
      <c r="AE274" s="48"/>
      <c r="AF274" s="48"/>
      <c r="AH274" s="48"/>
      <c r="AJ274" s="48"/>
      <c r="AK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</row>
    <row r="275" spans="6:96" x14ac:dyDescent="0.25">
      <c r="F275" s="48"/>
      <c r="G275" s="48"/>
      <c r="H275" s="61"/>
      <c r="I275" s="48"/>
      <c r="J275" s="48"/>
      <c r="Y275" s="79"/>
      <c r="Z275" s="102"/>
      <c r="AA275" s="48"/>
      <c r="AB275" s="48"/>
      <c r="AD275" s="48"/>
      <c r="AE275" s="48"/>
      <c r="AF275" s="48"/>
      <c r="AH275" s="48"/>
      <c r="AJ275" s="48"/>
      <c r="AK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</row>
    <row r="276" spans="6:96" x14ac:dyDescent="0.25">
      <c r="F276" s="48"/>
      <c r="G276" s="48"/>
      <c r="H276" s="61"/>
      <c r="I276" s="48"/>
      <c r="J276" s="48"/>
      <c r="Y276" s="79"/>
      <c r="Z276" s="102"/>
      <c r="AA276" s="48"/>
      <c r="AB276" s="48"/>
      <c r="AD276" s="48"/>
      <c r="AE276" s="48"/>
      <c r="AF276" s="48"/>
      <c r="AH276" s="48"/>
      <c r="AJ276" s="48"/>
      <c r="AK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</row>
    <row r="277" spans="6:96" x14ac:dyDescent="0.25">
      <c r="F277" s="48"/>
      <c r="G277" s="48"/>
      <c r="H277" s="61"/>
      <c r="I277" s="48"/>
      <c r="J277" s="48"/>
      <c r="Y277" s="79"/>
      <c r="Z277" s="102"/>
      <c r="AA277" s="48"/>
      <c r="AB277" s="48"/>
      <c r="AD277" s="48"/>
      <c r="AE277" s="48"/>
      <c r="AF277" s="48"/>
      <c r="AH277" s="48"/>
      <c r="AJ277" s="48"/>
      <c r="AK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</row>
    <row r="278" spans="6:96" x14ac:dyDescent="0.25">
      <c r="F278" s="48"/>
      <c r="G278" s="48"/>
      <c r="H278" s="61"/>
      <c r="I278" s="48"/>
      <c r="J278" s="48"/>
      <c r="Y278" s="79"/>
      <c r="Z278" s="102"/>
      <c r="AA278" s="48"/>
      <c r="AB278" s="48"/>
      <c r="AD278" s="48"/>
      <c r="AE278" s="48"/>
      <c r="AF278" s="48"/>
      <c r="AH278" s="48"/>
      <c r="AJ278" s="48"/>
      <c r="AK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</row>
    <row r="279" spans="6:96" x14ac:dyDescent="0.25">
      <c r="F279" s="48"/>
      <c r="G279" s="48"/>
      <c r="H279" s="61"/>
      <c r="I279" s="48"/>
      <c r="J279" s="48"/>
      <c r="Y279" s="79"/>
      <c r="Z279" s="102"/>
      <c r="AA279" s="48"/>
      <c r="AB279" s="48"/>
      <c r="AD279" s="48"/>
      <c r="AE279" s="48"/>
      <c r="AF279" s="48"/>
      <c r="AH279" s="48"/>
      <c r="AJ279" s="48"/>
      <c r="AK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</row>
    <row r="280" spans="6:96" x14ac:dyDescent="0.25">
      <c r="F280" s="48"/>
      <c r="G280" s="48"/>
      <c r="H280" s="61"/>
      <c r="I280" s="48"/>
      <c r="J280" s="48"/>
      <c r="Y280" s="79"/>
      <c r="Z280" s="102"/>
      <c r="AA280" s="48"/>
      <c r="AB280" s="48"/>
      <c r="AD280" s="48"/>
      <c r="AE280" s="48"/>
      <c r="AF280" s="48"/>
      <c r="AH280" s="48"/>
      <c r="AJ280" s="48"/>
      <c r="AK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</row>
    <row r="281" spans="6:96" x14ac:dyDescent="0.25">
      <c r="F281" s="48"/>
      <c r="G281" s="48"/>
      <c r="H281" s="61"/>
      <c r="I281" s="48"/>
      <c r="J281" s="48"/>
      <c r="Y281" s="79"/>
      <c r="Z281" s="102"/>
      <c r="AA281" s="48"/>
      <c r="AB281" s="48"/>
      <c r="AD281" s="48"/>
      <c r="AE281" s="48"/>
      <c r="AF281" s="48"/>
      <c r="AH281" s="48"/>
      <c r="AJ281" s="48"/>
      <c r="AK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</row>
    <row r="282" spans="6:96" x14ac:dyDescent="0.25">
      <c r="F282" s="48"/>
      <c r="G282" s="48"/>
      <c r="H282" s="61"/>
      <c r="I282" s="48"/>
      <c r="J282" s="48"/>
      <c r="Y282" s="79"/>
      <c r="Z282" s="102"/>
      <c r="AA282" s="48"/>
      <c r="AB282" s="48"/>
      <c r="AD282" s="48"/>
      <c r="AE282" s="48"/>
      <c r="AF282" s="48"/>
      <c r="AH282" s="48"/>
      <c r="AJ282" s="48"/>
      <c r="AK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</row>
    <row r="283" spans="6:96" x14ac:dyDescent="0.25">
      <c r="F283" s="48"/>
      <c r="G283" s="48"/>
      <c r="H283" s="61"/>
      <c r="I283" s="48"/>
      <c r="J283" s="48"/>
      <c r="Y283" s="79"/>
      <c r="Z283" s="102"/>
      <c r="AA283" s="48"/>
      <c r="AB283" s="48"/>
      <c r="AD283" s="48"/>
      <c r="AE283" s="48"/>
      <c r="AF283" s="48"/>
      <c r="AH283" s="48"/>
      <c r="AJ283" s="48"/>
      <c r="AK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</row>
    <row r="284" spans="6:96" x14ac:dyDescent="0.25">
      <c r="F284" s="48"/>
      <c r="G284" s="48"/>
      <c r="H284" s="61"/>
      <c r="I284" s="48"/>
      <c r="J284" s="48"/>
      <c r="Y284" s="79"/>
      <c r="Z284" s="102"/>
      <c r="AA284" s="48"/>
      <c r="AB284" s="48"/>
      <c r="AD284" s="48"/>
      <c r="AE284" s="48"/>
      <c r="AF284" s="48"/>
      <c r="AH284" s="48"/>
      <c r="AJ284" s="48"/>
      <c r="AK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</row>
    <row r="285" spans="6:96" x14ac:dyDescent="0.25">
      <c r="F285" s="48"/>
      <c r="G285" s="48"/>
      <c r="H285" s="61"/>
      <c r="I285" s="48"/>
      <c r="J285" s="48"/>
      <c r="Y285" s="79"/>
      <c r="Z285" s="102"/>
      <c r="AA285" s="48"/>
      <c r="AB285" s="48"/>
      <c r="AD285" s="48"/>
      <c r="AE285" s="48"/>
      <c r="AF285" s="48"/>
      <c r="AH285" s="48"/>
      <c r="AJ285" s="48"/>
      <c r="AK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</row>
    <row r="286" spans="6:96" x14ac:dyDescent="0.25">
      <c r="F286" s="48"/>
      <c r="G286" s="48"/>
      <c r="H286" s="61"/>
      <c r="I286" s="48"/>
      <c r="J286" s="48"/>
      <c r="Y286" s="79"/>
      <c r="Z286" s="102"/>
      <c r="AA286" s="48"/>
      <c r="AB286" s="48"/>
      <c r="AD286" s="48"/>
      <c r="AE286" s="48"/>
      <c r="AF286" s="48"/>
      <c r="AH286" s="48"/>
      <c r="AJ286" s="48"/>
      <c r="AK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</row>
    <row r="287" spans="6:96" x14ac:dyDescent="0.25">
      <c r="F287" s="48"/>
      <c r="G287" s="48"/>
      <c r="H287" s="61"/>
      <c r="I287" s="48"/>
      <c r="J287" s="48"/>
      <c r="Y287" s="79"/>
      <c r="Z287" s="102"/>
      <c r="AA287" s="48"/>
      <c r="AB287" s="48"/>
      <c r="AD287" s="48"/>
      <c r="AE287" s="48"/>
      <c r="AF287" s="48"/>
      <c r="AH287" s="48"/>
      <c r="AJ287" s="48"/>
      <c r="AK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</row>
    <row r="288" spans="6:96" x14ac:dyDescent="0.25">
      <c r="F288" s="48"/>
      <c r="G288" s="48"/>
      <c r="H288" s="61"/>
      <c r="I288" s="48"/>
      <c r="J288" s="48"/>
      <c r="Y288" s="79"/>
      <c r="Z288" s="102"/>
      <c r="AA288" s="48"/>
      <c r="AB288" s="48"/>
      <c r="AD288" s="48"/>
      <c r="AE288" s="48"/>
      <c r="AF288" s="48"/>
      <c r="AH288" s="48"/>
      <c r="AJ288" s="48"/>
      <c r="AK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</row>
    <row r="289" spans="6:96" x14ac:dyDescent="0.25">
      <c r="F289" s="48"/>
      <c r="G289" s="48"/>
      <c r="H289" s="61"/>
      <c r="I289" s="48"/>
      <c r="J289" s="48"/>
      <c r="Y289" s="79"/>
      <c r="Z289" s="102"/>
      <c r="AA289" s="48"/>
      <c r="AB289" s="48"/>
      <c r="AD289" s="48"/>
      <c r="AE289" s="48"/>
      <c r="AF289" s="48"/>
      <c r="AH289" s="48"/>
      <c r="AJ289" s="48"/>
      <c r="AK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</row>
    <row r="290" spans="6:96" x14ac:dyDescent="0.25">
      <c r="F290" s="48"/>
      <c r="G290" s="48"/>
      <c r="H290" s="61"/>
      <c r="I290" s="48"/>
      <c r="J290" s="48"/>
      <c r="Y290" s="79"/>
      <c r="Z290" s="102"/>
      <c r="AA290" s="48"/>
      <c r="AB290" s="48"/>
      <c r="AD290" s="48"/>
      <c r="AE290" s="48"/>
      <c r="AF290" s="48"/>
      <c r="AH290" s="48"/>
      <c r="AJ290" s="48"/>
      <c r="AK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</row>
    <row r="291" spans="6:96" x14ac:dyDescent="0.25">
      <c r="F291" s="48"/>
      <c r="G291" s="48"/>
      <c r="H291" s="61"/>
      <c r="I291" s="48"/>
      <c r="J291" s="48"/>
      <c r="Y291" s="79"/>
      <c r="Z291" s="102"/>
      <c r="AA291" s="48"/>
      <c r="AB291" s="48"/>
      <c r="AD291" s="48"/>
      <c r="AE291" s="48"/>
      <c r="AF291" s="48"/>
      <c r="AH291" s="48"/>
      <c r="AJ291" s="48"/>
      <c r="AK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</row>
    <row r="292" spans="6:96" x14ac:dyDescent="0.25">
      <c r="F292" s="48"/>
      <c r="G292" s="48"/>
      <c r="H292" s="61"/>
      <c r="I292" s="48"/>
      <c r="J292" s="48"/>
      <c r="Y292" s="79"/>
      <c r="Z292" s="102"/>
      <c r="AA292" s="48"/>
      <c r="AB292" s="48"/>
      <c r="AD292" s="48"/>
      <c r="AE292" s="48"/>
      <c r="AF292" s="48"/>
      <c r="AH292" s="48"/>
      <c r="AJ292" s="48"/>
      <c r="AK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</row>
    <row r="293" spans="6:96" x14ac:dyDescent="0.25">
      <c r="F293" s="48"/>
      <c r="G293" s="48"/>
      <c r="H293" s="61"/>
      <c r="I293" s="48"/>
      <c r="J293" s="48"/>
      <c r="Y293" s="79"/>
      <c r="Z293" s="102"/>
      <c r="AA293" s="48"/>
      <c r="AB293" s="48"/>
      <c r="AD293" s="48"/>
      <c r="AE293" s="48"/>
      <c r="AF293" s="48"/>
      <c r="AH293" s="48"/>
      <c r="AJ293" s="48"/>
      <c r="AK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</row>
    <row r="294" spans="6:96" x14ac:dyDescent="0.25">
      <c r="F294" s="48"/>
      <c r="G294" s="48"/>
      <c r="H294" s="61"/>
      <c r="I294" s="48"/>
      <c r="J294" s="48"/>
      <c r="Y294" s="79"/>
      <c r="Z294" s="102"/>
      <c r="AA294" s="48"/>
      <c r="AB294" s="48"/>
      <c r="AD294" s="48"/>
      <c r="AE294" s="48"/>
      <c r="AF294" s="48"/>
      <c r="AH294" s="48"/>
      <c r="AJ294" s="48"/>
      <c r="AK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8"/>
      <c r="CQ294" s="48"/>
      <c r="CR294" s="48"/>
    </row>
    <row r="295" spans="6:96" x14ac:dyDescent="0.25">
      <c r="F295" s="48"/>
      <c r="G295" s="48"/>
      <c r="H295" s="61"/>
      <c r="I295" s="48"/>
      <c r="J295" s="48"/>
      <c r="Y295" s="79"/>
      <c r="Z295" s="102"/>
      <c r="AA295" s="48"/>
      <c r="AB295" s="48"/>
      <c r="AD295" s="48"/>
      <c r="AE295" s="48"/>
      <c r="AF295" s="48"/>
      <c r="AH295" s="48"/>
      <c r="AJ295" s="48"/>
      <c r="AK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8"/>
      <c r="CQ295" s="48"/>
      <c r="CR295" s="48"/>
    </row>
    <row r="296" spans="6:96" x14ac:dyDescent="0.25">
      <c r="F296" s="48"/>
      <c r="G296" s="48"/>
      <c r="H296" s="61"/>
      <c r="I296" s="48"/>
      <c r="J296" s="48"/>
      <c r="Y296" s="79"/>
      <c r="Z296" s="102"/>
      <c r="AA296" s="48"/>
      <c r="AB296" s="48"/>
      <c r="AD296" s="48"/>
      <c r="AE296" s="48"/>
      <c r="AF296" s="48"/>
      <c r="AH296" s="48"/>
      <c r="AJ296" s="48"/>
      <c r="AK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</row>
    <row r="297" spans="6:96" x14ac:dyDescent="0.25">
      <c r="F297" s="48"/>
      <c r="G297" s="48"/>
      <c r="H297" s="61"/>
      <c r="I297" s="48"/>
      <c r="J297" s="48"/>
      <c r="Y297" s="79"/>
      <c r="Z297" s="102"/>
      <c r="AA297" s="48"/>
      <c r="AB297" s="48"/>
      <c r="AD297" s="48"/>
      <c r="AE297" s="48"/>
      <c r="AF297" s="48"/>
      <c r="AH297" s="48"/>
      <c r="AJ297" s="48"/>
      <c r="AK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8"/>
      <c r="CQ297" s="48"/>
      <c r="CR297" s="48"/>
    </row>
    <row r="298" spans="6:96" x14ac:dyDescent="0.25">
      <c r="F298" s="48"/>
      <c r="G298" s="48"/>
      <c r="H298" s="61"/>
      <c r="I298" s="48"/>
      <c r="J298" s="48"/>
      <c r="Y298" s="79"/>
      <c r="Z298" s="102"/>
      <c r="AA298" s="48"/>
      <c r="AB298" s="48"/>
      <c r="AD298" s="48"/>
      <c r="AE298" s="48"/>
      <c r="AF298" s="48"/>
      <c r="AH298" s="48"/>
      <c r="AJ298" s="48"/>
      <c r="AK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</row>
    <row r="299" spans="6:96" x14ac:dyDescent="0.25">
      <c r="F299" s="48"/>
      <c r="G299" s="48"/>
      <c r="H299" s="61"/>
      <c r="I299" s="48"/>
      <c r="J299" s="48"/>
      <c r="Y299" s="79"/>
      <c r="Z299" s="102"/>
      <c r="AA299" s="48"/>
      <c r="AB299" s="48"/>
      <c r="AD299" s="48"/>
      <c r="AE299" s="48"/>
      <c r="AF299" s="48"/>
      <c r="AH299" s="48"/>
      <c r="AJ299" s="48"/>
      <c r="AK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8"/>
      <c r="CQ299" s="48"/>
      <c r="CR299" s="48"/>
    </row>
    <row r="300" spans="6:96" x14ac:dyDescent="0.25">
      <c r="F300" s="48"/>
      <c r="G300" s="48"/>
      <c r="H300" s="61"/>
      <c r="I300" s="48"/>
      <c r="J300" s="48"/>
      <c r="Y300" s="79"/>
      <c r="Z300" s="102"/>
      <c r="AA300" s="48"/>
      <c r="AB300" s="48"/>
      <c r="AD300" s="48"/>
      <c r="AE300" s="48"/>
      <c r="AF300" s="48"/>
      <c r="AH300" s="48"/>
      <c r="AJ300" s="48"/>
      <c r="AK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</row>
    <row r="301" spans="6:96" x14ac:dyDescent="0.25">
      <c r="F301" s="48"/>
      <c r="G301" s="48"/>
      <c r="H301" s="61"/>
      <c r="I301" s="48"/>
      <c r="J301" s="48"/>
      <c r="Y301" s="79"/>
      <c r="Z301" s="102"/>
      <c r="AA301" s="48"/>
      <c r="AB301" s="48"/>
      <c r="AD301" s="48"/>
      <c r="AE301" s="48"/>
      <c r="AF301" s="48"/>
      <c r="AH301" s="48"/>
      <c r="AJ301" s="48"/>
      <c r="AK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8"/>
      <c r="CQ301" s="48"/>
      <c r="CR301" s="48"/>
    </row>
    <row r="302" spans="6:96" x14ac:dyDescent="0.25">
      <c r="F302" s="48"/>
      <c r="G302" s="48"/>
      <c r="H302" s="61"/>
      <c r="I302" s="48"/>
      <c r="J302" s="48"/>
      <c r="Y302" s="79"/>
      <c r="Z302" s="102"/>
      <c r="AA302" s="48"/>
      <c r="AB302" s="48"/>
      <c r="AD302" s="48"/>
      <c r="AE302" s="48"/>
      <c r="AF302" s="48"/>
      <c r="AH302" s="48"/>
      <c r="AJ302" s="48"/>
      <c r="AK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  <c r="CP302" s="48"/>
      <c r="CQ302" s="48"/>
      <c r="CR302" s="48"/>
    </row>
    <row r="303" spans="6:96" x14ac:dyDescent="0.25">
      <c r="F303" s="48"/>
      <c r="G303" s="48"/>
      <c r="H303" s="61"/>
      <c r="I303" s="48"/>
      <c r="J303" s="48"/>
      <c r="Y303" s="79"/>
      <c r="Z303" s="102"/>
      <c r="AA303" s="48"/>
      <c r="AB303" s="48"/>
      <c r="AD303" s="48"/>
      <c r="AE303" s="48"/>
      <c r="AF303" s="48"/>
      <c r="AH303" s="48"/>
      <c r="AJ303" s="48"/>
      <c r="AK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</row>
    <row r="304" spans="6:96" x14ac:dyDescent="0.25">
      <c r="F304" s="48"/>
      <c r="G304" s="48"/>
      <c r="H304" s="61"/>
      <c r="I304" s="48"/>
      <c r="J304" s="48"/>
      <c r="Y304" s="79"/>
      <c r="Z304" s="102"/>
      <c r="AA304" s="48"/>
      <c r="AB304" s="48"/>
      <c r="AD304" s="48"/>
      <c r="AE304" s="48"/>
      <c r="AF304" s="48"/>
      <c r="AH304" s="48"/>
      <c r="AJ304" s="48"/>
      <c r="AK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8"/>
      <c r="CQ304" s="48"/>
      <c r="CR304" s="48"/>
    </row>
    <row r="305" spans="6:96" x14ac:dyDescent="0.25">
      <c r="F305" s="48"/>
      <c r="G305" s="48"/>
      <c r="H305" s="61"/>
      <c r="I305" s="48"/>
      <c r="J305" s="48"/>
      <c r="Y305" s="79"/>
      <c r="Z305" s="102"/>
      <c r="AA305" s="48"/>
      <c r="AB305" s="48"/>
      <c r="AD305" s="48"/>
      <c r="AE305" s="48"/>
      <c r="AF305" s="48"/>
      <c r="AH305" s="48"/>
      <c r="AJ305" s="48"/>
      <c r="AK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</row>
    <row r="306" spans="6:96" x14ac:dyDescent="0.25">
      <c r="F306" s="48"/>
      <c r="G306" s="48"/>
      <c r="H306" s="61"/>
      <c r="I306" s="48"/>
      <c r="J306" s="48"/>
      <c r="Y306" s="79"/>
      <c r="Z306" s="102"/>
      <c r="AA306" s="48"/>
      <c r="AB306" s="48"/>
      <c r="AD306" s="48"/>
      <c r="AE306" s="48"/>
      <c r="AF306" s="48"/>
      <c r="AH306" s="48"/>
      <c r="AJ306" s="48"/>
      <c r="AK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8"/>
      <c r="CQ306" s="48"/>
      <c r="CR306" s="48"/>
    </row>
    <row r="307" spans="6:96" x14ac:dyDescent="0.25">
      <c r="F307" s="48"/>
      <c r="G307" s="48"/>
      <c r="H307" s="61"/>
      <c r="I307" s="48"/>
      <c r="J307" s="48"/>
      <c r="Y307" s="79"/>
      <c r="Z307" s="102"/>
      <c r="AA307" s="48"/>
      <c r="AB307" s="48"/>
      <c r="AD307" s="48"/>
      <c r="AE307" s="48"/>
      <c r="AF307" s="48"/>
      <c r="AH307" s="48"/>
      <c r="AJ307" s="48"/>
      <c r="AK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</row>
    <row r="308" spans="6:96" x14ac:dyDescent="0.25">
      <c r="F308" s="48"/>
      <c r="G308" s="48"/>
      <c r="H308" s="61"/>
      <c r="I308" s="48"/>
      <c r="J308" s="48"/>
      <c r="Y308" s="79"/>
      <c r="Z308" s="102"/>
      <c r="AA308" s="48"/>
      <c r="AB308" s="48"/>
      <c r="AD308" s="48"/>
      <c r="AE308" s="48"/>
      <c r="AF308" s="48"/>
      <c r="AH308" s="48"/>
      <c r="AJ308" s="48"/>
      <c r="AK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8"/>
      <c r="CQ308" s="48"/>
      <c r="CR308" s="48"/>
    </row>
    <row r="309" spans="6:96" x14ac:dyDescent="0.25">
      <c r="F309" s="48"/>
      <c r="G309" s="48"/>
      <c r="H309" s="61"/>
      <c r="I309" s="48"/>
      <c r="J309" s="48"/>
      <c r="Y309" s="79"/>
      <c r="Z309" s="102"/>
      <c r="AA309" s="48"/>
      <c r="AB309" s="48"/>
      <c r="AD309" s="48"/>
      <c r="AE309" s="48"/>
      <c r="AF309" s="48"/>
      <c r="AH309" s="48"/>
      <c r="AJ309" s="48"/>
      <c r="AK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8"/>
      <c r="CQ309" s="48"/>
      <c r="CR309" s="48"/>
    </row>
    <row r="310" spans="6:96" x14ac:dyDescent="0.25">
      <c r="F310" s="48"/>
      <c r="G310" s="48"/>
      <c r="H310" s="61"/>
      <c r="I310" s="48"/>
      <c r="J310" s="48"/>
      <c r="Y310" s="79"/>
      <c r="Z310" s="102"/>
      <c r="AA310" s="48"/>
      <c r="AB310" s="48"/>
      <c r="AD310" s="48"/>
      <c r="AE310" s="48"/>
      <c r="AF310" s="48"/>
      <c r="AH310" s="48"/>
      <c r="AJ310" s="48"/>
      <c r="AK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  <c r="CP310" s="48"/>
      <c r="CQ310" s="48"/>
      <c r="CR310" s="48"/>
    </row>
    <row r="311" spans="6:96" x14ac:dyDescent="0.25">
      <c r="F311" s="48"/>
      <c r="G311" s="48"/>
      <c r="H311" s="61"/>
      <c r="I311" s="48"/>
      <c r="J311" s="48"/>
      <c r="Y311" s="79"/>
      <c r="Z311" s="102"/>
      <c r="AA311" s="48"/>
      <c r="AB311" s="48"/>
      <c r="AD311" s="48"/>
      <c r="AE311" s="48"/>
      <c r="AF311" s="48"/>
      <c r="AH311" s="48"/>
      <c r="AJ311" s="48"/>
      <c r="AK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8"/>
      <c r="CQ311" s="48"/>
      <c r="CR311" s="48"/>
    </row>
    <row r="312" spans="6:96" x14ac:dyDescent="0.25">
      <c r="F312" s="48"/>
      <c r="G312" s="48"/>
      <c r="H312" s="61"/>
      <c r="I312" s="48"/>
      <c r="J312" s="48"/>
      <c r="Y312" s="79"/>
      <c r="Z312" s="102"/>
      <c r="AA312" s="48"/>
      <c r="AB312" s="48"/>
      <c r="AD312" s="48"/>
      <c r="AE312" s="48"/>
      <c r="AF312" s="48"/>
      <c r="AH312" s="48"/>
      <c r="AJ312" s="48"/>
      <c r="AK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  <c r="CP312" s="48"/>
      <c r="CQ312" s="48"/>
      <c r="CR312" s="48"/>
    </row>
    <row r="313" spans="6:96" x14ac:dyDescent="0.25">
      <c r="F313" s="48"/>
      <c r="G313" s="48"/>
      <c r="H313" s="61"/>
      <c r="I313" s="48"/>
      <c r="J313" s="48"/>
      <c r="Y313" s="79"/>
      <c r="Z313" s="102"/>
      <c r="AA313" s="48"/>
      <c r="AB313" s="48"/>
      <c r="AD313" s="48"/>
      <c r="AE313" s="48"/>
      <c r="AF313" s="48"/>
      <c r="AH313" s="48"/>
      <c r="AJ313" s="48"/>
      <c r="AK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</row>
    <row r="314" spans="6:96" x14ac:dyDescent="0.25">
      <c r="F314" s="48"/>
      <c r="G314" s="48"/>
      <c r="H314" s="61"/>
      <c r="I314" s="48"/>
      <c r="J314" s="48"/>
      <c r="Y314" s="79"/>
      <c r="Z314" s="102"/>
      <c r="AA314" s="48"/>
      <c r="AB314" s="48"/>
      <c r="AD314" s="48"/>
      <c r="AE314" s="48"/>
      <c r="AF314" s="48"/>
      <c r="AH314" s="48"/>
      <c r="AJ314" s="48"/>
      <c r="AK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</row>
    <row r="315" spans="6:96" x14ac:dyDescent="0.25">
      <c r="F315" s="48"/>
      <c r="G315" s="48"/>
      <c r="H315" s="61"/>
      <c r="I315" s="48"/>
      <c r="J315" s="48"/>
      <c r="Y315" s="79"/>
      <c r="Z315" s="102"/>
      <c r="AA315" s="48"/>
      <c r="AB315" s="48"/>
      <c r="AD315" s="48"/>
      <c r="AE315" s="48"/>
      <c r="AF315" s="48"/>
      <c r="AH315" s="48"/>
      <c r="AJ315" s="48"/>
      <c r="AK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</row>
    <row r="316" spans="6:96" x14ac:dyDescent="0.25">
      <c r="F316" s="48"/>
      <c r="G316" s="48"/>
      <c r="H316" s="61"/>
      <c r="I316" s="48"/>
      <c r="J316" s="48"/>
      <c r="Y316" s="79"/>
      <c r="Z316" s="102"/>
      <c r="AA316" s="48"/>
      <c r="AB316" s="48"/>
      <c r="AD316" s="48"/>
      <c r="AE316" s="48"/>
      <c r="AF316" s="48"/>
      <c r="AH316" s="48"/>
      <c r="AJ316" s="48"/>
      <c r="AK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</row>
    <row r="317" spans="6:96" x14ac:dyDescent="0.25">
      <c r="F317" s="48"/>
      <c r="G317" s="48"/>
      <c r="H317" s="61"/>
      <c r="I317" s="48"/>
      <c r="J317" s="48"/>
      <c r="Y317" s="79"/>
      <c r="Z317" s="102"/>
      <c r="AA317" s="48"/>
      <c r="AB317" s="48"/>
      <c r="AD317" s="48"/>
      <c r="AE317" s="48"/>
      <c r="AF317" s="48"/>
      <c r="AH317" s="48"/>
      <c r="AJ317" s="48"/>
      <c r="AK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</row>
    <row r="318" spans="6:96" x14ac:dyDescent="0.25">
      <c r="F318" s="48"/>
      <c r="G318" s="48"/>
      <c r="H318" s="61"/>
      <c r="I318" s="48"/>
      <c r="J318" s="48"/>
      <c r="Y318" s="79"/>
      <c r="Z318" s="102"/>
      <c r="AA318" s="48"/>
      <c r="AB318" s="48"/>
      <c r="AD318" s="48"/>
      <c r="AE318" s="48"/>
      <c r="AF318" s="48"/>
      <c r="AH318" s="48"/>
      <c r="AJ318" s="48"/>
      <c r="AK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</row>
    <row r="319" spans="6:96" x14ac:dyDescent="0.25">
      <c r="F319" s="48"/>
      <c r="G319" s="48"/>
      <c r="H319" s="61"/>
      <c r="I319" s="48"/>
      <c r="J319" s="48"/>
      <c r="Y319" s="79"/>
      <c r="Z319" s="102"/>
      <c r="AA319" s="48"/>
      <c r="AB319" s="48"/>
      <c r="AD319" s="48"/>
      <c r="AE319" s="48"/>
      <c r="AF319" s="48"/>
      <c r="AH319" s="48"/>
      <c r="AJ319" s="48"/>
      <c r="AK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</row>
    <row r="320" spans="6:96" x14ac:dyDescent="0.25">
      <c r="F320" s="48"/>
      <c r="G320" s="48"/>
      <c r="H320" s="61"/>
      <c r="I320" s="48"/>
      <c r="J320" s="48"/>
      <c r="Y320" s="79"/>
      <c r="Z320" s="102"/>
      <c r="AA320" s="48"/>
      <c r="AB320" s="48"/>
      <c r="AD320" s="48"/>
      <c r="AE320" s="48"/>
      <c r="AF320" s="48"/>
      <c r="AH320" s="48"/>
      <c r="AJ320" s="48"/>
      <c r="AK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</row>
    <row r="321" spans="6:96" x14ac:dyDescent="0.25">
      <c r="F321" s="48"/>
      <c r="G321" s="48"/>
      <c r="H321" s="61"/>
      <c r="I321" s="48"/>
      <c r="J321" s="48"/>
      <c r="Y321" s="79"/>
      <c r="Z321" s="102"/>
      <c r="AA321" s="48"/>
      <c r="AB321" s="48"/>
      <c r="AD321" s="48"/>
      <c r="AE321" s="48"/>
      <c r="AF321" s="48"/>
      <c r="AH321" s="48"/>
      <c r="AJ321" s="48"/>
      <c r="AK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</row>
    <row r="322" spans="6:96" x14ac:dyDescent="0.25">
      <c r="F322" s="48"/>
      <c r="G322" s="48"/>
      <c r="H322" s="61"/>
      <c r="I322" s="48"/>
      <c r="J322" s="48"/>
      <c r="Y322" s="79"/>
      <c r="Z322" s="102"/>
      <c r="AA322" s="48"/>
      <c r="AB322" s="48"/>
      <c r="AD322" s="48"/>
      <c r="AE322" s="48"/>
      <c r="AF322" s="48"/>
      <c r="AH322" s="48"/>
      <c r="AJ322" s="48"/>
      <c r="AK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</row>
    <row r="323" spans="6:96" x14ac:dyDescent="0.25">
      <c r="F323" s="48"/>
      <c r="G323" s="48"/>
      <c r="H323" s="61"/>
      <c r="I323" s="48"/>
      <c r="J323" s="48"/>
      <c r="Y323" s="79"/>
      <c r="Z323" s="102"/>
      <c r="AA323" s="48"/>
      <c r="AB323" s="48"/>
      <c r="AD323" s="48"/>
      <c r="AE323" s="48"/>
      <c r="AF323" s="48"/>
      <c r="AH323" s="48"/>
      <c r="AJ323" s="48"/>
      <c r="AK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</row>
    <row r="324" spans="6:96" x14ac:dyDescent="0.25">
      <c r="F324" s="48"/>
      <c r="G324" s="48"/>
      <c r="H324" s="61"/>
      <c r="I324" s="48"/>
      <c r="J324" s="48"/>
      <c r="Y324" s="79"/>
      <c r="Z324" s="102"/>
      <c r="AA324" s="48"/>
      <c r="AB324" s="48"/>
      <c r="AD324" s="48"/>
      <c r="AE324" s="48"/>
      <c r="AF324" s="48"/>
      <c r="AH324" s="48"/>
      <c r="AJ324" s="48"/>
      <c r="AK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</row>
    <row r="325" spans="6:96" x14ac:dyDescent="0.25">
      <c r="F325" s="48"/>
      <c r="G325" s="48"/>
      <c r="H325" s="61"/>
      <c r="I325" s="48"/>
      <c r="J325" s="48"/>
      <c r="Y325" s="79"/>
      <c r="Z325" s="102"/>
      <c r="AA325" s="48"/>
      <c r="AB325" s="48"/>
      <c r="AD325" s="48"/>
      <c r="AE325" s="48"/>
      <c r="AF325" s="48"/>
      <c r="AH325" s="48"/>
      <c r="AJ325" s="48"/>
      <c r="AK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</row>
    <row r="326" spans="6:96" x14ac:dyDescent="0.25">
      <c r="F326" s="48"/>
      <c r="G326" s="48"/>
      <c r="H326" s="61"/>
      <c r="I326" s="48"/>
      <c r="J326" s="48"/>
      <c r="Y326" s="79"/>
      <c r="Z326" s="102"/>
      <c r="AA326" s="48"/>
      <c r="AB326" s="48"/>
      <c r="AD326" s="48"/>
      <c r="AE326" s="48"/>
      <c r="AF326" s="48"/>
      <c r="AH326" s="48"/>
      <c r="AJ326" s="48"/>
      <c r="AK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</row>
    <row r="327" spans="6:96" x14ac:dyDescent="0.25">
      <c r="F327" s="48"/>
      <c r="G327" s="48"/>
      <c r="H327" s="61"/>
      <c r="I327" s="48"/>
      <c r="J327" s="48"/>
      <c r="Y327" s="79"/>
      <c r="Z327" s="102"/>
      <c r="AA327" s="48"/>
      <c r="AB327" s="48"/>
      <c r="AD327" s="48"/>
      <c r="AE327" s="48"/>
      <c r="AF327" s="48"/>
      <c r="AH327" s="48"/>
      <c r="AJ327" s="48"/>
      <c r="AK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</row>
    <row r="328" spans="6:96" x14ac:dyDescent="0.25">
      <c r="F328" s="48"/>
      <c r="G328" s="48"/>
      <c r="H328" s="61"/>
      <c r="I328" s="48"/>
      <c r="J328" s="48"/>
      <c r="Y328" s="79"/>
      <c r="Z328" s="102"/>
      <c r="AA328" s="48"/>
      <c r="AB328" s="48"/>
      <c r="AD328" s="48"/>
      <c r="AE328" s="48"/>
      <c r="AF328" s="48"/>
      <c r="AH328" s="48"/>
      <c r="AJ328" s="48"/>
      <c r="AK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</row>
    <row r="329" spans="6:96" x14ac:dyDescent="0.25">
      <c r="F329" s="48"/>
      <c r="G329" s="48"/>
      <c r="H329" s="61"/>
      <c r="I329" s="48"/>
      <c r="J329" s="48"/>
      <c r="Y329" s="79"/>
      <c r="Z329" s="102"/>
      <c r="AA329" s="48"/>
      <c r="AB329" s="48"/>
      <c r="AD329" s="48"/>
      <c r="AE329" s="48"/>
      <c r="AF329" s="48"/>
      <c r="AH329" s="48"/>
      <c r="AJ329" s="48"/>
      <c r="AK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</row>
    <row r="330" spans="6:96" x14ac:dyDescent="0.25">
      <c r="F330" s="48"/>
      <c r="G330" s="48"/>
      <c r="H330" s="61"/>
      <c r="I330" s="48"/>
      <c r="J330" s="48"/>
      <c r="Y330" s="79"/>
      <c r="Z330" s="102"/>
      <c r="AA330" s="48"/>
      <c r="AB330" s="48"/>
      <c r="AD330" s="48"/>
      <c r="AE330" s="48"/>
      <c r="AF330" s="48"/>
      <c r="AH330" s="48"/>
      <c r="AJ330" s="48"/>
      <c r="AK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</row>
    <row r="331" spans="6:96" x14ac:dyDescent="0.25">
      <c r="F331" s="48"/>
      <c r="G331" s="48"/>
      <c r="H331" s="61"/>
      <c r="I331" s="48"/>
      <c r="J331" s="48"/>
      <c r="Y331" s="79"/>
      <c r="Z331" s="102"/>
      <c r="AA331" s="48"/>
      <c r="AB331" s="48"/>
      <c r="AD331" s="48"/>
      <c r="AE331" s="48"/>
      <c r="AF331" s="48"/>
      <c r="AH331" s="48"/>
      <c r="AJ331" s="48"/>
      <c r="AK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</row>
    <row r="332" spans="6:96" x14ac:dyDescent="0.25">
      <c r="F332" s="48"/>
      <c r="G332" s="48"/>
      <c r="H332" s="61"/>
      <c r="I332" s="48"/>
      <c r="J332" s="48"/>
      <c r="Y332" s="79"/>
      <c r="Z332" s="102"/>
      <c r="AA332" s="48"/>
      <c r="AB332" s="48"/>
      <c r="AD332" s="48"/>
      <c r="AE332" s="48"/>
      <c r="AF332" s="48"/>
      <c r="AH332" s="48"/>
      <c r="AJ332" s="48"/>
      <c r="AK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</row>
    <row r="333" spans="6:96" x14ac:dyDescent="0.25">
      <c r="F333" s="48"/>
      <c r="G333" s="48"/>
      <c r="H333" s="61"/>
      <c r="I333" s="48"/>
      <c r="J333" s="48"/>
      <c r="Y333" s="79"/>
      <c r="Z333" s="102"/>
      <c r="AA333" s="48"/>
      <c r="AB333" s="48"/>
      <c r="AD333" s="48"/>
      <c r="AE333" s="48"/>
      <c r="AF333" s="48"/>
      <c r="AH333" s="48"/>
      <c r="AJ333" s="48"/>
      <c r="AK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</row>
    <row r="334" spans="6:96" x14ac:dyDescent="0.25">
      <c r="F334" s="48"/>
      <c r="G334" s="48"/>
      <c r="H334" s="61"/>
      <c r="I334" s="48"/>
      <c r="J334" s="48"/>
      <c r="Y334" s="79"/>
      <c r="Z334" s="102"/>
      <c r="AA334" s="48"/>
      <c r="AB334" s="48"/>
      <c r="AD334" s="48"/>
      <c r="AE334" s="48"/>
      <c r="AF334" s="48"/>
      <c r="AH334" s="48"/>
      <c r="AJ334" s="48"/>
      <c r="AK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</row>
    <row r="335" spans="6:96" x14ac:dyDescent="0.25">
      <c r="F335" s="48"/>
      <c r="G335" s="48"/>
      <c r="H335" s="61"/>
      <c r="I335" s="48"/>
      <c r="J335" s="48"/>
      <c r="Y335" s="79"/>
      <c r="Z335" s="102"/>
      <c r="AA335" s="48"/>
      <c r="AB335" s="48"/>
      <c r="AD335" s="48"/>
      <c r="AE335" s="48"/>
      <c r="AF335" s="48"/>
      <c r="AH335" s="48"/>
      <c r="AJ335" s="48"/>
      <c r="AK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8"/>
      <c r="CQ335" s="48"/>
      <c r="CR335" s="48"/>
    </row>
    <row r="336" spans="6:96" x14ac:dyDescent="0.25">
      <c r="F336" s="48"/>
      <c r="G336" s="48"/>
      <c r="H336" s="61"/>
      <c r="I336" s="48"/>
      <c r="J336" s="48"/>
      <c r="Y336" s="79"/>
      <c r="Z336" s="102"/>
      <c r="AA336" s="48"/>
      <c r="AB336" s="48"/>
      <c r="AD336" s="48"/>
      <c r="AE336" s="48"/>
      <c r="AF336" s="48"/>
      <c r="AH336" s="48"/>
      <c r="AJ336" s="48"/>
      <c r="AK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8"/>
      <c r="CQ336" s="48"/>
      <c r="CR336" s="48"/>
    </row>
    <row r="337" spans="6:96" x14ac:dyDescent="0.25">
      <c r="F337" s="48"/>
      <c r="G337" s="48"/>
      <c r="H337" s="61"/>
      <c r="I337" s="48"/>
      <c r="J337" s="48"/>
      <c r="Y337" s="79"/>
      <c r="Z337" s="102"/>
      <c r="AA337" s="48"/>
      <c r="AB337" s="48"/>
      <c r="AD337" s="48"/>
      <c r="AE337" s="48"/>
      <c r="AF337" s="48"/>
      <c r="AH337" s="48"/>
      <c r="AJ337" s="48"/>
      <c r="AK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8"/>
      <c r="CQ337" s="48"/>
      <c r="CR337" s="48"/>
    </row>
    <row r="338" spans="6:96" x14ac:dyDescent="0.25">
      <c r="F338" s="48"/>
      <c r="G338" s="48"/>
      <c r="H338" s="61"/>
      <c r="I338" s="48"/>
      <c r="J338" s="48"/>
      <c r="Y338" s="79"/>
      <c r="Z338" s="102"/>
      <c r="AA338" s="48"/>
      <c r="AB338" s="48"/>
      <c r="AD338" s="48"/>
      <c r="AE338" s="48"/>
      <c r="AF338" s="48"/>
      <c r="AH338" s="48"/>
      <c r="AJ338" s="48"/>
      <c r="AK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  <c r="CP338" s="48"/>
      <c r="CQ338" s="48"/>
      <c r="CR338" s="48"/>
    </row>
    <row r="339" spans="6:96" x14ac:dyDescent="0.25">
      <c r="F339" s="48"/>
      <c r="G339" s="48"/>
      <c r="H339" s="61"/>
      <c r="I339" s="48"/>
      <c r="J339" s="48"/>
      <c r="Y339" s="79"/>
      <c r="Z339" s="102"/>
      <c r="AA339" s="48"/>
      <c r="AB339" s="48"/>
      <c r="AD339" s="48"/>
      <c r="AE339" s="48"/>
      <c r="AF339" s="48"/>
      <c r="AH339" s="48"/>
      <c r="AJ339" s="48"/>
      <c r="AK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</row>
    <row r="340" spans="6:96" x14ac:dyDescent="0.25">
      <c r="F340" s="48"/>
      <c r="G340" s="48"/>
      <c r="H340" s="61"/>
      <c r="I340" s="48"/>
      <c r="J340" s="48"/>
      <c r="Y340" s="79"/>
      <c r="Z340" s="102"/>
      <c r="AA340" s="48"/>
      <c r="AB340" s="48"/>
      <c r="AD340" s="48"/>
      <c r="AE340" s="48"/>
      <c r="AF340" s="48"/>
      <c r="AH340" s="48"/>
      <c r="AJ340" s="48"/>
      <c r="AK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</row>
    <row r="341" spans="6:96" x14ac:dyDescent="0.25">
      <c r="F341" s="48"/>
      <c r="G341" s="48"/>
      <c r="H341" s="61"/>
      <c r="I341" s="48"/>
      <c r="J341" s="48"/>
      <c r="Y341" s="79"/>
      <c r="Z341" s="102"/>
      <c r="AA341" s="48"/>
      <c r="AB341" s="48"/>
      <c r="AD341" s="48"/>
      <c r="AE341" s="48"/>
      <c r="AF341" s="48"/>
      <c r="AH341" s="48"/>
      <c r="AJ341" s="48"/>
      <c r="AK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</row>
    <row r="342" spans="6:96" x14ac:dyDescent="0.25">
      <c r="F342" s="48"/>
      <c r="G342" s="48"/>
      <c r="H342" s="61"/>
      <c r="I342" s="48"/>
      <c r="J342" s="48"/>
      <c r="Y342" s="79"/>
      <c r="Z342" s="102"/>
      <c r="AA342" s="48"/>
      <c r="AB342" s="48"/>
      <c r="AD342" s="48"/>
      <c r="AE342" s="48"/>
      <c r="AF342" s="48"/>
      <c r="AH342" s="48"/>
      <c r="AJ342" s="48"/>
      <c r="AK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</row>
    <row r="343" spans="6:96" x14ac:dyDescent="0.25">
      <c r="F343" s="48"/>
      <c r="G343" s="48"/>
      <c r="H343" s="61"/>
      <c r="I343" s="48"/>
      <c r="J343" s="48"/>
      <c r="Y343" s="79"/>
      <c r="Z343" s="102"/>
      <c r="AA343" s="48"/>
      <c r="AB343" s="48"/>
      <c r="AD343" s="48"/>
      <c r="AE343" s="48"/>
      <c r="AF343" s="48"/>
      <c r="AH343" s="48"/>
      <c r="AJ343" s="48"/>
      <c r="AK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</row>
    <row r="344" spans="6:96" x14ac:dyDescent="0.25">
      <c r="F344" s="48"/>
      <c r="G344" s="48"/>
      <c r="H344" s="61"/>
      <c r="I344" s="48"/>
      <c r="J344" s="48"/>
      <c r="Y344" s="79"/>
      <c r="Z344" s="102"/>
      <c r="AA344" s="48"/>
      <c r="AB344" s="48"/>
      <c r="AD344" s="48"/>
      <c r="AE344" s="48"/>
      <c r="AF344" s="48"/>
      <c r="AH344" s="48"/>
      <c r="AJ344" s="48"/>
      <c r="AK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</row>
    <row r="345" spans="6:96" x14ac:dyDescent="0.25">
      <c r="F345" s="48"/>
      <c r="G345" s="48"/>
      <c r="H345" s="61"/>
      <c r="I345" s="48"/>
      <c r="J345" s="48"/>
      <c r="Y345" s="79"/>
      <c r="Z345" s="102"/>
      <c r="AA345" s="48"/>
      <c r="AB345" s="48"/>
      <c r="AD345" s="48"/>
      <c r="AE345" s="48"/>
      <c r="AF345" s="48"/>
      <c r="AH345" s="48"/>
      <c r="AJ345" s="48"/>
      <c r="AK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8"/>
      <c r="CQ345" s="48"/>
      <c r="CR345" s="48"/>
    </row>
    <row r="346" spans="6:96" x14ac:dyDescent="0.25">
      <c r="F346" s="48"/>
      <c r="G346" s="48"/>
      <c r="H346" s="61"/>
      <c r="I346" s="48"/>
      <c r="J346" s="48"/>
      <c r="Y346" s="79"/>
      <c r="Z346" s="102"/>
      <c r="AA346" s="48"/>
      <c r="AB346" s="48"/>
      <c r="AD346" s="48"/>
      <c r="AE346" s="48"/>
      <c r="AF346" s="48"/>
      <c r="AH346" s="48"/>
      <c r="AJ346" s="48"/>
      <c r="AK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8"/>
      <c r="CQ346" s="48"/>
      <c r="CR346" s="48"/>
    </row>
    <row r="347" spans="6:96" x14ac:dyDescent="0.25">
      <c r="F347" s="48"/>
      <c r="G347" s="48"/>
      <c r="H347" s="61"/>
      <c r="I347" s="48"/>
      <c r="J347" s="48"/>
      <c r="Y347" s="79"/>
      <c r="Z347" s="102"/>
      <c r="AA347" s="48"/>
      <c r="AB347" s="48"/>
      <c r="AD347" s="48"/>
      <c r="AE347" s="48"/>
      <c r="AF347" s="48"/>
      <c r="AH347" s="48"/>
      <c r="AJ347" s="48"/>
      <c r="AK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8"/>
      <c r="CQ347" s="48"/>
      <c r="CR347" s="48"/>
    </row>
    <row r="348" spans="6:96" x14ac:dyDescent="0.25">
      <c r="F348" s="48"/>
      <c r="G348" s="48"/>
      <c r="H348" s="61"/>
      <c r="I348" s="48"/>
      <c r="J348" s="48"/>
      <c r="Y348" s="79"/>
      <c r="Z348" s="102"/>
      <c r="AA348" s="48"/>
      <c r="AB348" s="48"/>
      <c r="AD348" s="48"/>
      <c r="AE348" s="48"/>
      <c r="AF348" s="48"/>
      <c r="AH348" s="48"/>
      <c r="AJ348" s="48"/>
      <c r="AK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  <c r="CP348" s="48"/>
      <c r="CQ348" s="48"/>
      <c r="CR348" s="48"/>
    </row>
    <row r="349" spans="6:96" x14ac:dyDescent="0.25">
      <c r="F349" s="48"/>
      <c r="G349" s="48"/>
      <c r="H349" s="61"/>
      <c r="I349" s="48"/>
      <c r="J349" s="48"/>
      <c r="Y349" s="79"/>
      <c r="Z349" s="102"/>
      <c r="AA349" s="48"/>
      <c r="AB349" s="48"/>
      <c r="AD349" s="48"/>
      <c r="AE349" s="48"/>
      <c r="AF349" s="48"/>
      <c r="AH349" s="48"/>
      <c r="AJ349" s="48"/>
      <c r="AK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  <c r="CP349" s="48"/>
      <c r="CQ349" s="48"/>
      <c r="CR349" s="48"/>
    </row>
    <row r="350" spans="6:96" x14ac:dyDescent="0.25">
      <c r="F350" s="48"/>
      <c r="G350" s="48"/>
      <c r="H350" s="61"/>
      <c r="I350" s="48"/>
      <c r="J350" s="48"/>
      <c r="Y350" s="79"/>
      <c r="Z350" s="102"/>
      <c r="AA350" s="48"/>
      <c r="AB350" s="48"/>
      <c r="AD350" s="48"/>
      <c r="AE350" s="48"/>
      <c r="AF350" s="48"/>
      <c r="AH350" s="48"/>
      <c r="AJ350" s="48"/>
      <c r="AK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  <c r="CP350" s="48"/>
      <c r="CQ350" s="48"/>
      <c r="CR350" s="48"/>
    </row>
    <row r="351" spans="6:96" x14ac:dyDescent="0.25">
      <c r="F351" s="48"/>
      <c r="G351" s="48"/>
      <c r="H351" s="61"/>
      <c r="I351" s="48"/>
      <c r="J351" s="48"/>
      <c r="Y351" s="79"/>
      <c r="Z351" s="102"/>
      <c r="AA351" s="48"/>
      <c r="AB351" s="48"/>
      <c r="AD351" s="48"/>
      <c r="AE351" s="48"/>
      <c r="AF351" s="48"/>
      <c r="AH351" s="48"/>
      <c r="AJ351" s="48"/>
      <c r="AK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  <c r="CH351" s="48"/>
      <c r="CI351" s="48"/>
      <c r="CJ351" s="48"/>
      <c r="CK351" s="48"/>
      <c r="CL351" s="48"/>
      <c r="CM351" s="48"/>
      <c r="CN351" s="48"/>
      <c r="CO351" s="48"/>
      <c r="CP351" s="48"/>
      <c r="CQ351" s="48"/>
      <c r="CR351" s="48"/>
    </row>
    <row r="352" spans="6:96" x14ac:dyDescent="0.25">
      <c r="F352" s="48"/>
      <c r="G352" s="48"/>
      <c r="H352" s="61"/>
      <c r="I352" s="48"/>
      <c r="J352" s="48"/>
      <c r="Y352" s="79"/>
      <c r="Z352" s="102"/>
      <c r="AA352" s="48"/>
      <c r="AB352" s="48"/>
      <c r="AD352" s="48"/>
      <c r="AE352" s="48"/>
      <c r="AF352" s="48"/>
      <c r="AH352" s="48"/>
      <c r="AJ352" s="48"/>
      <c r="AK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8"/>
      <c r="CF352" s="48"/>
      <c r="CG352" s="48"/>
      <c r="CH352" s="48"/>
      <c r="CI352" s="48"/>
      <c r="CJ352" s="48"/>
      <c r="CK352" s="48"/>
      <c r="CL352" s="48"/>
      <c r="CM352" s="48"/>
      <c r="CN352" s="48"/>
      <c r="CO352" s="48"/>
      <c r="CP352" s="48"/>
      <c r="CQ352" s="48"/>
      <c r="CR352" s="48"/>
    </row>
    <row r="353" spans="6:96" x14ac:dyDescent="0.25">
      <c r="F353" s="48"/>
      <c r="G353" s="48"/>
      <c r="H353" s="61"/>
      <c r="I353" s="48"/>
      <c r="J353" s="48"/>
      <c r="Y353" s="79"/>
      <c r="Z353" s="102"/>
      <c r="AA353" s="48"/>
      <c r="AB353" s="48"/>
      <c r="AD353" s="48"/>
      <c r="AE353" s="48"/>
      <c r="AF353" s="48"/>
      <c r="AH353" s="48"/>
      <c r="AJ353" s="48"/>
      <c r="AK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8"/>
      <c r="CF353" s="48"/>
      <c r="CG353" s="48"/>
      <c r="CH353" s="48"/>
      <c r="CI353" s="48"/>
      <c r="CJ353" s="48"/>
      <c r="CK353" s="48"/>
      <c r="CL353" s="48"/>
      <c r="CM353" s="48"/>
      <c r="CN353" s="48"/>
      <c r="CO353" s="48"/>
      <c r="CP353" s="48"/>
      <c r="CQ353" s="48"/>
      <c r="CR353" s="48"/>
    </row>
    <row r="354" spans="6:96" x14ac:dyDescent="0.25">
      <c r="F354" s="48"/>
      <c r="G354" s="48"/>
      <c r="H354" s="61"/>
      <c r="I354" s="48"/>
      <c r="J354" s="48"/>
      <c r="Y354" s="79"/>
      <c r="Z354" s="102"/>
      <c r="AA354" s="48"/>
      <c r="AB354" s="48"/>
      <c r="AD354" s="48"/>
      <c r="AE354" s="48"/>
      <c r="AF354" s="48"/>
      <c r="AH354" s="48"/>
      <c r="AJ354" s="48"/>
      <c r="AK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  <c r="CP354" s="48"/>
      <c r="CQ354" s="48"/>
      <c r="CR354" s="48"/>
    </row>
    <row r="355" spans="6:96" x14ac:dyDescent="0.25">
      <c r="F355" s="48"/>
      <c r="G355" s="48"/>
      <c r="H355" s="61"/>
      <c r="I355" s="48"/>
      <c r="J355" s="48"/>
      <c r="Y355" s="79"/>
      <c r="Z355" s="102"/>
      <c r="AA355" s="48"/>
      <c r="AB355" s="48"/>
      <c r="AD355" s="48"/>
      <c r="AE355" s="48"/>
      <c r="AF355" s="48"/>
      <c r="AH355" s="48"/>
      <c r="AJ355" s="48"/>
      <c r="AK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8"/>
      <c r="CF355" s="48"/>
      <c r="CG355" s="48"/>
      <c r="CH355" s="48"/>
      <c r="CI355" s="48"/>
      <c r="CJ355" s="48"/>
      <c r="CK355" s="48"/>
      <c r="CL355" s="48"/>
      <c r="CM355" s="48"/>
      <c r="CN355" s="48"/>
      <c r="CO355" s="48"/>
      <c r="CP355" s="48"/>
      <c r="CQ355" s="48"/>
      <c r="CR355" s="48"/>
    </row>
    <row r="356" spans="6:96" x14ac:dyDescent="0.25">
      <c r="F356" s="48"/>
      <c r="G356" s="48"/>
      <c r="H356" s="61"/>
      <c r="I356" s="48"/>
      <c r="J356" s="48"/>
      <c r="Y356" s="79"/>
      <c r="Z356" s="102"/>
      <c r="AA356" s="48"/>
      <c r="AB356" s="48"/>
      <c r="AD356" s="48"/>
      <c r="AE356" s="48"/>
      <c r="AF356" s="48"/>
      <c r="AH356" s="48"/>
      <c r="AJ356" s="48"/>
      <c r="AK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8"/>
      <c r="CF356" s="48"/>
      <c r="CG356" s="48"/>
      <c r="CH356" s="48"/>
      <c r="CI356" s="48"/>
      <c r="CJ356" s="48"/>
      <c r="CK356" s="48"/>
      <c r="CL356" s="48"/>
      <c r="CM356" s="48"/>
      <c r="CN356" s="48"/>
      <c r="CO356" s="48"/>
      <c r="CP356" s="48"/>
      <c r="CQ356" s="48"/>
      <c r="CR356" s="48"/>
    </row>
    <row r="357" spans="6:96" x14ac:dyDescent="0.25">
      <c r="F357" s="48"/>
      <c r="G357" s="48"/>
      <c r="H357" s="61"/>
      <c r="I357" s="48"/>
      <c r="J357" s="48"/>
      <c r="Y357" s="79"/>
      <c r="Z357" s="102"/>
      <c r="AA357" s="48"/>
      <c r="AB357" s="48"/>
      <c r="AD357" s="48"/>
      <c r="AE357" s="48"/>
      <c r="AF357" s="48"/>
      <c r="AH357" s="48"/>
      <c r="AJ357" s="48"/>
      <c r="AK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48"/>
      <c r="CQ357" s="48"/>
      <c r="CR357" s="48"/>
    </row>
    <row r="358" spans="6:96" x14ac:dyDescent="0.25">
      <c r="F358" s="48"/>
      <c r="G358" s="48"/>
      <c r="H358" s="61"/>
      <c r="I358" s="48"/>
      <c r="J358" s="48"/>
      <c r="Y358" s="79"/>
      <c r="Z358" s="102"/>
      <c r="AA358" s="48"/>
      <c r="AB358" s="48"/>
      <c r="AD358" s="48"/>
      <c r="AE358" s="48"/>
      <c r="AF358" s="48"/>
      <c r="AH358" s="48"/>
      <c r="AJ358" s="48"/>
      <c r="AK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  <c r="CP358" s="48"/>
      <c r="CQ358" s="48"/>
      <c r="CR358" s="48"/>
    </row>
    <row r="359" spans="6:96" x14ac:dyDescent="0.25">
      <c r="F359" s="48"/>
      <c r="G359" s="48"/>
      <c r="H359" s="61"/>
      <c r="I359" s="48"/>
      <c r="J359" s="48"/>
      <c r="Y359" s="79"/>
      <c r="Z359" s="102"/>
      <c r="AA359" s="48"/>
      <c r="AB359" s="48"/>
      <c r="AD359" s="48"/>
      <c r="AE359" s="48"/>
      <c r="AF359" s="48"/>
      <c r="AH359" s="48"/>
      <c r="AJ359" s="48"/>
      <c r="AK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8"/>
      <c r="CF359" s="48"/>
      <c r="CG359" s="48"/>
      <c r="CH359" s="48"/>
      <c r="CI359" s="48"/>
      <c r="CJ359" s="48"/>
      <c r="CK359" s="48"/>
      <c r="CL359" s="48"/>
      <c r="CM359" s="48"/>
      <c r="CN359" s="48"/>
      <c r="CO359" s="48"/>
      <c r="CP359" s="48"/>
      <c r="CQ359" s="48"/>
      <c r="CR359" s="48"/>
    </row>
    <row r="360" spans="6:96" x14ac:dyDescent="0.25">
      <c r="F360" s="48"/>
      <c r="G360" s="48"/>
      <c r="H360" s="61"/>
      <c r="I360" s="48"/>
      <c r="J360" s="48"/>
      <c r="Y360" s="79"/>
      <c r="Z360" s="102"/>
      <c r="AA360" s="48"/>
      <c r="AB360" s="48"/>
      <c r="AD360" s="48"/>
      <c r="AE360" s="48"/>
      <c r="AF360" s="48"/>
      <c r="AH360" s="48"/>
      <c r="AJ360" s="48"/>
      <c r="AK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8"/>
      <c r="CQ360" s="48"/>
      <c r="CR360" s="48"/>
    </row>
    <row r="361" spans="6:96" x14ac:dyDescent="0.25">
      <c r="F361" s="48"/>
      <c r="G361" s="48"/>
      <c r="H361" s="61"/>
      <c r="I361" s="48"/>
      <c r="J361" s="48"/>
      <c r="Y361" s="79"/>
      <c r="Z361" s="102"/>
      <c r="AA361" s="48"/>
      <c r="AB361" s="48"/>
      <c r="AD361" s="48"/>
      <c r="AE361" s="48"/>
      <c r="AF361" s="48"/>
      <c r="AH361" s="48"/>
      <c r="AJ361" s="48"/>
      <c r="AK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</row>
    <row r="362" spans="6:96" x14ac:dyDescent="0.25">
      <c r="F362" s="48"/>
      <c r="G362" s="48"/>
      <c r="H362" s="61"/>
      <c r="I362" s="48"/>
      <c r="J362" s="48"/>
      <c r="Y362" s="79"/>
      <c r="Z362" s="102"/>
      <c r="AA362" s="48"/>
      <c r="AB362" s="48"/>
      <c r="AD362" s="48"/>
      <c r="AE362" s="48"/>
      <c r="AF362" s="48"/>
      <c r="AH362" s="48"/>
      <c r="AJ362" s="48"/>
      <c r="AK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48"/>
      <c r="CQ362" s="48"/>
      <c r="CR362" s="48"/>
    </row>
    <row r="363" spans="6:96" x14ac:dyDescent="0.25">
      <c r="F363" s="48"/>
      <c r="G363" s="48"/>
      <c r="H363" s="61"/>
      <c r="I363" s="48"/>
      <c r="J363" s="48"/>
      <c r="Y363" s="79"/>
      <c r="Z363" s="102"/>
      <c r="AA363" s="48"/>
      <c r="AB363" s="48"/>
      <c r="AD363" s="48"/>
      <c r="AE363" s="48"/>
      <c r="AF363" s="48"/>
      <c r="AH363" s="48"/>
      <c r="AJ363" s="48"/>
      <c r="AK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8"/>
      <c r="CQ363" s="48"/>
      <c r="CR363" s="48"/>
    </row>
    <row r="364" spans="6:96" x14ac:dyDescent="0.25">
      <c r="F364" s="48"/>
      <c r="G364" s="48"/>
      <c r="H364" s="61"/>
      <c r="I364" s="48"/>
      <c r="J364" s="48"/>
      <c r="Y364" s="79"/>
      <c r="Z364" s="102"/>
      <c r="AA364" s="48"/>
      <c r="AB364" s="48"/>
      <c r="AD364" s="48"/>
      <c r="AE364" s="48"/>
      <c r="AF364" s="48"/>
      <c r="AH364" s="48"/>
      <c r="AJ364" s="48"/>
      <c r="AK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8"/>
      <c r="CQ364" s="48"/>
      <c r="CR364" s="48"/>
    </row>
    <row r="365" spans="6:96" x14ac:dyDescent="0.25">
      <c r="F365" s="48"/>
      <c r="G365" s="48"/>
      <c r="H365" s="61"/>
      <c r="I365" s="48"/>
      <c r="J365" s="48"/>
      <c r="Y365" s="79"/>
      <c r="Z365" s="102"/>
      <c r="AA365" s="48"/>
      <c r="AB365" s="48"/>
      <c r="AD365" s="48"/>
      <c r="AE365" s="48"/>
      <c r="AF365" s="48"/>
      <c r="AH365" s="48"/>
      <c r="AJ365" s="48"/>
      <c r="AK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8"/>
      <c r="CQ365" s="48"/>
      <c r="CR365" s="48"/>
    </row>
    <row r="366" spans="6:96" x14ac:dyDescent="0.25">
      <c r="F366" s="48"/>
      <c r="G366" s="48"/>
      <c r="H366" s="61"/>
      <c r="I366" s="48"/>
      <c r="J366" s="48"/>
      <c r="Y366" s="79"/>
      <c r="Z366" s="102"/>
      <c r="AA366" s="48"/>
      <c r="AB366" s="48"/>
      <c r="AD366" s="48"/>
      <c r="AE366" s="48"/>
      <c r="AF366" s="48"/>
      <c r="AH366" s="48"/>
      <c r="AJ366" s="48"/>
      <c r="AK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  <c r="CP366" s="48"/>
      <c r="CQ366" s="48"/>
      <c r="CR366" s="48"/>
    </row>
    <row r="367" spans="6:96" x14ac:dyDescent="0.25">
      <c r="F367" s="48"/>
      <c r="G367" s="48"/>
      <c r="H367" s="61"/>
      <c r="I367" s="48"/>
      <c r="J367" s="48"/>
      <c r="Y367" s="79"/>
      <c r="Z367" s="102"/>
      <c r="AA367" s="48"/>
      <c r="AB367" s="48"/>
      <c r="AD367" s="48"/>
      <c r="AE367" s="48"/>
      <c r="AF367" s="48"/>
      <c r="AH367" s="48"/>
      <c r="AJ367" s="48"/>
      <c r="AK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8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  <c r="CP367" s="48"/>
      <c r="CQ367" s="48"/>
      <c r="CR367" s="48"/>
    </row>
    <row r="368" spans="6:96" x14ac:dyDescent="0.25">
      <c r="F368" s="48"/>
      <c r="G368" s="48"/>
      <c r="H368" s="61"/>
      <c r="I368" s="48"/>
      <c r="J368" s="48"/>
      <c r="Y368" s="79"/>
      <c r="Z368" s="102"/>
      <c r="AA368" s="48"/>
      <c r="AB368" s="48"/>
      <c r="AD368" s="48"/>
      <c r="AE368" s="48"/>
      <c r="AF368" s="48"/>
      <c r="AH368" s="48"/>
      <c r="AJ368" s="48"/>
      <c r="AK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8"/>
      <c r="CF368" s="48"/>
      <c r="CG368" s="48"/>
      <c r="CH368" s="48"/>
      <c r="CI368" s="48"/>
      <c r="CJ368" s="48"/>
      <c r="CK368" s="48"/>
      <c r="CL368" s="48"/>
      <c r="CM368" s="48"/>
      <c r="CN368" s="48"/>
      <c r="CO368" s="48"/>
      <c r="CP368" s="48"/>
      <c r="CQ368" s="48"/>
      <c r="CR368" s="48"/>
    </row>
    <row r="369" spans="6:96" x14ac:dyDescent="0.25">
      <c r="F369" s="48"/>
      <c r="G369" s="48"/>
      <c r="H369" s="61"/>
      <c r="I369" s="48"/>
      <c r="J369" s="48"/>
      <c r="Y369" s="79"/>
      <c r="Z369" s="102"/>
      <c r="AA369" s="48"/>
      <c r="AB369" s="48"/>
      <c r="AD369" s="48"/>
      <c r="AE369" s="48"/>
      <c r="AF369" s="48"/>
      <c r="AH369" s="48"/>
      <c r="AJ369" s="48"/>
      <c r="AK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</row>
    <row r="370" spans="6:96" x14ac:dyDescent="0.25">
      <c r="F370" s="48"/>
      <c r="G370" s="48"/>
      <c r="H370" s="61"/>
      <c r="I370" s="48"/>
      <c r="J370" s="48"/>
      <c r="Y370" s="79"/>
      <c r="Z370" s="102"/>
      <c r="AA370" s="48"/>
      <c r="AB370" s="48"/>
      <c r="AD370" s="48"/>
      <c r="AE370" s="48"/>
      <c r="AF370" s="48"/>
      <c r="AH370" s="48"/>
      <c r="AJ370" s="48"/>
      <c r="AK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</row>
    <row r="371" spans="6:96" x14ac:dyDescent="0.25">
      <c r="F371" s="48"/>
      <c r="G371" s="48"/>
      <c r="H371" s="61"/>
      <c r="I371" s="48"/>
      <c r="J371" s="48"/>
      <c r="Y371" s="79"/>
      <c r="Z371" s="102"/>
      <c r="AA371" s="48"/>
      <c r="AB371" s="48"/>
      <c r="AD371" s="48"/>
      <c r="AE371" s="48"/>
      <c r="AF371" s="48"/>
      <c r="AH371" s="48"/>
      <c r="AJ371" s="48"/>
      <c r="AK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8"/>
      <c r="CQ371" s="48"/>
      <c r="CR371" s="48"/>
    </row>
    <row r="372" spans="6:96" x14ac:dyDescent="0.25">
      <c r="F372" s="48"/>
      <c r="G372" s="48"/>
      <c r="H372" s="61"/>
      <c r="I372" s="48"/>
      <c r="J372" s="48"/>
      <c r="Y372" s="79"/>
      <c r="Z372" s="102"/>
      <c r="AA372" s="48"/>
      <c r="AB372" s="48"/>
      <c r="AD372" s="48"/>
      <c r="AE372" s="48"/>
      <c r="AF372" s="48"/>
      <c r="AH372" s="48"/>
      <c r="AJ372" s="48"/>
      <c r="AK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8"/>
      <c r="CQ372" s="48"/>
      <c r="CR372" s="48"/>
    </row>
    <row r="373" spans="6:96" x14ac:dyDescent="0.25">
      <c r="F373" s="48"/>
      <c r="G373" s="48"/>
      <c r="H373" s="61"/>
      <c r="I373" s="48"/>
      <c r="J373" s="48"/>
      <c r="Y373" s="79"/>
      <c r="Z373" s="102"/>
      <c r="AA373" s="48"/>
      <c r="AB373" s="48"/>
      <c r="AD373" s="48"/>
      <c r="AE373" s="48"/>
      <c r="AF373" s="48"/>
      <c r="AH373" s="48"/>
      <c r="AJ373" s="48"/>
      <c r="AK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  <c r="CD373" s="48"/>
      <c r="CE373" s="48"/>
      <c r="CF373" s="48"/>
      <c r="CG373" s="48"/>
      <c r="CH373" s="48"/>
      <c r="CI373" s="48"/>
      <c r="CJ373" s="48"/>
      <c r="CK373" s="48"/>
      <c r="CL373" s="48"/>
      <c r="CM373" s="48"/>
      <c r="CN373" s="48"/>
      <c r="CO373" s="48"/>
      <c r="CP373" s="48"/>
      <c r="CQ373" s="48"/>
      <c r="CR373" s="48"/>
    </row>
    <row r="374" spans="6:96" x14ac:dyDescent="0.25">
      <c r="F374" s="48"/>
      <c r="G374" s="48"/>
      <c r="H374" s="61"/>
      <c r="I374" s="48"/>
      <c r="J374" s="48"/>
      <c r="Y374" s="79"/>
      <c r="Z374" s="102"/>
      <c r="AA374" s="48"/>
      <c r="AB374" s="48"/>
      <c r="AD374" s="48"/>
      <c r="AE374" s="48"/>
      <c r="AF374" s="48"/>
      <c r="AH374" s="48"/>
      <c r="AJ374" s="48"/>
      <c r="AK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  <c r="CD374" s="48"/>
      <c r="CE374" s="48"/>
      <c r="CF374" s="48"/>
      <c r="CG374" s="48"/>
      <c r="CH374" s="48"/>
      <c r="CI374" s="48"/>
      <c r="CJ374" s="48"/>
      <c r="CK374" s="48"/>
      <c r="CL374" s="48"/>
      <c r="CM374" s="48"/>
      <c r="CN374" s="48"/>
      <c r="CO374" s="48"/>
      <c r="CP374" s="48"/>
      <c r="CQ374" s="48"/>
      <c r="CR374" s="48"/>
    </row>
    <row r="375" spans="6:96" x14ac:dyDescent="0.25">
      <c r="F375" s="48"/>
      <c r="G375" s="48"/>
      <c r="H375" s="61"/>
      <c r="I375" s="48"/>
      <c r="J375" s="48"/>
      <c r="Y375" s="79"/>
      <c r="Z375" s="102"/>
      <c r="AA375" s="48"/>
      <c r="AB375" s="48"/>
      <c r="AD375" s="48"/>
      <c r="AE375" s="48"/>
      <c r="AF375" s="48"/>
      <c r="AH375" s="48"/>
      <c r="AJ375" s="48"/>
      <c r="AK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  <c r="CD375" s="48"/>
      <c r="CE375" s="48"/>
      <c r="CF375" s="48"/>
      <c r="CG375" s="48"/>
      <c r="CH375" s="48"/>
      <c r="CI375" s="48"/>
      <c r="CJ375" s="48"/>
      <c r="CK375" s="48"/>
      <c r="CL375" s="48"/>
      <c r="CM375" s="48"/>
      <c r="CN375" s="48"/>
      <c r="CO375" s="48"/>
      <c r="CP375" s="48"/>
      <c r="CQ375" s="48"/>
      <c r="CR375" s="48"/>
    </row>
    <row r="376" spans="6:96" x14ac:dyDescent="0.25">
      <c r="F376" s="48"/>
      <c r="G376" s="48"/>
      <c r="H376" s="61"/>
      <c r="I376" s="48"/>
      <c r="J376" s="48"/>
      <c r="Y376" s="79"/>
      <c r="Z376" s="102"/>
      <c r="AA376" s="48"/>
      <c r="AB376" s="48"/>
      <c r="AD376" s="48"/>
      <c r="AE376" s="48"/>
      <c r="AF376" s="48"/>
      <c r="AH376" s="48"/>
      <c r="AJ376" s="48"/>
      <c r="AK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  <c r="CD376" s="48"/>
      <c r="CE376" s="48"/>
      <c r="CF376" s="48"/>
      <c r="CG376" s="48"/>
      <c r="CH376" s="48"/>
      <c r="CI376" s="48"/>
      <c r="CJ376" s="48"/>
      <c r="CK376" s="48"/>
      <c r="CL376" s="48"/>
      <c r="CM376" s="48"/>
      <c r="CN376" s="48"/>
      <c r="CO376" s="48"/>
      <c r="CP376" s="48"/>
      <c r="CQ376" s="48"/>
      <c r="CR376" s="48"/>
    </row>
    <row r="377" spans="6:96" x14ac:dyDescent="0.25">
      <c r="F377" s="48"/>
      <c r="G377" s="48"/>
      <c r="H377" s="61"/>
      <c r="I377" s="48"/>
      <c r="J377" s="48"/>
      <c r="Y377" s="79"/>
      <c r="Z377" s="102"/>
      <c r="AA377" s="48"/>
      <c r="AB377" s="48"/>
      <c r="AD377" s="48"/>
      <c r="AE377" s="48"/>
      <c r="AF377" s="48"/>
      <c r="AH377" s="48"/>
      <c r="AJ377" s="48"/>
      <c r="AK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  <c r="CD377" s="48"/>
      <c r="CE377" s="48"/>
      <c r="CF377" s="48"/>
      <c r="CG377" s="48"/>
      <c r="CH377" s="48"/>
      <c r="CI377" s="48"/>
      <c r="CJ377" s="48"/>
      <c r="CK377" s="48"/>
      <c r="CL377" s="48"/>
      <c r="CM377" s="48"/>
      <c r="CN377" s="48"/>
      <c r="CO377" s="48"/>
      <c r="CP377" s="48"/>
      <c r="CQ377" s="48"/>
      <c r="CR377" s="48"/>
    </row>
    <row r="378" spans="6:96" x14ac:dyDescent="0.25">
      <c r="F378" s="48"/>
      <c r="G378" s="48"/>
      <c r="H378" s="61"/>
      <c r="I378" s="48"/>
      <c r="J378" s="48"/>
      <c r="Y378" s="79"/>
      <c r="Z378" s="102"/>
      <c r="AA378" s="48"/>
      <c r="AB378" s="48"/>
      <c r="AD378" s="48"/>
      <c r="AE378" s="48"/>
      <c r="AF378" s="48"/>
      <c r="AH378" s="48"/>
      <c r="AJ378" s="48"/>
      <c r="AK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  <c r="CD378" s="48"/>
      <c r="CE378" s="48"/>
      <c r="CF378" s="48"/>
      <c r="CG378" s="48"/>
      <c r="CH378" s="48"/>
      <c r="CI378" s="48"/>
      <c r="CJ378" s="48"/>
      <c r="CK378" s="48"/>
      <c r="CL378" s="48"/>
      <c r="CM378" s="48"/>
      <c r="CN378" s="48"/>
      <c r="CO378" s="48"/>
      <c r="CP378" s="48"/>
      <c r="CQ378" s="48"/>
      <c r="CR378" s="48"/>
    </row>
    <row r="379" spans="6:96" x14ac:dyDescent="0.25">
      <c r="F379" s="48"/>
      <c r="G379" s="48"/>
      <c r="H379" s="61"/>
      <c r="I379" s="48"/>
      <c r="J379" s="48"/>
      <c r="Y379" s="79"/>
      <c r="Z379" s="102"/>
      <c r="AA379" s="48"/>
      <c r="AB379" s="48"/>
      <c r="AD379" s="48"/>
      <c r="AE379" s="48"/>
      <c r="AF379" s="48"/>
      <c r="AH379" s="48"/>
      <c r="AJ379" s="48"/>
      <c r="AK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  <c r="CD379" s="48"/>
      <c r="CE379" s="48"/>
      <c r="CF379" s="48"/>
      <c r="CG379" s="48"/>
      <c r="CH379" s="48"/>
      <c r="CI379" s="48"/>
      <c r="CJ379" s="48"/>
      <c r="CK379" s="48"/>
      <c r="CL379" s="48"/>
      <c r="CM379" s="48"/>
      <c r="CN379" s="48"/>
      <c r="CO379" s="48"/>
      <c r="CP379" s="48"/>
      <c r="CQ379" s="48"/>
      <c r="CR379" s="48"/>
    </row>
    <row r="380" spans="6:96" x14ac:dyDescent="0.25">
      <c r="F380" s="48"/>
      <c r="G380" s="48"/>
      <c r="H380" s="61"/>
      <c r="I380" s="48"/>
      <c r="J380" s="48"/>
      <c r="Y380" s="79"/>
      <c r="Z380" s="102"/>
      <c r="AA380" s="48"/>
      <c r="AB380" s="48"/>
      <c r="AD380" s="48"/>
      <c r="AE380" s="48"/>
      <c r="AF380" s="48"/>
      <c r="AH380" s="48"/>
      <c r="AJ380" s="48"/>
      <c r="AK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  <c r="CD380" s="48"/>
      <c r="CE380" s="48"/>
      <c r="CF380" s="48"/>
      <c r="CG380" s="48"/>
      <c r="CH380" s="48"/>
      <c r="CI380" s="48"/>
      <c r="CJ380" s="48"/>
      <c r="CK380" s="48"/>
      <c r="CL380" s="48"/>
      <c r="CM380" s="48"/>
      <c r="CN380" s="48"/>
      <c r="CO380" s="48"/>
      <c r="CP380" s="48"/>
      <c r="CQ380" s="48"/>
      <c r="CR380" s="48"/>
    </row>
    <row r="381" spans="6:96" x14ac:dyDescent="0.25">
      <c r="F381" s="48"/>
      <c r="G381" s="48"/>
      <c r="H381" s="61"/>
      <c r="I381" s="48"/>
      <c r="J381" s="48"/>
      <c r="Y381" s="79"/>
      <c r="Z381" s="102"/>
      <c r="AA381" s="48"/>
      <c r="AB381" s="48"/>
      <c r="AD381" s="48"/>
      <c r="AE381" s="48"/>
      <c r="AF381" s="48"/>
      <c r="AH381" s="48"/>
      <c r="AJ381" s="48"/>
      <c r="AK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  <c r="CD381" s="48"/>
      <c r="CE381" s="48"/>
      <c r="CF381" s="48"/>
      <c r="CG381" s="48"/>
      <c r="CH381" s="48"/>
      <c r="CI381" s="48"/>
      <c r="CJ381" s="48"/>
      <c r="CK381" s="48"/>
      <c r="CL381" s="48"/>
      <c r="CM381" s="48"/>
      <c r="CN381" s="48"/>
      <c r="CO381" s="48"/>
      <c r="CP381" s="48"/>
      <c r="CQ381" s="48"/>
      <c r="CR381" s="48"/>
    </row>
    <row r="382" spans="6:96" x14ac:dyDescent="0.25">
      <c r="F382" s="48"/>
      <c r="G382" s="48"/>
      <c r="H382" s="61"/>
      <c r="I382" s="48"/>
      <c r="J382" s="48"/>
      <c r="Y382" s="79"/>
      <c r="Z382" s="102"/>
      <c r="AA382" s="48"/>
      <c r="AB382" s="48"/>
      <c r="AD382" s="48"/>
      <c r="AE382" s="48"/>
      <c r="AF382" s="48"/>
      <c r="AH382" s="48"/>
      <c r="AJ382" s="48"/>
      <c r="AK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8"/>
      <c r="CF382" s="48"/>
      <c r="CG382" s="48"/>
      <c r="CH382" s="48"/>
      <c r="CI382" s="48"/>
      <c r="CJ382" s="48"/>
      <c r="CK382" s="48"/>
      <c r="CL382" s="48"/>
      <c r="CM382" s="48"/>
      <c r="CN382" s="48"/>
      <c r="CO382" s="48"/>
      <c r="CP382" s="48"/>
      <c r="CQ382" s="48"/>
      <c r="CR382" s="48"/>
    </row>
    <row r="383" spans="6:96" x14ac:dyDescent="0.25">
      <c r="F383" s="48"/>
      <c r="G383" s="48"/>
      <c r="H383" s="61"/>
      <c r="I383" s="48"/>
      <c r="J383" s="48"/>
      <c r="Y383" s="79"/>
      <c r="Z383" s="102"/>
      <c r="AA383" s="48"/>
      <c r="AB383" s="48"/>
      <c r="AD383" s="48"/>
      <c r="AE383" s="48"/>
      <c r="AF383" s="48"/>
      <c r="AH383" s="48"/>
      <c r="AJ383" s="48"/>
      <c r="AK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8"/>
      <c r="CF383" s="48"/>
      <c r="CG383" s="48"/>
      <c r="CH383" s="48"/>
      <c r="CI383" s="48"/>
      <c r="CJ383" s="48"/>
      <c r="CK383" s="48"/>
      <c r="CL383" s="48"/>
      <c r="CM383" s="48"/>
      <c r="CN383" s="48"/>
      <c r="CO383" s="48"/>
      <c r="CP383" s="48"/>
      <c r="CQ383" s="48"/>
      <c r="CR383" s="48"/>
    </row>
    <row r="384" spans="6:96" x14ac:dyDescent="0.25">
      <c r="F384" s="48"/>
      <c r="G384" s="48"/>
      <c r="H384" s="61"/>
      <c r="I384" s="48"/>
      <c r="J384" s="48"/>
      <c r="Y384" s="79"/>
      <c r="Z384" s="102"/>
      <c r="AA384" s="48"/>
      <c r="AB384" s="48"/>
      <c r="AD384" s="48"/>
      <c r="AE384" s="48"/>
      <c r="AF384" s="48"/>
      <c r="AH384" s="48"/>
      <c r="AJ384" s="48"/>
      <c r="AK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  <c r="CD384" s="48"/>
      <c r="CE384" s="48"/>
      <c r="CF384" s="48"/>
      <c r="CG384" s="48"/>
      <c r="CH384" s="48"/>
      <c r="CI384" s="48"/>
      <c r="CJ384" s="48"/>
      <c r="CK384" s="48"/>
      <c r="CL384" s="48"/>
      <c r="CM384" s="48"/>
      <c r="CN384" s="48"/>
      <c r="CO384" s="48"/>
      <c r="CP384" s="48"/>
      <c r="CQ384" s="48"/>
      <c r="CR384" s="48"/>
    </row>
    <row r="385" spans="6:96" x14ac:dyDescent="0.25">
      <c r="F385" s="48"/>
      <c r="G385" s="48"/>
      <c r="H385" s="61"/>
      <c r="I385" s="48"/>
      <c r="J385" s="48"/>
      <c r="Y385" s="79"/>
      <c r="Z385" s="102"/>
      <c r="AA385" s="48"/>
      <c r="AB385" s="48"/>
      <c r="AD385" s="48"/>
      <c r="AE385" s="48"/>
      <c r="AF385" s="48"/>
      <c r="AH385" s="48"/>
      <c r="AJ385" s="48"/>
      <c r="AK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  <c r="CD385" s="48"/>
      <c r="CE385" s="48"/>
      <c r="CF385" s="48"/>
      <c r="CG385" s="48"/>
      <c r="CH385" s="48"/>
      <c r="CI385" s="48"/>
      <c r="CJ385" s="48"/>
      <c r="CK385" s="48"/>
      <c r="CL385" s="48"/>
      <c r="CM385" s="48"/>
      <c r="CN385" s="48"/>
      <c r="CO385" s="48"/>
      <c r="CP385" s="48"/>
      <c r="CQ385" s="48"/>
      <c r="CR385" s="48"/>
    </row>
    <row r="386" spans="6:96" x14ac:dyDescent="0.25">
      <c r="F386" s="48"/>
      <c r="G386" s="48"/>
      <c r="H386" s="61"/>
      <c r="I386" s="48"/>
      <c r="J386" s="48"/>
      <c r="Y386" s="79"/>
      <c r="Z386" s="102"/>
      <c r="AA386" s="48"/>
      <c r="AB386" s="48"/>
      <c r="AD386" s="48"/>
      <c r="AE386" s="48"/>
      <c r="AF386" s="48"/>
      <c r="AH386" s="48"/>
      <c r="AJ386" s="48"/>
      <c r="AK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  <c r="CD386" s="48"/>
      <c r="CE386" s="48"/>
      <c r="CF386" s="48"/>
      <c r="CG386" s="48"/>
      <c r="CH386" s="48"/>
      <c r="CI386" s="48"/>
      <c r="CJ386" s="48"/>
      <c r="CK386" s="48"/>
      <c r="CL386" s="48"/>
      <c r="CM386" s="48"/>
      <c r="CN386" s="48"/>
      <c r="CO386" s="48"/>
      <c r="CP386" s="48"/>
      <c r="CQ386" s="48"/>
      <c r="CR386" s="48"/>
    </row>
    <row r="387" spans="6:96" x14ac:dyDescent="0.25">
      <c r="F387" s="48"/>
      <c r="G387" s="48"/>
      <c r="H387" s="61"/>
      <c r="I387" s="48"/>
      <c r="J387" s="48"/>
      <c r="Y387" s="79"/>
      <c r="Z387" s="102"/>
      <c r="AA387" s="48"/>
      <c r="AB387" s="48"/>
      <c r="AD387" s="48"/>
      <c r="AE387" s="48"/>
      <c r="AF387" s="48"/>
      <c r="AH387" s="48"/>
      <c r="AJ387" s="48"/>
      <c r="AK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  <c r="CD387" s="48"/>
      <c r="CE387" s="48"/>
      <c r="CF387" s="48"/>
      <c r="CG387" s="48"/>
      <c r="CH387" s="48"/>
      <c r="CI387" s="48"/>
      <c r="CJ387" s="48"/>
      <c r="CK387" s="48"/>
      <c r="CL387" s="48"/>
      <c r="CM387" s="48"/>
      <c r="CN387" s="48"/>
      <c r="CO387" s="48"/>
      <c r="CP387" s="48"/>
      <c r="CQ387" s="48"/>
      <c r="CR387" s="48"/>
    </row>
    <row r="388" spans="6:96" x14ac:dyDescent="0.25">
      <c r="F388" s="48"/>
      <c r="G388" s="48"/>
      <c r="H388" s="61"/>
      <c r="I388" s="48"/>
      <c r="J388" s="48"/>
      <c r="Y388" s="79"/>
      <c r="Z388" s="102"/>
      <c r="AA388" s="48"/>
      <c r="AB388" s="48"/>
      <c r="AD388" s="48"/>
      <c r="AE388" s="48"/>
      <c r="AF388" s="48"/>
      <c r="AH388" s="48"/>
      <c r="AJ388" s="48"/>
      <c r="AK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  <c r="CC388" s="48"/>
      <c r="CD388" s="48"/>
      <c r="CE388" s="48"/>
      <c r="CF388" s="48"/>
      <c r="CG388" s="48"/>
      <c r="CH388" s="48"/>
      <c r="CI388" s="48"/>
      <c r="CJ388" s="48"/>
      <c r="CK388" s="48"/>
      <c r="CL388" s="48"/>
      <c r="CM388" s="48"/>
      <c r="CN388" s="48"/>
      <c r="CO388" s="48"/>
      <c r="CP388" s="48"/>
      <c r="CQ388" s="48"/>
      <c r="CR388" s="48"/>
    </row>
    <row r="389" spans="6:96" x14ac:dyDescent="0.25">
      <c r="F389" s="48"/>
      <c r="G389" s="48"/>
      <c r="H389" s="61"/>
      <c r="I389" s="48"/>
      <c r="J389" s="48"/>
      <c r="Y389" s="79"/>
      <c r="Z389" s="102"/>
      <c r="AA389" s="48"/>
      <c r="AB389" s="48"/>
      <c r="AD389" s="48"/>
      <c r="AE389" s="48"/>
      <c r="AF389" s="48"/>
      <c r="AH389" s="48"/>
      <c r="AJ389" s="48"/>
      <c r="AK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  <c r="CD389" s="48"/>
      <c r="CE389" s="48"/>
      <c r="CF389" s="48"/>
      <c r="CG389" s="48"/>
      <c r="CH389" s="48"/>
      <c r="CI389" s="48"/>
      <c r="CJ389" s="48"/>
      <c r="CK389" s="48"/>
      <c r="CL389" s="48"/>
      <c r="CM389" s="48"/>
      <c r="CN389" s="48"/>
      <c r="CO389" s="48"/>
      <c r="CP389" s="48"/>
      <c r="CQ389" s="48"/>
      <c r="CR389" s="48"/>
    </row>
    <row r="390" spans="6:96" x14ac:dyDescent="0.25">
      <c r="F390" s="48"/>
      <c r="G390" s="48"/>
      <c r="H390" s="61"/>
      <c r="I390" s="48"/>
      <c r="J390" s="48"/>
      <c r="Y390" s="79"/>
      <c r="Z390" s="102"/>
      <c r="AA390" s="48"/>
      <c r="AB390" s="48"/>
      <c r="AD390" s="48"/>
      <c r="AE390" s="48"/>
      <c r="AF390" s="48"/>
      <c r="AH390" s="48"/>
      <c r="AJ390" s="48"/>
      <c r="AK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  <c r="CC390" s="48"/>
      <c r="CD390" s="48"/>
      <c r="CE390" s="48"/>
      <c r="CF390" s="48"/>
      <c r="CG390" s="48"/>
      <c r="CH390" s="48"/>
      <c r="CI390" s="48"/>
      <c r="CJ390" s="48"/>
      <c r="CK390" s="48"/>
      <c r="CL390" s="48"/>
      <c r="CM390" s="48"/>
      <c r="CN390" s="48"/>
      <c r="CO390" s="48"/>
      <c r="CP390" s="48"/>
      <c r="CQ390" s="48"/>
      <c r="CR390" s="48"/>
    </row>
    <row r="391" spans="6:96" x14ac:dyDescent="0.25">
      <c r="F391" s="48"/>
      <c r="G391" s="48"/>
      <c r="H391" s="61"/>
      <c r="I391" s="48"/>
      <c r="J391" s="48"/>
      <c r="Y391" s="79"/>
      <c r="Z391" s="102"/>
      <c r="AA391" s="48"/>
      <c r="AB391" s="48"/>
      <c r="AD391" s="48"/>
      <c r="AE391" s="48"/>
      <c r="AF391" s="48"/>
      <c r="AH391" s="48"/>
      <c r="AJ391" s="48"/>
      <c r="AK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  <c r="CD391" s="48"/>
      <c r="CE391" s="48"/>
      <c r="CF391" s="48"/>
      <c r="CG391" s="48"/>
      <c r="CH391" s="48"/>
      <c r="CI391" s="48"/>
      <c r="CJ391" s="48"/>
      <c r="CK391" s="48"/>
      <c r="CL391" s="48"/>
      <c r="CM391" s="48"/>
      <c r="CN391" s="48"/>
      <c r="CO391" s="48"/>
      <c r="CP391" s="48"/>
      <c r="CQ391" s="48"/>
      <c r="CR391" s="48"/>
    </row>
    <row r="392" spans="6:96" x14ac:dyDescent="0.25">
      <c r="F392" s="48"/>
      <c r="G392" s="48"/>
      <c r="H392" s="61"/>
      <c r="I392" s="48"/>
      <c r="J392" s="48"/>
      <c r="Y392" s="79"/>
      <c r="Z392" s="102"/>
      <c r="AA392" s="48"/>
      <c r="AB392" s="48"/>
      <c r="AD392" s="48"/>
      <c r="AE392" s="48"/>
      <c r="AF392" s="48"/>
      <c r="AH392" s="48"/>
      <c r="AJ392" s="48"/>
      <c r="AK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  <c r="CC392" s="48"/>
      <c r="CD392" s="48"/>
      <c r="CE392" s="48"/>
      <c r="CF392" s="48"/>
      <c r="CG392" s="48"/>
      <c r="CH392" s="48"/>
      <c r="CI392" s="48"/>
      <c r="CJ392" s="48"/>
      <c r="CK392" s="48"/>
      <c r="CL392" s="48"/>
      <c r="CM392" s="48"/>
      <c r="CN392" s="48"/>
      <c r="CO392" s="48"/>
      <c r="CP392" s="48"/>
      <c r="CQ392" s="48"/>
      <c r="CR392" s="48"/>
    </row>
    <row r="393" spans="6:96" x14ac:dyDescent="0.25">
      <c r="F393" s="48"/>
      <c r="G393" s="48"/>
      <c r="H393" s="61"/>
      <c r="I393" s="48"/>
      <c r="J393" s="48"/>
      <c r="Y393" s="79"/>
      <c r="Z393" s="102"/>
      <c r="AA393" s="48"/>
      <c r="AB393" s="48"/>
      <c r="AD393" s="48"/>
      <c r="AE393" s="48"/>
      <c r="AF393" s="48"/>
      <c r="AH393" s="48"/>
      <c r="AJ393" s="48"/>
      <c r="AK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  <c r="CC393" s="48"/>
      <c r="CD393" s="48"/>
      <c r="CE393" s="48"/>
      <c r="CF393" s="48"/>
      <c r="CG393" s="48"/>
      <c r="CH393" s="48"/>
      <c r="CI393" s="48"/>
      <c r="CJ393" s="48"/>
      <c r="CK393" s="48"/>
      <c r="CL393" s="48"/>
      <c r="CM393" s="48"/>
      <c r="CN393" s="48"/>
      <c r="CO393" s="48"/>
      <c r="CP393" s="48"/>
      <c r="CQ393" s="48"/>
      <c r="CR393" s="48"/>
    </row>
    <row r="394" spans="6:96" x14ac:dyDescent="0.25">
      <c r="F394" s="48"/>
      <c r="G394" s="48"/>
      <c r="H394" s="61"/>
      <c r="I394" s="48"/>
      <c r="J394" s="48"/>
      <c r="Y394" s="79"/>
      <c r="Z394" s="102"/>
      <c r="AA394" s="48"/>
      <c r="AB394" s="48"/>
      <c r="AD394" s="48"/>
      <c r="AE394" s="48"/>
      <c r="AF394" s="48"/>
      <c r="AH394" s="48"/>
      <c r="AJ394" s="48"/>
      <c r="AK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  <c r="CC394" s="48"/>
      <c r="CD394" s="48"/>
      <c r="CE394" s="48"/>
      <c r="CF394" s="48"/>
      <c r="CG394" s="48"/>
      <c r="CH394" s="48"/>
      <c r="CI394" s="48"/>
      <c r="CJ394" s="48"/>
      <c r="CK394" s="48"/>
      <c r="CL394" s="48"/>
      <c r="CM394" s="48"/>
      <c r="CN394" s="48"/>
      <c r="CO394" s="48"/>
      <c r="CP394" s="48"/>
      <c r="CQ394" s="48"/>
      <c r="CR394" s="48"/>
    </row>
    <row r="395" spans="6:96" x14ac:dyDescent="0.25">
      <c r="F395" s="48"/>
      <c r="G395" s="48"/>
      <c r="H395" s="61"/>
      <c r="I395" s="48"/>
      <c r="J395" s="48"/>
      <c r="Y395" s="79"/>
      <c r="Z395" s="102"/>
      <c r="AA395" s="48"/>
      <c r="AB395" s="48"/>
      <c r="AD395" s="48"/>
      <c r="AE395" s="48"/>
      <c r="AF395" s="48"/>
      <c r="AH395" s="48"/>
      <c r="AJ395" s="48"/>
      <c r="AK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  <c r="CD395" s="48"/>
      <c r="CE395" s="48"/>
      <c r="CF395" s="48"/>
      <c r="CG395" s="48"/>
      <c r="CH395" s="48"/>
      <c r="CI395" s="48"/>
      <c r="CJ395" s="48"/>
      <c r="CK395" s="48"/>
      <c r="CL395" s="48"/>
      <c r="CM395" s="48"/>
      <c r="CN395" s="48"/>
      <c r="CO395" s="48"/>
      <c r="CP395" s="48"/>
      <c r="CQ395" s="48"/>
      <c r="CR395" s="48"/>
    </row>
    <row r="396" spans="6:96" x14ac:dyDescent="0.25">
      <c r="F396" s="48"/>
      <c r="G396" s="48"/>
      <c r="H396" s="61"/>
      <c r="I396" s="48"/>
      <c r="J396" s="48"/>
      <c r="Y396" s="79"/>
      <c r="Z396" s="102"/>
      <c r="AA396" s="48"/>
      <c r="AB396" s="48"/>
      <c r="AD396" s="48"/>
      <c r="AE396" s="48"/>
      <c r="AF396" s="48"/>
      <c r="AH396" s="48"/>
      <c r="AJ396" s="48"/>
      <c r="AK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  <c r="CD396" s="48"/>
      <c r="CE396" s="48"/>
      <c r="CF396" s="48"/>
      <c r="CG396" s="48"/>
      <c r="CH396" s="48"/>
      <c r="CI396" s="48"/>
      <c r="CJ396" s="48"/>
      <c r="CK396" s="48"/>
      <c r="CL396" s="48"/>
      <c r="CM396" s="48"/>
      <c r="CN396" s="48"/>
      <c r="CO396" s="48"/>
      <c r="CP396" s="48"/>
      <c r="CQ396" s="48"/>
      <c r="CR396" s="48"/>
    </row>
    <row r="397" spans="6:96" x14ac:dyDescent="0.25">
      <c r="F397" s="48"/>
      <c r="G397" s="48"/>
      <c r="H397" s="61"/>
      <c r="I397" s="48"/>
      <c r="J397" s="48"/>
      <c r="Y397" s="79"/>
      <c r="Z397" s="102"/>
      <c r="AA397" s="48"/>
      <c r="AB397" s="48"/>
      <c r="AD397" s="48"/>
      <c r="AE397" s="48"/>
      <c r="AF397" s="48"/>
      <c r="AH397" s="48"/>
      <c r="AJ397" s="48"/>
      <c r="AK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  <c r="CC397" s="48"/>
      <c r="CD397" s="48"/>
      <c r="CE397" s="48"/>
      <c r="CF397" s="48"/>
      <c r="CG397" s="48"/>
      <c r="CH397" s="48"/>
      <c r="CI397" s="48"/>
      <c r="CJ397" s="48"/>
      <c r="CK397" s="48"/>
      <c r="CL397" s="48"/>
      <c r="CM397" s="48"/>
      <c r="CN397" s="48"/>
      <c r="CO397" s="48"/>
      <c r="CP397" s="48"/>
      <c r="CQ397" s="48"/>
      <c r="CR397" s="48"/>
    </row>
    <row r="398" spans="6:96" x14ac:dyDescent="0.25">
      <c r="F398" s="48"/>
      <c r="G398" s="48"/>
      <c r="H398" s="61"/>
      <c r="I398" s="48"/>
      <c r="J398" s="48"/>
      <c r="Y398" s="79"/>
      <c r="Z398" s="102"/>
      <c r="AA398" s="48"/>
      <c r="AB398" s="48"/>
      <c r="AD398" s="48"/>
      <c r="AE398" s="48"/>
      <c r="AF398" s="48"/>
      <c r="AH398" s="48"/>
      <c r="AJ398" s="48"/>
      <c r="AK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  <c r="CC398" s="48"/>
      <c r="CD398" s="48"/>
      <c r="CE398" s="48"/>
      <c r="CF398" s="48"/>
      <c r="CG398" s="48"/>
      <c r="CH398" s="48"/>
      <c r="CI398" s="48"/>
      <c r="CJ398" s="48"/>
      <c r="CK398" s="48"/>
      <c r="CL398" s="48"/>
      <c r="CM398" s="48"/>
      <c r="CN398" s="48"/>
      <c r="CO398" s="48"/>
      <c r="CP398" s="48"/>
      <c r="CQ398" s="48"/>
      <c r="CR398" s="48"/>
    </row>
    <row r="399" spans="6:96" x14ac:dyDescent="0.25">
      <c r="F399" s="48"/>
      <c r="G399" s="48"/>
      <c r="H399" s="61"/>
      <c r="I399" s="48"/>
      <c r="J399" s="48"/>
      <c r="Y399" s="79"/>
      <c r="Z399" s="102"/>
      <c r="AA399" s="48"/>
      <c r="AB399" s="48"/>
      <c r="AD399" s="48"/>
      <c r="AE399" s="48"/>
      <c r="AF399" s="48"/>
      <c r="AH399" s="48"/>
      <c r="AJ399" s="48"/>
      <c r="AK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  <c r="CC399" s="48"/>
      <c r="CD399" s="48"/>
      <c r="CE399" s="48"/>
      <c r="CF399" s="48"/>
      <c r="CG399" s="48"/>
      <c r="CH399" s="48"/>
      <c r="CI399" s="48"/>
      <c r="CJ399" s="48"/>
      <c r="CK399" s="48"/>
      <c r="CL399" s="48"/>
      <c r="CM399" s="48"/>
      <c r="CN399" s="48"/>
      <c r="CO399" s="48"/>
      <c r="CP399" s="48"/>
      <c r="CQ399" s="48"/>
      <c r="CR399" s="48"/>
    </row>
    <row r="400" spans="6:96" x14ac:dyDescent="0.25">
      <c r="F400" s="48"/>
      <c r="G400" s="48"/>
      <c r="H400" s="61"/>
      <c r="I400" s="48"/>
      <c r="J400" s="48"/>
      <c r="Y400" s="79"/>
      <c r="Z400" s="102"/>
      <c r="AA400" s="48"/>
      <c r="AB400" s="48"/>
      <c r="AD400" s="48"/>
      <c r="AE400" s="48"/>
      <c r="AF400" s="48"/>
      <c r="AH400" s="48"/>
      <c r="AJ400" s="48"/>
      <c r="AK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  <c r="CD400" s="48"/>
      <c r="CE400" s="48"/>
      <c r="CF400" s="48"/>
      <c r="CG400" s="48"/>
      <c r="CH400" s="48"/>
      <c r="CI400" s="48"/>
      <c r="CJ400" s="48"/>
      <c r="CK400" s="48"/>
      <c r="CL400" s="48"/>
      <c r="CM400" s="48"/>
      <c r="CN400" s="48"/>
      <c r="CO400" s="48"/>
      <c r="CP400" s="48"/>
      <c r="CQ400" s="48"/>
      <c r="CR400" s="48"/>
    </row>
    <row r="401" spans="6:96" x14ac:dyDescent="0.25">
      <c r="F401" s="48"/>
      <c r="G401" s="48"/>
      <c r="H401" s="61"/>
      <c r="I401" s="48"/>
      <c r="J401" s="48"/>
      <c r="Y401" s="79"/>
      <c r="Z401" s="102"/>
      <c r="AA401" s="48"/>
      <c r="AB401" s="48"/>
      <c r="AD401" s="48"/>
      <c r="AE401" s="48"/>
      <c r="AF401" s="48"/>
      <c r="AH401" s="48"/>
      <c r="AJ401" s="48"/>
      <c r="AK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  <c r="CD401" s="48"/>
      <c r="CE401" s="48"/>
      <c r="CF401" s="48"/>
      <c r="CG401" s="48"/>
      <c r="CH401" s="48"/>
      <c r="CI401" s="48"/>
      <c r="CJ401" s="48"/>
      <c r="CK401" s="48"/>
      <c r="CL401" s="48"/>
      <c r="CM401" s="48"/>
      <c r="CN401" s="48"/>
      <c r="CO401" s="48"/>
      <c r="CP401" s="48"/>
      <c r="CQ401" s="48"/>
      <c r="CR401" s="48"/>
    </row>
    <row r="402" spans="6:96" x14ac:dyDescent="0.25">
      <c r="F402" s="48"/>
      <c r="G402" s="48"/>
      <c r="H402" s="61"/>
      <c r="I402" s="48"/>
      <c r="J402" s="48"/>
      <c r="Y402" s="79"/>
      <c r="Z402" s="102"/>
      <c r="AA402" s="48"/>
      <c r="AB402" s="48"/>
      <c r="AD402" s="48"/>
      <c r="AE402" s="48"/>
      <c r="AF402" s="48"/>
      <c r="AH402" s="48"/>
      <c r="AJ402" s="48"/>
      <c r="AK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  <c r="CC402" s="48"/>
      <c r="CD402" s="48"/>
      <c r="CE402" s="48"/>
      <c r="CF402" s="48"/>
      <c r="CG402" s="48"/>
      <c r="CH402" s="48"/>
      <c r="CI402" s="48"/>
      <c r="CJ402" s="48"/>
      <c r="CK402" s="48"/>
      <c r="CL402" s="48"/>
      <c r="CM402" s="48"/>
      <c r="CN402" s="48"/>
      <c r="CO402" s="48"/>
      <c r="CP402" s="48"/>
      <c r="CQ402" s="48"/>
      <c r="CR402" s="48"/>
    </row>
    <row r="403" spans="6:96" x14ac:dyDescent="0.25">
      <c r="F403" s="48"/>
      <c r="G403" s="48"/>
      <c r="H403" s="61"/>
      <c r="I403" s="48"/>
      <c r="J403" s="48"/>
      <c r="Y403" s="79"/>
      <c r="Z403" s="102"/>
      <c r="AA403" s="48"/>
      <c r="AB403" s="48"/>
      <c r="AD403" s="48"/>
      <c r="AE403" s="48"/>
      <c r="AF403" s="48"/>
      <c r="AH403" s="48"/>
      <c r="AJ403" s="48"/>
      <c r="AK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  <c r="CD403" s="48"/>
      <c r="CE403" s="48"/>
      <c r="CF403" s="48"/>
      <c r="CG403" s="48"/>
      <c r="CH403" s="48"/>
      <c r="CI403" s="48"/>
      <c r="CJ403" s="48"/>
      <c r="CK403" s="48"/>
      <c r="CL403" s="48"/>
      <c r="CM403" s="48"/>
      <c r="CN403" s="48"/>
      <c r="CO403" s="48"/>
      <c r="CP403" s="48"/>
      <c r="CQ403" s="48"/>
      <c r="CR403" s="48"/>
    </row>
    <row r="404" spans="6:96" x14ac:dyDescent="0.25">
      <c r="F404" s="48"/>
      <c r="G404" s="48"/>
      <c r="H404" s="61"/>
      <c r="I404" s="48"/>
      <c r="J404" s="48"/>
      <c r="Y404" s="79"/>
      <c r="Z404" s="102"/>
      <c r="AA404" s="48"/>
      <c r="AB404" s="48"/>
      <c r="AD404" s="48"/>
      <c r="AE404" s="48"/>
      <c r="AF404" s="48"/>
      <c r="AH404" s="48"/>
      <c r="AJ404" s="48"/>
      <c r="AK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  <c r="CC404" s="48"/>
      <c r="CD404" s="48"/>
      <c r="CE404" s="48"/>
      <c r="CF404" s="48"/>
      <c r="CG404" s="48"/>
      <c r="CH404" s="48"/>
      <c r="CI404" s="48"/>
      <c r="CJ404" s="48"/>
      <c r="CK404" s="48"/>
      <c r="CL404" s="48"/>
      <c r="CM404" s="48"/>
      <c r="CN404" s="48"/>
      <c r="CO404" s="48"/>
      <c r="CP404" s="48"/>
      <c r="CQ404" s="48"/>
      <c r="CR404" s="48"/>
    </row>
    <row r="405" spans="6:96" x14ac:dyDescent="0.25">
      <c r="F405" s="48"/>
      <c r="G405" s="48"/>
      <c r="H405" s="61"/>
      <c r="I405" s="48"/>
      <c r="J405" s="48"/>
      <c r="Y405" s="79"/>
      <c r="Z405" s="102"/>
      <c r="AA405" s="48"/>
      <c r="AB405" s="48"/>
      <c r="AD405" s="48"/>
      <c r="AE405" s="48"/>
      <c r="AF405" s="48"/>
      <c r="AH405" s="48"/>
      <c r="AJ405" s="48"/>
      <c r="AK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  <c r="CC405" s="48"/>
      <c r="CD405" s="48"/>
      <c r="CE405" s="48"/>
      <c r="CF405" s="48"/>
      <c r="CG405" s="48"/>
      <c r="CH405" s="48"/>
      <c r="CI405" s="48"/>
      <c r="CJ405" s="48"/>
      <c r="CK405" s="48"/>
      <c r="CL405" s="48"/>
      <c r="CM405" s="48"/>
      <c r="CN405" s="48"/>
      <c r="CO405" s="48"/>
      <c r="CP405" s="48"/>
      <c r="CQ405" s="48"/>
      <c r="CR405" s="48"/>
    </row>
    <row r="406" spans="6:96" x14ac:dyDescent="0.25">
      <c r="F406" s="48"/>
      <c r="G406" s="48"/>
      <c r="H406" s="61"/>
      <c r="I406" s="48"/>
      <c r="J406" s="48"/>
      <c r="Y406" s="79"/>
      <c r="Z406" s="102"/>
      <c r="AA406" s="48"/>
      <c r="AB406" s="48"/>
      <c r="AD406" s="48"/>
      <c r="AE406" s="48"/>
      <c r="AF406" s="48"/>
      <c r="AH406" s="48"/>
      <c r="AJ406" s="48"/>
      <c r="AK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  <c r="CD406" s="48"/>
      <c r="CE406" s="48"/>
      <c r="CF406" s="48"/>
      <c r="CG406" s="48"/>
      <c r="CH406" s="48"/>
      <c r="CI406" s="48"/>
      <c r="CJ406" s="48"/>
      <c r="CK406" s="48"/>
      <c r="CL406" s="48"/>
      <c r="CM406" s="48"/>
      <c r="CN406" s="48"/>
      <c r="CO406" s="48"/>
      <c r="CP406" s="48"/>
      <c r="CQ406" s="48"/>
      <c r="CR406" s="48"/>
    </row>
    <row r="407" spans="6:96" x14ac:dyDescent="0.25">
      <c r="F407" s="48"/>
      <c r="G407" s="48"/>
      <c r="H407" s="61"/>
      <c r="I407" s="48"/>
      <c r="J407" s="48"/>
      <c r="Y407" s="79"/>
      <c r="Z407" s="102"/>
      <c r="AA407" s="48"/>
      <c r="AB407" s="48"/>
      <c r="AD407" s="48"/>
      <c r="AE407" s="48"/>
      <c r="AF407" s="48"/>
      <c r="AH407" s="48"/>
      <c r="AJ407" s="48"/>
      <c r="AK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  <c r="CD407" s="48"/>
      <c r="CE407" s="48"/>
      <c r="CF407" s="48"/>
      <c r="CG407" s="48"/>
      <c r="CH407" s="48"/>
      <c r="CI407" s="48"/>
      <c r="CJ407" s="48"/>
      <c r="CK407" s="48"/>
      <c r="CL407" s="48"/>
      <c r="CM407" s="48"/>
      <c r="CN407" s="48"/>
      <c r="CO407" s="48"/>
      <c r="CP407" s="48"/>
      <c r="CQ407" s="48"/>
      <c r="CR407" s="48"/>
    </row>
    <row r="408" spans="6:96" x14ac:dyDescent="0.25">
      <c r="F408" s="48"/>
      <c r="G408" s="48"/>
      <c r="H408" s="61"/>
      <c r="I408" s="48"/>
      <c r="J408" s="48"/>
      <c r="Y408" s="79"/>
      <c r="Z408" s="102"/>
      <c r="AA408" s="48"/>
      <c r="AB408" s="48"/>
      <c r="AD408" s="48"/>
      <c r="AE408" s="48"/>
      <c r="AF408" s="48"/>
      <c r="AH408" s="48"/>
      <c r="AJ408" s="48"/>
      <c r="AK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  <c r="CD408" s="48"/>
      <c r="CE408" s="48"/>
      <c r="CF408" s="48"/>
      <c r="CG408" s="48"/>
      <c r="CH408" s="48"/>
      <c r="CI408" s="48"/>
      <c r="CJ408" s="48"/>
      <c r="CK408" s="48"/>
      <c r="CL408" s="48"/>
      <c r="CM408" s="48"/>
      <c r="CN408" s="48"/>
      <c r="CO408" s="48"/>
      <c r="CP408" s="48"/>
      <c r="CQ408" s="48"/>
      <c r="CR408" s="48"/>
    </row>
    <row r="409" spans="6:96" x14ac:dyDescent="0.25">
      <c r="F409" s="48"/>
      <c r="G409" s="48"/>
      <c r="H409" s="61"/>
      <c r="I409" s="48"/>
      <c r="J409" s="48"/>
      <c r="Y409" s="79"/>
      <c r="Z409" s="102"/>
      <c r="AA409" s="48"/>
      <c r="AB409" s="48"/>
      <c r="AD409" s="48"/>
      <c r="AE409" s="48"/>
      <c r="AF409" s="48"/>
      <c r="AH409" s="48"/>
      <c r="AJ409" s="48"/>
      <c r="AK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  <c r="CD409" s="48"/>
      <c r="CE409" s="48"/>
      <c r="CF409" s="48"/>
      <c r="CG409" s="48"/>
      <c r="CH409" s="48"/>
      <c r="CI409" s="48"/>
      <c r="CJ409" s="48"/>
      <c r="CK409" s="48"/>
      <c r="CL409" s="48"/>
      <c r="CM409" s="48"/>
      <c r="CN409" s="48"/>
      <c r="CO409" s="48"/>
      <c r="CP409" s="48"/>
      <c r="CQ409" s="48"/>
      <c r="CR409" s="48"/>
    </row>
    <row r="410" spans="6:96" x14ac:dyDescent="0.25">
      <c r="F410" s="48"/>
      <c r="G410" s="48"/>
      <c r="H410" s="61"/>
      <c r="I410" s="48"/>
      <c r="J410" s="48"/>
      <c r="Y410" s="79"/>
      <c r="Z410" s="102"/>
      <c r="AA410" s="48"/>
      <c r="AB410" s="48"/>
      <c r="AD410" s="48"/>
      <c r="AE410" s="48"/>
      <c r="AF410" s="48"/>
      <c r="AH410" s="48"/>
      <c r="AJ410" s="48"/>
      <c r="AK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48"/>
      <c r="CD410" s="48"/>
      <c r="CE410" s="48"/>
      <c r="CF410" s="48"/>
      <c r="CG410" s="48"/>
      <c r="CH410" s="48"/>
      <c r="CI410" s="48"/>
      <c r="CJ410" s="48"/>
      <c r="CK410" s="48"/>
      <c r="CL410" s="48"/>
      <c r="CM410" s="48"/>
      <c r="CN410" s="48"/>
      <c r="CO410" s="48"/>
      <c r="CP410" s="48"/>
      <c r="CQ410" s="48"/>
      <c r="CR410" s="48"/>
    </row>
    <row r="411" spans="6:96" x14ac:dyDescent="0.25">
      <c r="F411" s="48"/>
      <c r="G411" s="48"/>
      <c r="H411" s="61"/>
      <c r="I411" s="48"/>
      <c r="J411" s="48"/>
      <c r="Y411" s="79"/>
      <c r="Z411" s="102"/>
      <c r="AA411" s="48"/>
      <c r="AB411" s="48"/>
      <c r="AD411" s="48"/>
      <c r="AE411" s="48"/>
      <c r="AF411" s="48"/>
      <c r="AH411" s="48"/>
      <c r="AJ411" s="48"/>
      <c r="AK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  <c r="CD411" s="48"/>
      <c r="CE411" s="48"/>
      <c r="CF411" s="48"/>
      <c r="CG411" s="48"/>
      <c r="CH411" s="48"/>
      <c r="CI411" s="48"/>
      <c r="CJ411" s="48"/>
      <c r="CK411" s="48"/>
      <c r="CL411" s="48"/>
      <c r="CM411" s="48"/>
      <c r="CN411" s="48"/>
      <c r="CO411" s="48"/>
      <c r="CP411" s="48"/>
      <c r="CQ411" s="48"/>
      <c r="CR411" s="48"/>
    </row>
    <row r="412" spans="6:96" x14ac:dyDescent="0.25">
      <c r="F412" s="48"/>
      <c r="G412" s="48"/>
      <c r="H412" s="61"/>
      <c r="I412" s="48"/>
      <c r="J412" s="48"/>
      <c r="Y412" s="79"/>
      <c r="Z412" s="102"/>
      <c r="AA412" s="48"/>
      <c r="AB412" s="48"/>
      <c r="AD412" s="48"/>
      <c r="AE412" s="48"/>
      <c r="AF412" s="48"/>
      <c r="AH412" s="48"/>
      <c r="AJ412" s="48"/>
      <c r="AK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  <c r="CD412" s="48"/>
      <c r="CE412" s="48"/>
      <c r="CF412" s="48"/>
      <c r="CG412" s="48"/>
      <c r="CH412" s="48"/>
      <c r="CI412" s="48"/>
      <c r="CJ412" s="48"/>
      <c r="CK412" s="48"/>
      <c r="CL412" s="48"/>
      <c r="CM412" s="48"/>
      <c r="CN412" s="48"/>
      <c r="CO412" s="48"/>
      <c r="CP412" s="48"/>
      <c r="CQ412" s="48"/>
      <c r="CR412" s="48"/>
    </row>
    <row r="413" spans="6:96" x14ac:dyDescent="0.25">
      <c r="F413" s="48"/>
      <c r="G413" s="48"/>
      <c r="H413" s="61"/>
      <c r="I413" s="48"/>
      <c r="J413" s="48"/>
      <c r="Y413" s="79"/>
      <c r="Z413" s="102"/>
      <c r="AA413" s="48"/>
      <c r="AB413" s="48"/>
      <c r="AD413" s="48"/>
      <c r="AE413" s="48"/>
      <c r="AF413" s="48"/>
      <c r="AH413" s="48"/>
      <c r="AJ413" s="48"/>
      <c r="AK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48"/>
      <c r="CD413" s="48"/>
      <c r="CE413" s="48"/>
      <c r="CF413" s="48"/>
      <c r="CG413" s="48"/>
      <c r="CH413" s="48"/>
      <c r="CI413" s="48"/>
      <c r="CJ413" s="48"/>
      <c r="CK413" s="48"/>
      <c r="CL413" s="48"/>
      <c r="CM413" s="48"/>
      <c r="CN413" s="48"/>
      <c r="CO413" s="48"/>
      <c r="CP413" s="48"/>
      <c r="CQ413" s="48"/>
      <c r="CR413" s="48"/>
    </row>
    <row r="414" spans="6:96" x14ac:dyDescent="0.25">
      <c r="F414" s="48"/>
      <c r="G414" s="48"/>
      <c r="H414" s="61"/>
      <c r="I414" s="48"/>
      <c r="J414" s="48"/>
      <c r="Y414" s="79"/>
      <c r="Z414" s="102"/>
      <c r="AA414" s="48"/>
      <c r="AB414" s="48"/>
      <c r="AD414" s="48"/>
      <c r="AE414" s="48"/>
      <c r="AF414" s="48"/>
      <c r="AH414" s="48"/>
      <c r="AJ414" s="48"/>
      <c r="AK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  <c r="CC414" s="48"/>
      <c r="CD414" s="48"/>
      <c r="CE414" s="48"/>
      <c r="CF414" s="48"/>
      <c r="CG414" s="48"/>
      <c r="CH414" s="48"/>
      <c r="CI414" s="48"/>
      <c r="CJ414" s="48"/>
      <c r="CK414" s="48"/>
      <c r="CL414" s="48"/>
      <c r="CM414" s="48"/>
      <c r="CN414" s="48"/>
      <c r="CO414" s="48"/>
      <c r="CP414" s="48"/>
      <c r="CQ414" s="48"/>
      <c r="CR414" s="48"/>
    </row>
    <row r="415" spans="6:96" x14ac:dyDescent="0.25">
      <c r="F415" s="48"/>
      <c r="G415" s="48"/>
      <c r="H415" s="61"/>
      <c r="I415" s="48"/>
      <c r="J415" s="48"/>
      <c r="Y415" s="79"/>
      <c r="Z415" s="102"/>
      <c r="AA415" s="48"/>
      <c r="AB415" s="48"/>
      <c r="AD415" s="48"/>
      <c r="AE415" s="48"/>
      <c r="AF415" s="48"/>
      <c r="AH415" s="48"/>
      <c r="AJ415" s="48"/>
      <c r="AK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48"/>
      <c r="CD415" s="48"/>
      <c r="CE415" s="48"/>
      <c r="CF415" s="48"/>
      <c r="CG415" s="48"/>
      <c r="CH415" s="48"/>
      <c r="CI415" s="48"/>
      <c r="CJ415" s="48"/>
      <c r="CK415" s="48"/>
      <c r="CL415" s="48"/>
      <c r="CM415" s="48"/>
      <c r="CN415" s="48"/>
      <c r="CO415" s="48"/>
      <c r="CP415" s="48"/>
      <c r="CQ415" s="48"/>
      <c r="CR415" s="48"/>
    </row>
    <row r="416" spans="6:96" x14ac:dyDescent="0.25">
      <c r="F416" s="48"/>
      <c r="G416" s="48"/>
      <c r="H416" s="61"/>
      <c r="I416" s="48"/>
      <c r="J416" s="48"/>
      <c r="Y416" s="79"/>
      <c r="Z416" s="102"/>
      <c r="AA416" s="48"/>
      <c r="AB416" s="48"/>
      <c r="AD416" s="48"/>
      <c r="AE416" s="48"/>
      <c r="AF416" s="48"/>
      <c r="AH416" s="48"/>
      <c r="AJ416" s="48"/>
      <c r="AK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  <c r="CC416" s="48"/>
      <c r="CD416" s="48"/>
      <c r="CE416" s="48"/>
      <c r="CF416" s="48"/>
      <c r="CG416" s="48"/>
      <c r="CH416" s="48"/>
      <c r="CI416" s="48"/>
      <c r="CJ416" s="48"/>
      <c r="CK416" s="48"/>
      <c r="CL416" s="48"/>
      <c r="CM416" s="48"/>
      <c r="CN416" s="48"/>
      <c r="CO416" s="48"/>
      <c r="CP416" s="48"/>
      <c r="CQ416" s="48"/>
      <c r="CR416" s="48"/>
    </row>
    <row r="417" spans="6:96" x14ac:dyDescent="0.25">
      <c r="F417" s="48"/>
      <c r="G417" s="48"/>
      <c r="H417" s="61"/>
      <c r="I417" s="48"/>
      <c r="J417" s="48"/>
      <c r="Y417" s="79"/>
      <c r="Z417" s="102"/>
      <c r="AA417" s="48"/>
      <c r="AB417" s="48"/>
      <c r="AD417" s="48"/>
      <c r="AE417" s="48"/>
      <c r="AF417" s="48"/>
      <c r="AH417" s="48"/>
      <c r="AJ417" s="48"/>
      <c r="AK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48"/>
      <c r="CD417" s="48"/>
      <c r="CE417" s="48"/>
      <c r="CF417" s="48"/>
      <c r="CG417" s="48"/>
      <c r="CH417" s="48"/>
      <c r="CI417" s="48"/>
      <c r="CJ417" s="48"/>
      <c r="CK417" s="48"/>
      <c r="CL417" s="48"/>
      <c r="CM417" s="48"/>
      <c r="CN417" s="48"/>
      <c r="CO417" s="48"/>
      <c r="CP417" s="48"/>
      <c r="CQ417" s="48"/>
      <c r="CR417" s="48"/>
    </row>
    <row r="418" spans="6:96" x14ac:dyDescent="0.25">
      <c r="F418" s="48"/>
      <c r="G418" s="48"/>
      <c r="H418" s="61"/>
      <c r="I418" s="48"/>
      <c r="J418" s="48"/>
      <c r="Y418" s="79"/>
      <c r="Z418" s="102"/>
      <c r="AA418" s="48"/>
      <c r="AB418" s="48"/>
      <c r="AD418" s="48"/>
      <c r="AE418" s="48"/>
      <c r="AF418" s="48"/>
      <c r="AH418" s="48"/>
      <c r="AJ418" s="48"/>
      <c r="AK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  <c r="CD418" s="48"/>
      <c r="CE418" s="48"/>
      <c r="CF418" s="48"/>
      <c r="CG418" s="48"/>
      <c r="CH418" s="48"/>
      <c r="CI418" s="48"/>
      <c r="CJ418" s="48"/>
      <c r="CK418" s="48"/>
      <c r="CL418" s="48"/>
      <c r="CM418" s="48"/>
      <c r="CN418" s="48"/>
      <c r="CO418" s="48"/>
      <c r="CP418" s="48"/>
      <c r="CQ418" s="48"/>
      <c r="CR418" s="48"/>
    </row>
    <row r="419" spans="6:96" x14ac:dyDescent="0.25">
      <c r="F419" s="48"/>
      <c r="G419" s="48"/>
      <c r="H419" s="61"/>
      <c r="I419" s="48"/>
      <c r="J419" s="48"/>
      <c r="Y419" s="79"/>
      <c r="Z419" s="102"/>
      <c r="AA419" s="48"/>
      <c r="AB419" s="48"/>
      <c r="AD419" s="48"/>
      <c r="AE419" s="48"/>
      <c r="AF419" s="48"/>
      <c r="AH419" s="48"/>
      <c r="AJ419" s="48"/>
      <c r="AK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48"/>
      <c r="CD419" s="48"/>
      <c r="CE419" s="48"/>
      <c r="CF419" s="48"/>
      <c r="CG419" s="48"/>
      <c r="CH419" s="48"/>
      <c r="CI419" s="48"/>
      <c r="CJ419" s="48"/>
      <c r="CK419" s="48"/>
      <c r="CL419" s="48"/>
      <c r="CM419" s="48"/>
      <c r="CN419" s="48"/>
      <c r="CO419" s="48"/>
      <c r="CP419" s="48"/>
      <c r="CQ419" s="48"/>
      <c r="CR419" s="48"/>
    </row>
    <row r="420" spans="6:96" x14ac:dyDescent="0.25">
      <c r="F420" s="48"/>
      <c r="G420" s="48"/>
      <c r="H420" s="61"/>
      <c r="I420" s="48"/>
      <c r="J420" s="48"/>
      <c r="Y420" s="79"/>
      <c r="Z420" s="102"/>
      <c r="AA420" s="48"/>
      <c r="AB420" s="48"/>
      <c r="AD420" s="48"/>
      <c r="AE420" s="48"/>
      <c r="AF420" s="48"/>
      <c r="AH420" s="48"/>
      <c r="AJ420" s="48"/>
      <c r="AK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  <c r="CC420" s="48"/>
      <c r="CD420" s="48"/>
      <c r="CE420" s="48"/>
      <c r="CF420" s="48"/>
      <c r="CG420" s="48"/>
      <c r="CH420" s="48"/>
      <c r="CI420" s="48"/>
      <c r="CJ420" s="48"/>
      <c r="CK420" s="48"/>
      <c r="CL420" s="48"/>
      <c r="CM420" s="48"/>
      <c r="CN420" s="48"/>
      <c r="CO420" s="48"/>
      <c r="CP420" s="48"/>
      <c r="CQ420" s="48"/>
      <c r="CR420" s="48"/>
    </row>
    <row r="421" spans="6:96" x14ac:dyDescent="0.25">
      <c r="F421" s="48"/>
      <c r="G421" s="48"/>
      <c r="H421" s="61"/>
      <c r="I421" s="48"/>
      <c r="J421" s="48"/>
      <c r="Y421" s="79"/>
      <c r="Z421" s="102"/>
      <c r="AA421" s="48"/>
      <c r="AB421" s="48"/>
      <c r="AD421" s="48"/>
      <c r="AE421" s="48"/>
      <c r="AF421" s="48"/>
      <c r="AH421" s="48"/>
      <c r="AJ421" s="48"/>
      <c r="AK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  <c r="CC421" s="48"/>
      <c r="CD421" s="48"/>
      <c r="CE421" s="48"/>
      <c r="CF421" s="48"/>
      <c r="CG421" s="48"/>
      <c r="CH421" s="48"/>
      <c r="CI421" s="48"/>
      <c r="CJ421" s="48"/>
      <c r="CK421" s="48"/>
      <c r="CL421" s="48"/>
      <c r="CM421" s="48"/>
      <c r="CN421" s="48"/>
      <c r="CO421" s="48"/>
      <c r="CP421" s="48"/>
      <c r="CQ421" s="48"/>
      <c r="CR421" s="48"/>
    </row>
    <row r="422" spans="6:96" x14ac:dyDescent="0.25">
      <c r="F422" s="48"/>
      <c r="G422" s="48"/>
      <c r="H422" s="61"/>
      <c r="I422" s="48"/>
      <c r="J422" s="48"/>
      <c r="Y422" s="79"/>
      <c r="Z422" s="102"/>
      <c r="AA422" s="48"/>
      <c r="AB422" s="48"/>
      <c r="AD422" s="48"/>
      <c r="AE422" s="48"/>
      <c r="AF422" s="48"/>
      <c r="AH422" s="48"/>
      <c r="AJ422" s="48"/>
      <c r="AK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  <c r="CC422" s="48"/>
      <c r="CD422" s="48"/>
      <c r="CE422" s="48"/>
      <c r="CF422" s="48"/>
      <c r="CG422" s="48"/>
      <c r="CH422" s="48"/>
      <c r="CI422" s="48"/>
      <c r="CJ422" s="48"/>
      <c r="CK422" s="48"/>
      <c r="CL422" s="48"/>
      <c r="CM422" s="48"/>
      <c r="CN422" s="48"/>
      <c r="CO422" s="48"/>
      <c r="CP422" s="48"/>
      <c r="CQ422" s="48"/>
      <c r="CR422" s="48"/>
    </row>
    <row r="423" spans="6:96" x14ac:dyDescent="0.25">
      <c r="F423" s="48"/>
      <c r="G423" s="48"/>
      <c r="H423" s="61"/>
      <c r="I423" s="48"/>
      <c r="J423" s="48"/>
      <c r="Y423" s="79"/>
      <c r="Z423" s="102"/>
      <c r="AA423" s="48"/>
      <c r="AB423" s="48"/>
      <c r="AD423" s="48"/>
      <c r="AE423" s="48"/>
      <c r="AF423" s="48"/>
      <c r="AH423" s="48"/>
      <c r="AJ423" s="48"/>
      <c r="AK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  <c r="CC423" s="48"/>
      <c r="CD423" s="48"/>
      <c r="CE423" s="48"/>
      <c r="CF423" s="48"/>
      <c r="CG423" s="48"/>
      <c r="CH423" s="48"/>
      <c r="CI423" s="48"/>
      <c r="CJ423" s="48"/>
      <c r="CK423" s="48"/>
      <c r="CL423" s="48"/>
      <c r="CM423" s="48"/>
      <c r="CN423" s="48"/>
      <c r="CO423" s="48"/>
      <c r="CP423" s="48"/>
      <c r="CQ423" s="48"/>
      <c r="CR423" s="48"/>
    </row>
    <row r="424" spans="6:96" x14ac:dyDescent="0.25">
      <c r="F424" s="48"/>
      <c r="G424" s="48"/>
      <c r="H424" s="61"/>
      <c r="I424" s="48"/>
      <c r="J424" s="48"/>
      <c r="Y424" s="79"/>
      <c r="Z424" s="102"/>
      <c r="AA424" s="48"/>
      <c r="AB424" s="48"/>
      <c r="AD424" s="48"/>
      <c r="AE424" s="48"/>
      <c r="AF424" s="48"/>
      <c r="AH424" s="48"/>
      <c r="AJ424" s="48"/>
      <c r="AK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48"/>
      <c r="CD424" s="48"/>
      <c r="CE424" s="48"/>
      <c r="CF424" s="48"/>
      <c r="CG424" s="48"/>
      <c r="CH424" s="48"/>
      <c r="CI424" s="48"/>
      <c r="CJ424" s="48"/>
      <c r="CK424" s="48"/>
      <c r="CL424" s="48"/>
      <c r="CM424" s="48"/>
      <c r="CN424" s="48"/>
      <c r="CO424" s="48"/>
      <c r="CP424" s="48"/>
      <c r="CQ424" s="48"/>
      <c r="CR424" s="48"/>
    </row>
    <row r="425" spans="6:96" x14ac:dyDescent="0.25">
      <c r="F425" s="48"/>
      <c r="G425" s="48"/>
      <c r="H425" s="61"/>
      <c r="I425" s="48"/>
      <c r="J425" s="48"/>
      <c r="Y425" s="79"/>
      <c r="Z425" s="102"/>
      <c r="AA425" s="48"/>
      <c r="AB425" s="48"/>
      <c r="AD425" s="48"/>
      <c r="AE425" s="48"/>
      <c r="AF425" s="48"/>
      <c r="AH425" s="48"/>
      <c r="AJ425" s="48"/>
      <c r="AK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48"/>
      <c r="CD425" s="48"/>
      <c r="CE425" s="48"/>
      <c r="CF425" s="48"/>
      <c r="CG425" s="48"/>
      <c r="CH425" s="48"/>
      <c r="CI425" s="48"/>
      <c r="CJ425" s="48"/>
      <c r="CK425" s="48"/>
      <c r="CL425" s="48"/>
      <c r="CM425" s="48"/>
      <c r="CN425" s="48"/>
      <c r="CO425" s="48"/>
      <c r="CP425" s="48"/>
      <c r="CQ425" s="48"/>
      <c r="CR425" s="48"/>
    </row>
    <row r="426" spans="6:96" x14ac:dyDescent="0.25">
      <c r="F426" s="48"/>
      <c r="G426" s="48"/>
      <c r="H426" s="61"/>
      <c r="I426" s="48"/>
      <c r="J426" s="48"/>
      <c r="Y426" s="79"/>
      <c r="Z426" s="102"/>
      <c r="AA426" s="48"/>
      <c r="AB426" s="48"/>
      <c r="AD426" s="48"/>
      <c r="AE426" s="48"/>
      <c r="AF426" s="48"/>
      <c r="AH426" s="48"/>
      <c r="AJ426" s="48"/>
      <c r="AK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48"/>
      <c r="CD426" s="48"/>
      <c r="CE426" s="48"/>
      <c r="CF426" s="48"/>
      <c r="CG426" s="48"/>
      <c r="CH426" s="48"/>
      <c r="CI426" s="48"/>
      <c r="CJ426" s="48"/>
      <c r="CK426" s="48"/>
      <c r="CL426" s="48"/>
      <c r="CM426" s="48"/>
      <c r="CN426" s="48"/>
      <c r="CO426" s="48"/>
      <c r="CP426" s="48"/>
      <c r="CQ426" s="48"/>
      <c r="CR426" s="48"/>
    </row>
    <row r="427" spans="6:96" x14ac:dyDescent="0.25">
      <c r="F427" s="48"/>
      <c r="G427" s="48"/>
      <c r="H427" s="61"/>
      <c r="I427" s="48"/>
      <c r="J427" s="48"/>
      <c r="Y427" s="79"/>
      <c r="Z427" s="102"/>
      <c r="AA427" s="48"/>
      <c r="AB427" s="48"/>
      <c r="AD427" s="48"/>
      <c r="AE427" s="48"/>
      <c r="AF427" s="48"/>
      <c r="AH427" s="48"/>
      <c r="AJ427" s="48"/>
      <c r="AK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  <c r="CC427" s="48"/>
      <c r="CD427" s="48"/>
      <c r="CE427" s="48"/>
      <c r="CF427" s="48"/>
      <c r="CG427" s="48"/>
      <c r="CH427" s="48"/>
      <c r="CI427" s="48"/>
      <c r="CJ427" s="48"/>
      <c r="CK427" s="48"/>
      <c r="CL427" s="48"/>
      <c r="CM427" s="48"/>
      <c r="CN427" s="48"/>
      <c r="CO427" s="48"/>
      <c r="CP427" s="48"/>
      <c r="CQ427" s="48"/>
      <c r="CR427" s="48"/>
    </row>
    <row r="428" spans="6:96" x14ac:dyDescent="0.25">
      <c r="F428" s="48"/>
      <c r="G428" s="48"/>
      <c r="H428" s="61"/>
      <c r="I428" s="48"/>
      <c r="J428" s="48"/>
      <c r="Y428" s="79"/>
      <c r="Z428" s="102"/>
      <c r="AA428" s="48"/>
      <c r="AB428" s="48"/>
      <c r="AD428" s="48"/>
      <c r="AE428" s="48"/>
      <c r="AF428" s="48"/>
      <c r="AH428" s="48"/>
      <c r="AJ428" s="48"/>
      <c r="AK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  <c r="CC428" s="48"/>
      <c r="CD428" s="48"/>
      <c r="CE428" s="48"/>
      <c r="CF428" s="48"/>
      <c r="CG428" s="48"/>
      <c r="CH428" s="48"/>
      <c r="CI428" s="48"/>
      <c r="CJ428" s="48"/>
      <c r="CK428" s="48"/>
      <c r="CL428" s="48"/>
      <c r="CM428" s="48"/>
      <c r="CN428" s="48"/>
      <c r="CO428" s="48"/>
      <c r="CP428" s="48"/>
      <c r="CQ428" s="48"/>
      <c r="CR428" s="48"/>
    </row>
    <row r="429" spans="6:96" x14ac:dyDescent="0.25">
      <c r="F429" s="48"/>
      <c r="G429" s="48"/>
      <c r="H429" s="61"/>
      <c r="I429" s="48"/>
      <c r="J429" s="48"/>
      <c r="Y429" s="79"/>
      <c r="Z429" s="102"/>
      <c r="AA429" s="48"/>
      <c r="AB429" s="48"/>
      <c r="AD429" s="48"/>
      <c r="AE429" s="48"/>
      <c r="AF429" s="48"/>
      <c r="AH429" s="48"/>
      <c r="AJ429" s="48"/>
      <c r="AK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  <c r="CD429" s="48"/>
      <c r="CE429" s="48"/>
      <c r="CF429" s="48"/>
      <c r="CG429" s="48"/>
      <c r="CH429" s="48"/>
      <c r="CI429" s="48"/>
      <c r="CJ429" s="48"/>
      <c r="CK429" s="48"/>
      <c r="CL429" s="48"/>
      <c r="CM429" s="48"/>
      <c r="CN429" s="48"/>
      <c r="CO429" s="48"/>
      <c r="CP429" s="48"/>
      <c r="CQ429" s="48"/>
      <c r="CR429" s="48"/>
    </row>
    <row r="430" spans="6:96" x14ac:dyDescent="0.25">
      <c r="F430" s="48"/>
      <c r="G430" s="48"/>
      <c r="H430" s="61"/>
      <c r="I430" s="48"/>
      <c r="J430" s="48"/>
      <c r="Y430" s="79"/>
      <c r="Z430" s="102"/>
      <c r="AA430" s="48"/>
      <c r="AB430" s="48"/>
      <c r="AD430" s="48"/>
      <c r="AE430" s="48"/>
      <c r="AF430" s="48"/>
      <c r="AH430" s="48"/>
      <c r="AJ430" s="48"/>
      <c r="AK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  <c r="CD430" s="48"/>
      <c r="CE430" s="48"/>
      <c r="CF430" s="48"/>
      <c r="CG430" s="48"/>
      <c r="CH430" s="48"/>
      <c r="CI430" s="48"/>
      <c r="CJ430" s="48"/>
      <c r="CK430" s="48"/>
      <c r="CL430" s="48"/>
      <c r="CM430" s="48"/>
      <c r="CN430" s="48"/>
      <c r="CO430" s="48"/>
      <c r="CP430" s="48"/>
      <c r="CQ430" s="48"/>
      <c r="CR430" s="48"/>
    </row>
    <row r="431" spans="6:96" x14ac:dyDescent="0.25">
      <c r="F431" s="48"/>
      <c r="G431" s="48"/>
      <c r="H431" s="61"/>
      <c r="I431" s="48"/>
      <c r="J431" s="48"/>
      <c r="Y431" s="79"/>
      <c r="Z431" s="102"/>
      <c r="AA431" s="48"/>
      <c r="AB431" s="48"/>
      <c r="AD431" s="48"/>
      <c r="AE431" s="48"/>
      <c r="AF431" s="48"/>
      <c r="AH431" s="48"/>
      <c r="AJ431" s="48"/>
      <c r="AK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48"/>
      <c r="CD431" s="48"/>
      <c r="CE431" s="48"/>
      <c r="CF431" s="48"/>
      <c r="CG431" s="48"/>
      <c r="CH431" s="48"/>
      <c r="CI431" s="48"/>
      <c r="CJ431" s="48"/>
      <c r="CK431" s="48"/>
      <c r="CL431" s="48"/>
      <c r="CM431" s="48"/>
      <c r="CN431" s="48"/>
      <c r="CO431" s="48"/>
      <c r="CP431" s="48"/>
      <c r="CQ431" s="48"/>
      <c r="CR431" s="48"/>
    </row>
    <row r="432" spans="6:96" x14ac:dyDescent="0.25">
      <c r="F432" s="48"/>
      <c r="G432" s="48"/>
      <c r="H432" s="61"/>
      <c r="I432" s="48"/>
      <c r="J432" s="48"/>
      <c r="Y432" s="79"/>
      <c r="Z432" s="102"/>
      <c r="AA432" s="48"/>
      <c r="AB432" s="48"/>
      <c r="AD432" s="48"/>
      <c r="AE432" s="48"/>
      <c r="AF432" s="48"/>
      <c r="AH432" s="48"/>
      <c r="AJ432" s="48"/>
      <c r="AK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  <c r="CD432" s="48"/>
      <c r="CE432" s="48"/>
      <c r="CF432" s="48"/>
      <c r="CG432" s="48"/>
      <c r="CH432" s="48"/>
      <c r="CI432" s="48"/>
      <c r="CJ432" s="48"/>
      <c r="CK432" s="48"/>
      <c r="CL432" s="48"/>
      <c r="CM432" s="48"/>
      <c r="CN432" s="48"/>
      <c r="CO432" s="48"/>
      <c r="CP432" s="48"/>
      <c r="CQ432" s="48"/>
      <c r="CR432" s="48"/>
    </row>
    <row r="433" spans="6:96" x14ac:dyDescent="0.25">
      <c r="F433" s="48"/>
      <c r="G433" s="48"/>
      <c r="H433" s="61"/>
      <c r="I433" s="48"/>
      <c r="J433" s="48"/>
      <c r="Y433" s="79"/>
      <c r="Z433" s="102"/>
      <c r="AA433" s="48"/>
      <c r="AB433" s="48"/>
      <c r="AD433" s="48"/>
      <c r="AE433" s="48"/>
      <c r="AF433" s="48"/>
      <c r="AH433" s="48"/>
      <c r="AJ433" s="48"/>
      <c r="AK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  <c r="CD433" s="48"/>
      <c r="CE433" s="48"/>
      <c r="CF433" s="48"/>
      <c r="CG433" s="48"/>
      <c r="CH433" s="48"/>
      <c r="CI433" s="48"/>
      <c r="CJ433" s="48"/>
      <c r="CK433" s="48"/>
      <c r="CL433" s="48"/>
      <c r="CM433" s="48"/>
      <c r="CN433" s="48"/>
      <c r="CO433" s="48"/>
      <c r="CP433" s="48"/>
      <c r="CQ433" s="48"/>
      <c r="CR433" s="48"/>
    </row>
    <row r="434" spans="6:96" x14ac:dyDescent="0.25">
      <c r="F434" s="48"/>
      <c r="G434" s="48"/>
      <c r="H434" s="61"/>
      <c r="I434" s="48"/>
      <c r="J434" s="48"/>
      <c r="Y434" s="79"/>
      <c r="Z434" s="102"/>
      <c r="AA434" s="48"/>
      <c r="AB434" s="48"/>
      <c r="AD434" s="48"/>
      <c r="AE434" s="48"/>
      <c r="AF434" s="48"/>
      <c r="AH434" s="48"/>
      <c r="AJ434" s="48"/>
      <c r="AK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  <c r="CD434" s="48"/>
      <c r="CE434" s="48"/>
      <c r="CF434" s="48"/>
      <c r="CG434" s="48"/>
      <c r="CH434" s="48"/>
      <c r="CI434" s="48"/>
      <c r="CJ434" s="48"/>
      <c r="CK434" s="48"/>
      <c r="CL434" s="48"/>
      <c r="CM434" s="48"/>
      <c r="CN434" s="48"/>
      <c r="CO434" s="48"/>
      <c r="CP434" s="48"/>
      <c r="CQ434" s="48"/>
      <c r="CR434" s="48"/>
    </row>
    <row r="435" spans="6:96" x14ac:dyDescent="0.25">
      <c r="F435" s="48"/>
      <c r="G435" s="48"/>
      <c r="H435" s="61"/>
      <c r="I435" s="48"/>
      <c r="J435" s="48"/>
      <c r="Y435" s="79"/>
      <c r="Z435" s="102"/>
      <c r="AA435" s="48"/>
      <c r="AB435" s="48"/>
      <c r="AD435" s="48"/>
      <c r="AE435" s="48"/>
      <c r="AF435" s="48"/>
      <c r="AH435" s="48"/>
      <c r="AJ435" s="48"/>
      <c r="AK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48"/>
      <c r="CD435" s="48"/>
      <c r="CE435" s="48"/>
      <c r="CF435" s="48"/>
      <c r="CG435" s="48"/>
      <c r="CH435" s="48"/>
      <c r="CI435" s="48"/>
      <c r="CJ435" s="48"/>
      <c r="CK435" s="48"/>
      <c r="CL435" s="48"/>
      <c r="CM435" s="48"/>
      <c r="CN435" s="48"/>
      <c r="CO435" s="48"/>
      <c r="CP435" s="48"/>
      <c r="CQ435" s="48"/>
      <c r="CR435" s="48"/>
    </row>
    <row r="436" spans="6:96" x14ac:dyDescent="0.25">
      <c r="F436" s="48"/>
      <c r="G436" s="48"/>
      <c r="H436" s="61"/>
      <c r="I436" s="48"/>
      <c r="J436" s="48"/>
      <c r="Y436" s="79"/>
      <c r="Z436" s="102"/>
      <c r="AA436" s="48"/>
      <c r="AB436" s="48"/>
      <c r="AD436" s="48"/>
      <c r="AE436" s="48"/>
      <c r="AF436" s="48"/>
      <c r="AH436" s="48"/>
      <c r="AJ436" s="48"/>
      <c r="AK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  <c r="CC436" s="48"/>
      <c r="CD436" s="48"/>
      <c r="CE436" s="48"/>
      <c r="CF436" s="48"/>
      <c r="CG436" s="48"/>
      <c r="CH436" s="48"/>
      <c r="CI436" s="48"/>
      <c r="CJ436" s="48"/>
      <c r="CK436" s="48"/>
      <c r="CL436" s="48"/>
      <c r="CM436" s="48"/>
      <c r="CN436" s="48"/>
      <c r="CO436" s="48"/>
      <c r="CP436" s="48"/>
      <c r="CQ436" s="48"/>
      <c r="CR436" s="48"/>
    </row>
    <row r="437" spans="6:96" x14ac:dyDescent="0.25">
      <c r="F437" s="48"/>
      <c r="G437" s="48"/>
      <c r="H437" s="61"/>
      <c r="I437" s="48"/>
      <c r="J437" s="48"/>
      <c r="Y437" s="79"/>
      <c r="Z437" s="102"/>
      <c r="AA437" s="48"/>
      <c r="AB437" s="48"/>
      <c r="AD437" s="48"/>
      <c r="AE437" s="48"/>
      <c r="AF437" s="48"/>
      <c r="AH437" s="48"/>
      <c r="AJ437" s="48"/>
      <c r="AK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  <c r="CC437" s="48"/>
      <c r="CD437" s="48"/>
      <c r="CE437" s="48"/>
      <c r="CF437" s="48"/>
      <c r="CG437" s="48"/>
      <c r="CH437" s="48"/>
      <c r="CI437" s="48"/>
      <c r="CJ437" s="48"/>
      <c r="CK437" s="48"/>
      <c r="CL437" s="48"/>
      <c r="CM437" s="48"/>
      <c r="CN437" s="48"/>
      <c r="CO437" s="48"/>
      <c r="CP437" s="48"/>
      <c r="CQ437" s="48"/>
      <c r="CR437" s="48"/>
    </row>
    <row r="438" spans="6:96" x14ac:dyDescent="0.25">
      <c r="F438" s="48"/>
      <c r="G438" s="48"/>
      <c r="H438" s="61"/>
      <c r="I438" s="48"/>
      <c r="J438" s="48"/>
      <c r="Y438" s="79"/>
      <c r="Z438" s="102"/>
      <c r="AA438" s="48"/>
      <c r="AB438" s="48"/>
      <c r="AD438" s="48"/>
      <c r="AE438" s="48"/>
      <c r="AF438" s="48"/>
      <c r="AH438" s="48"/>
      <c r="AJ438" s="48"/>
      <c r="AK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  <c r="CC438" s="48"/>
      <c r="CD438" s="48"/>
      <c r="CE438" s="48"/>
      <c r="CF438" s="48"/>
      <c r="CG438" s="48"/>
      <c r="CH438" s="48"/>
      <c r="CI438" s="48"/>
      <c r="CJ438" s="48"/>
      <c r="CK438" s="48"/>
      <c r="CL438" s="48"/>
      <c r="CM438" s="48"/>
      <c r="CN438" s="48"/>
      <c r="CO438" s="48"/>
      <c r="CP438" s="48"/>
      <c r="CQ438" s="48"/>
      <c r="CR438" s="48"/>
    </row>
    <row r="439" spans="6:96" x14ac:dyDescent="0.25">
      <c r="F439" s="48"/>
      <c r="G439" s="48"/>
      <c r="H439" s="61"/>
      <c r="I439" s="48"/>
      <c r="J439" s="48"/>
      <c r="Y439" s="79"/>
      <c r="Z439" s="102"/>
      <c r="AA439" s="48"/>
      <c r="AB439" s="48"/>
      <c r="AD439" s="48"/>
      <c r="AE439" s="48"/>
      <c r="AF439" s="48"/>
      <c r="AH439" s="48"/>
      <c r="AJ439" s="48"/>
      <c r="AK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  <c r="CC439" s="48"/>
      <c r="CD439" s="48"/>
      <c r="CE439" s="48"/>
      <c r="CF439" s="48"/>
      <c r="CG439" s="48"/>
      <c r="CH439" s="48"/>
      <c r="CI439" s="48"/>
      <c r="CJ439" s="48"/>
      <c r="CK439" s="48"/>
      <c r="CL439" s="48"/>
      <c r="CM439" s="48"/>
      <c r="CN439" s="48"/>
      <c r="CO439" s="48"/>
      <c r="CP439" s="48"/>
      <c r="CQ439" s="48"/>
      <c r="CR439" s="48"/>
    </row>
    <row r="440" spans="6:96" x14ac:dyDescent="0.25">
      <c r="F440" s="48"/>
      <c r="G440" s="48"/>
      <c r="H440" s="61"/>
      <c r="I440" s="48"/>
      <c r="J440" s="48"/>
      <c r="Y440" s="79"/>
      <c r="Z440" s="102"/>
      <c r="AA440" s="48"/>
      <c r="AB440" s="48"/>
      <c r="AD440" s="48"/>
      <c r="AE440" s="48"/>
      <c r="AF440" s="48"/>
      <c r="AH440" s="48"/>
      <c r="AJ440" s="48"/>
      <c r="AK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  <c r="CC440" s="48"/>
      <c r="CD440" s="48"/>
      <c r="CE440" s="48"/>
      <c r="CF440" s="48"/>
      <c r="CG440" s="48"/>
      <c r="CH440" s="48"/>
      <c r="CI440" s="48"/>
      <c r="CJ440" s="48"/>
      <c r="CK440" s="48"/>
      <c r="CL440" s="48"/>
      <c r="CM440" s="48"/>
      <c r="CN440" s="48"/>
      <c r="CO440" s="48"/>
      <c r="CP440" s="48"/>
      <c r="CQ440" s="48"/>
      <c r="CR440" s="48"/>
    </row>
    <row r="441" spans="6:96" x14ac:dyDescent="0.25">
      <c r="F441" s="48"/>
      <c r="G441" s="48"/>
      <c r="H441" s="61"/>
      <c r="I441" s="48"/>
      <c r="J441" s="48"/>
      <c r="Y441" s="79"/>
      <c r="Z441" s="102"/>
      <c r="AA441" s="48"/>
      <c r="AB441" s="48"/>
      <c r="AD441" s="48"/>
      <c r="AE441" s="48"/>
      <c r="AF441" s="48"/>
      <c r="AH441" s="48"/>
      <c r="AJ441" s="48"/>
      <c r="AK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48"/>
      <c r="CD441" s="48"/>
      <c r="CE441" s="48"/>
      <c r="CF441" s="48"/>
      <c r="CG441" s="48"/>
      <c r="CH441" s="48"/>
      <c r="CI441" s="48"/>
      <c r="CJ441" s="48"/>
      <c r="CK441" s="48"/>
      <c r="CL441" s="48"/>
      <c r="CM441" s="48"/>
      <c r="CN441" s="48"/>
      <c r="CO441" s="48"/>
      <c r="CP441" s="48"/>
      <c r="CQ441" s="48"/>
      <c r="CR441" s="48"/>
    </row>
    <row r="442" spans="6:96" x14ac:dyDescent="0.25">
      <c r="F442" s="48"/>
      <c r="G442" s="48"/>
      <c r="H442" s="61"/>
      <c r="I442" s="48"/>
      <c r="J442" s="48"/>
      <c r="Y442" s="79"/>
      <c r="Z442" s="102"/>
      <c r="AA442" s="48"/>
      <c r="AB442" s="48"/>
      <c r="AD442" s="48"/>
      <c r="AE442" s="48"/>
      <c r="AF442" s="48"/>
      <c r="AH442" s="48"/>
      <c r="AJ442" s="48"/>
      <c r="AK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  <c r="CC442" s="48"/>
      <c r="CD442" s="48"/>
      <c r="CE442" s="48"/>
      <c r="CF442" s="48"/>
      <c r="CG442" s="48"/>
      <c r="CH442" s="48"/>
      <c r="CI442" s="48"/>
      <c r="CJ442" s="48"/>
      <c r="CK442" s="48"/>
      <c r="CL442" s="48"/>
      <c r="CM442" s="48"/>
      <c r="CN442" s="48"/>
      <c r="CO442" s="48"/>
      <c r="CP442" s="48"/>
      <c r="CQ442" s="48"/>
      <c r="CR442" s="48"/>
    </row>
    <row r="443" spans="6:96" x14ac:dyDescent="0.25">
      <c r="F443" s="48"/>
      <c r="G443" s="48"/>
      <c r="H443" s="61"/>
      <c r="I443" s="48"/>
      <c r="J443" s="48"/>
      <c r="Y443" s="79"/>
      <c r="Z443" s="102"/>
      <c r="AA443" s="48"/>
      <c r="AB443" s="48"/>
      <c r="AD443" s="48"/>
      <c r="AE443" s="48"/>
      <c r="AF443" s="48"/>
      <c r="AH443" s="48"/>
      <c r="AJ443" s="48"/>
      <c r="AK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  <c r="CC443" s="48"/>
      <c r="CD443" s="48"/>
      <c r="CE443" s="48"/>
      <c r="CF443" s="48"/>
      <c r="CG443" s="48"/>
      <c r="CH443" s="48"/>
      <c r="CI443" s="48"/>
      <c r="CJ443" s="48"/>
      <c r="CK443" s="48"/>
      <c r="CL443" s="48"/>
      <c r="CM443" s="48"/>
      <c r="CN443" s="48"/>
      <c r="CO443" s="48"/>
      <c r="CP443" s="48"/>
      <c r="CQ443" s="48"/>
      <c r="CR443" s="48"/>
    </row>
    <row r="444" spans="6:96" x14ac:dyDescent="0.25">
      <c r="F444" s="48"/>
      <c r="G444" s="48"/>
      <c r="H444" s="61"/>
      <c r="I444" s="48"/>
      <c r="J444" s="48"/>
      <c r="Y444" s="79"/>
      <c r="Z444" s="102"/>
      <c r="AA444" s="48"/>
      <c r="AB444" s="48"/>
      <c r="AD444" s="48"/>
      <c r="AE444" s="48"/>
      <c r="AF444" s="48"/>
      <c r="AH444" s="48"/>
      <c r="AJ444" s="48"/>
      <c r="AK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  <c r="CC444" s="48"/>
      <c r="CD444" s="48"/>
      <c r="CE444" s="48"/>
      <c r="CF444" s="48"/>
      <c r="CG444" s="48"/>
      <c r="CH444" s="48"/>
      <c r="CI444" s="48"/>
      <c r="CJ444" s="48"/>
      <c r="CK444" s="48"/>
      <c r="CL444" s="48"/>
      <c r="CM444" s="48"/>
      <c r="CN444" s="48"/>
      <c r="CO444" s="48"/>
      <c r="CP444" s="48"/>
      <c r="CQ444" s="48"/>
      <c r="CR444" s="48"/>
    </row>
    <row r="445" spans="6:96" x14ac:dyDescent="0.25">
      <c r="F445" s="48"/>
      <c r="G445" s="48"/>
      <c r="H445" s="61"/>
      <c r="I445" s="48"/>
      <c r="J445" s="48"/>
      <c r="Y445" s="79"/>
      <c r="Z445" s="102"/>
      <c r="AA445" s="48"/>
      <c r="AB445" s="48"/>
      <c r="AD445" s="48"/>
      <c r="AE445" s="48"/>
      <c r="AF445" s="48"/>
      <c r="AH445" s="48"/>
      <c r="AJ445" s="48"/>
      <c r="AK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  <c r="CC445" s="48"/>
      <c r="CD445" s="48"/>
      <c r="CE445" s="48"/>
      <c r="CF445" s="48"/>
      <c r="CG445" s="48"/>
      <c r="CH445" s="48"/>
      <c r="CI445" s="48"/>
      <c r="CJ445" s="48"/>
      <c r="CK445" s="48"/>
      <c r="CL445" s="48"/>
      <c r="CM445" s="48"/>
      <c r="CN445" s="48"/>
      <c r="CO445" s="48"/>
      <c r="CP445" s="48"/>
      <c r="CQ445" s="48"/>
      <c r="CR445" s="48"/>
    </row>
    <row r="446" spans="6:96" x14ac:dyDescent="0.25">
      <c r="F446" s="48"/>
      <c r="G446" s="48"/>
      <c r="H446" s="61"/>
      <c r="I446" s="48"/>
      <c r="J446" s="48"/>
      <c r="Y446" s="79"/>
      <c r="Z446" s="102"/>
      <c r="AA446" s="48"/>
      <c r="AB446" s="48"/>
      <c r="AD446" s="48"/>
      <c r="AE446" s="48"/>
      <c r="AF446" s="48"/>
      <c r="AH446" s="48"/>
      <c r="AJ446" s="48"/>
      <c r="AK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  <c r="CC446" s="48"/>
      <c r="CD446" s="48"/>
      <c r="CE446" s="48"/>
      <c r="CF446" s="48"/>
      <c r="CG446" s="48"/>
      <c r="CH446" s="48"/>
      <c r="CI446" s="48"/>
      <c r="CJ446" s="48"/>
      <c r="CK446" s="48"/>
      <c r="CL446" s="48"/>
      <c r="CM446" s="48"/>
      <c r="CN446" s="48"/>
      <c r="CO446" s="48"/>
      <c r="CP446" s="48"/>
      <c r="CQ446" s="48"/>
      <c r="CR446" s="48"/>
    </row>
    <row r="447" spans="6:96" x14ac:dyDescent="0.25">
      <c r="F447" s="48"/>
      <c r="G447" s="48"/>
      <c r="H447" s="61"/>
      <c r="I447" s="48"/>
      <c r="J447" s="48"/>
      <c r="Y447" s="79"/>
      <c r="Z447" s="102"/>
      <c r="AA447" s="48"/>
      <c r="AB447" s="48"/>
      <c r="AD447" s="48"/>
      <c r="AE447" s="48"/>
      <c r="AF447" s="48"/>
      <c r="AH447" s="48"/>
      <c r="AJ447" s="48"/>
      <c r="AK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  <c r="CC447" s="48"/>
      <c r="CD447" s="48"/>
      <c r="CE447" s="48"/>
      <c r="CF447" s="48"/>
      <c r="CG447" s="48"/>
      <c r="CH447" s="48"/>
      <c r="CI447" s="48"/>
      <c r="CJ447" s="48"/>
      <c r="CK447" s="48"/>
      <c r="CL447" s="48"/>
      <c r="CM447" s="48"/>
      <c r="CN447" s="48"/>
      <c r="CO447" s="48"/>
      <c r="CP447" s="48"/>
      <c r="CQ447" s="48"/>
      <c r="CR447" s="48"/>
    </row>
    <row r="448" spans="6:96" x14ac:dyDescent="0.25">
      <c r="F448" s="48"/>
      <c r="G448" s="48"/>
      <c r="H448" s="61"/>
      <c r="I448" s="48"/>
      <c r="J448" s="48"/>
      <c r="Y448" s="79"/>
      <c r="Z448" s="102"/>
      <c r="AA448" s="48"/>
      <c r="AB448" s="48"/>
      <c r="AD448" s="48"/>
      <c r="AE448" s="48"/>
      <c r="AF448" s="48"/>
      <c r="AH448" s="48"/>
      <c r="AJ448" s="48"/>
      <c r="AK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48"/>
      <c r="CD448" s="48"/>
      <c r="CE448" s="48"/>
      <c r="CF448" s="48"/>
      <c r="CG448" s="48"/>
      <c r="CH448" s="48"/>
      <c r="CI448" s="48"/>
      <c r="CJ448" s="48"/>
      <c r="CK448" s="48"/>
      <c r="CL448" s="48"/>
      <c r="CM448" s="48"/>
      <c r="CN448" s="48"/>
      <c r="CO448" s="48"/>
      <c r="CP448" s="48"/>
      <c r="CQ448" s="48"/>
      <c r="CR448" s="48"/>
    </row>
    <row r="449" spans="6:96" x14ac:dyDescent="0.25">
      <c r="F449" s="48"/>
      <c r="G449" s="48"/>
      <c r="H449" s="61"/>
      <c r="I449" s="48"/>
      <c r="J449" s="48"/>
      <c r="Y449" s="79"/>
      <c r="Z449" s="102"/>
      <c r="AA449" s="48"/>
      <c r="AB449" s="48"/>
      <c r="AD449" s="48"/>
      <c r="AE449" s="48"/>
      <c r="AF449" s="48"/>
      <c r="AH449" s="48"/>
      <c r="AJ449" s="48"/>
      <c r="AK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  <c r="CC449" s="48"/>
      <c r="CD449" s="48"/>
      <c r="CE449" s="48"/>
      <c r="CF449" s="48"/>
      <c r="CG449" s="48"/>
      <c r="CH449" s="48"/>
      <c r="CI449" s="48"/>
      <c r="CJ449" s="48"/>
      <c r="CK449" s="48"/>
      <c r="CL449" s="48"/>
      <c r="CM449" s="48"/>
      <c r="CN449" s="48"/>
      <c r="CO449" s="48"/>
      <c r="CP449" s="48"/>
      <c r="CQ449" s="48"/>
      <c r="CR449" s="48"/>
    </row>
    <row r="450" spans="6:96" x14ac:dyDescent="0.25">
      <c r="F450" s="48"/>
      <c r="G450" s="48"/>
      <c r="H450" s="61"/>
      <c r="I450" s="48"/>
      <c r="J450" s="48"/>
      <c r="Y450" s="79"/>
      <c r="Z450" s="102"/>
      <c r="AA450" s="48"/>
      <c r="AB450" s="48"/>
      <c r="AD450" s="48"/>
      <c r="AE450" s="48"/>
      <c r="AF450" s="48"/>
      <c r="AH450" s="48"/>
      <c r="AJ450" s="48"/>
      <c r="AK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  <c r="CD450" s="48"/>
      <c r="CE450" s="48"/>
      <c r="CF450" s="48"/>
      <c r="CG450" s="48"/>
      <c r="CH450" s="48"/>
      <c r="CI450" s="48"/>
      <c r="CJ450" s="48"/>
      <c r="CK450" s="48"/>
      <c r="CL450" s="48"/>
      <c r="CM450" s="48"/>
      <c r="CN450" s="48"/>
      <c r="CO450" s="48"/>
      <c r="CP450" s="48"/>
      <c r="CQ450" s="48"/>
      <c r="CR450" s="48"/>
    </row>
    <row r="451" spans="6:96" x14ac:dyDescent="0.25">
      <c r="F451" s="48"/>
      <c r="G451" s="48"/>
      <c r="H451" s="61"/>
      <c r="I451" s="48"/>
      <c r="J451" s="48"/>
      <c r="Y451" s="79"/>
      <c r="Z451" s="102"/>
      <c r="AA451" s="48"/>
      <c r="AB451" s="48"/>
      <c r="AD451" s="48"/>
      <c r="AE451" s="48"/>
      <c r="AF451" s="48"/>
      <c r="AH451" s="48"/>
      <c r="AJ451" s="48"/>
      <c r="AK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  <c r="CD451" s="48"/>
      <c r="CE451" s="48"/>
      <c r="CF451" s="48"/>
      <c r="CG451" s="48"/>
      <c r="CH451" s="48"/>
      <c r="CI451" s="48"/>
      <c r="CJ451" s="48"/>
      <c r="CK451" s="48"/>
      <c r="CL451" s="48"/>
      <c r="CM451" s="48"/>
      <c r="CN451" s="48"/>
      <c r="CO451" s="48"/>
      <c r="CP451" s="48"/>
      <c r="CQ451" s="48"/>
      <c r="CR451" s="48"/>
    </row>
    <row r="452" spans="6:96" x14ac:dyDescent="0.25">
      <c r="F452" s="48"/>
      <c r="G452" s="48"/>
      <c r="H452" s="61"/>
      <c r="I452" s="48"/>
      <c r="J452" s="48"/>
      <c r="Y452" s="79"/>
      <c r="Z452" s="102"/>
      <c r="AA452" s="48"/>
      <c r="AB452" s="48"/>
      <c r="AD452" s="48"/>
      <c r="AE452" s="48"/>
      <c r="AF452" s="48"/>
      <c r="AH452" s="48"/>
      <c r="AJ452" s="48"/>
      <c r="AK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8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8"/>
      <c r="CQ452" s="48"/>
      <c r="CR452" s="48"/>
    </row>
    <row r="453" spans="6:96" x14ac:dyDescent="0.25">
      <c r="F453" s="48"/>
      <c r="G453" s="48"/>
      <c r="H453" s="61"/>
      <c r="I453" s="48"/>
      <c r="J453" s="48"/>
      <c r="Y453" s="79"/>
      <c r="Z453" s="102"/>
      <c r="AA453" s="48"/>
      <c r="AB453" s="48"/>
      <c r="AD453" s="48"/>
      <c r="AE453" s="48"/>
      <c r="AF453" s="48"/>
      <c r="AH453" s="48"/>
      <c r="AJ453" s="48"/>
      <c r="AK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48"/>
      <c r="CD453" s="48"/>
      <c r="CE453" s="48"/>
      <c r="CF453" s="48"/>
      <c r="CG453" s="48"/>
      <c r="CH453" s="48"/>
      <c r="CI453" s="48"/>
      <c r="CJ453" s="48"/>
      <c r="CK453" s="48"/>
      <c r="CL453" s="48"/>
      <c r="CM453" s="48"/>
      <c r="CN453" s="48"/>
      <c r="CO453" s="48"/>
      <c r="CP453" s="48"/>
      <c r="CQ453" s="48"/>
      <c r="CR453" s="48"/>
    </row>
    <row r="454" spans="6:96" x14ac:dyDescent="0.25">
      <c r="F454" s="48"/>
      <c r="G454" s="48"/>
      <c r="H454" s="61"/>
      <c r="I454" s="48"/>
      <c r="J454" s="48"/>
      <c r="Y454" s="79"/>
      <c r="Z454" s="102"/>
      <c r="AA454" s="48"/>
      <c r="AB454" s="48"/>
      <c r="AD454" s="48"/>
      <c r="AE454" s="48"/>
      <c r="AF454" s="48"/>
      <c r="AH454" s="48"/>
      <c r="AJ454" s="48"/>
      <c r="AK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  <c r="CC454" s="48"/>
      <c r="CD454" s="48"/>
      <c r="CE454" s="48"/>
      <c r="CF454" s="48"/>
      <c r="CG454" s="48"/>
      <c r="CH454" s="48"/>
      <c r="CI454" s="48"/>
      <c r="CJ454" s="48"/>
      <c r="CK454" s="48"/>
      <c r="CL454" s="48"/>
      <c r="CM454" s="48"/>
      <c r="CN454" s="48"/>
      <c r="CO454" s="48"/>
      <c r="CP454" s="48"/>
      <c r="CQ454" s="48"/>
      <c r="CR454" s="48"/>
    </row>
    <row r="455" spans="6:96" x14ac:dyDescent="0.25">
      <c r="F455" s="48"/>
      <c r="G455" s="48"/>
      <c r="H455" s="61"/>
      <c r="I455" s="48"/>
      <c r="J455" s="48"/>
      <c r="Y455" s="79"/>
      <c r="Z455" s="102"/>
      <c r="AA455" s="48"/>
      <c r="AB455" s="48"/>
      <c r="AD455" s="48"/>
      <c r="AE455" s="48"/>
      <c r="AF455" s="48"/>
      <c r="AH455" s="48"/>
      <c r="AJ455" s="48"/>
      <c r="AK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48"/>
      <c r="CD455" s="48"/>
      <c r="CE455" s="48"/>
      <c r="CF455" s="48"/>
      <c r="CG455" s="48"/>
      <c r="CH455" s="48"/>
      <c r="CI455" s="48"/>
      <c r="CJ455" s="48"/>
      <c r="CK455" s="48"/>
      <c r="CL455" s="48"/>
      <c r="CM455" s="48"/>
      <c r="CN455" s="48"/>
      <c r="CO455" s="48"/>
      <c r="CP455" s="48"/>
      <c r="CQ455" s="48"/>
      <c r="CR455" s="48"/>
    </row>
    <row r="456" spans="6:96" x14ac:dyDescent="0.25">
      <c r="F456" s="48"/>
      <c r="G456" s="48"/>
      <c r="H456" s="61"/>
      <c r="I456" s="48"/>
      <c r="J456" s="48"/>
      <c r="Y456" s="79"/>
      <c r="Z456" s="102"/>
      <c r="AA456" s="48"/>
      <c r="AB456" s="48"/>
      <c r="AD456" s="48"/>
      <c r="AE456" s="48"/>
      <c r="AF456" s="48"/>
      <c r="AH456" s="48"/>
      <c r="AJ456" s="48"/>
      <c r="AK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48"/>
      <c r="CD456" s="48"/>
      <c r="CE456" s="48"/>
      <c r="CF456" s="48"/>
      <c r="CG456" s="48"/>
      <c r="CH456" s="48"/>
      <c r="CI456" s="48"/>
      <c r="CJ456" s="48"/>
      <c r="CK456" s="48"/>
      <c r="CL456" s="48"/>
      <c r="CM456" s="48"/>
      <c r="CN456" s="48"/>
      <c r="CO456" s="48"/>
      <c r="CP456" s="48"/>
      <c r="CQ456" s="48"/>
      <c r="CR456" s="48"/>
    </row>
    <row r="457" spans="6:96" x14ac:dyDescent="0.25">
      <c r="F457" s="48"/>
      <c r="G457" s="48"/>
      <c r="H457" s="61"/>
      <c r="I457" s="48"/>
      <c r="J457" s="48"/>
      <c r="Y457" s="79"/>
      <c r="Z457" s="102"/>
      <c r="AA457" s="48"/>
      <c r="AB457" s="48"/>
      <c r="AD457" s="48"/>
      <c r="AE457" s="48"/>
      <c r="AF457" s="48"/>
      <c r="AH457" s="48"/>
      <c r="AJ457" s="48"/>
      <c r="AK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  <c r="CC457" s="48"/>
      <c r="CD457" s="48"/>
      <c r="CE457" s="48"/>
      <c r="CF457" s="48"/>
      <c r="CG457" s="48"/>
      <c r="CH457" s="48"/>
      <c r="CI457" s="48"/>
      <c r="CJ457" s="48"/>
      <c r="CK457" s="48"/>
      <c r="CL457" s="48"/>
      <c r="CM457" s="48"/>
      <c r="CN457" s="48"/>
      <c r="CO457" s="48"/>
      <c r="CP457" s="48"/>
      <c r="CQ457" s="48"/>
      <c r="CR457" s="48"/>
    </row>
    <row r="458" spans="6:96" x14ac:dyDescent="0.25">
      <c r="F458" s="48"/>
      <c r="G458" s="48"/>
      <c r="H458" s="61"/>
      <c r="I458" s="48"/>
      <c r="J458" s="48"/>
      <c r="Y458" s="79"/>
      <c r="Z458" s="102"/>
      <c r="AA458" s="48"/>
      <c r="AB458" s="48"/>
      <c r="AD458" s="48"/>
      <c r="AE458" s="48"/>
      <c r="AF458" s="48"/>
      <c r="AH458" s="48"/>
      <c r="AJ458" s="48"/>
      <c r="AK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48"/>
      <c r="CD458" s="48"/>
      <c r="CE458" s="48"/>
      <c r="CF458" s="48"/>
      <c r="CG458" s="48"/>
      <c r="CH458" s="48"/>
      <c r="CI458" s="48"/>
      <c r="CJ458" s="48"/>
      <c r="CK458" s="48"/>
      <c r="CL458" s="48"/>
      <c r="CM458" s="48"/>
      <c r="CN458" s="48"/>
      <c r="CO458" s="48"/>
      <c r="CP458" s="48"/>
      <c r="CQ458" s="48"/>
      <c r="CR458" s="48"/>
    </row>
    <row r="459" spans="6:96" x14ac:dyDescent="0.25">
      <c r="F459" s="48"/>
      <c r="G459" s="48"/>
      <c r="H459" s="61"/>
      <c r="I459" s="48"/>
      <c r="J459" s="48"/>
      <c r="Y459" s="79"/>
      <c r="Z459" s="102"/>
      <c r="AA459" s="48"/>
      <c r="AB459" s="48"/>
      <c r="AD459" s="48"/>
      <c r="AE459" s="48"/>
      <c r="AF459" s="48"/>
      <c r="AH459" s="48"/>
      <c r="AJ459" s="48"/>
      <c r="AK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  <c r="CD459" s="48"/>
      <c r="CE459" s="48"/>
      <c r="CF459" s="48"/>
      <c r="CG459" s="48"/>
      <c r="CH459" s="48"/>
      <c r="CI459" s="48"/>
      <c r="CJ459" s="48"/>
      <c r="CK459" s="48"/>
      <c r="CL459" s="48"/>
      <c r="CM459" s="48"/>
      <c r="CN459" s="48"/>
      <c r="CO459" s="48"/>
      <c r="CP459" s="48"/>
      <c r="CQ459" s="48"/>
      <c r="CR459" s="48"/>
    </row>
    <row r="460" spans="6:96" x14ac:dyDescent="0.25">
      <c r="F460" s="48"/>
      <c r="G460" s="48"/>
      <c r="H460" s="61"/>
      <c r="I460" s="48"/>
      <c r="J460" s="48"/>
      <c r="Y460" s="79"/>
      <c r="Z460" s="102"/>
      <c r="AA460" s="48"/>
      <c r="AB460" s="48"/>
      <c r="AD460" s="48"/>
      <c r="AE460" s="48"/>
      <c r="AF460" s="48"/>
      <c r="AH460" s="48"/>
      <c r="AJ460" s="48"/>
      <c r="AK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  <c r="CD460" s="48"/>
      <c r="CE460" s="48"/>
      <c r="CF460" s="48"/>
      <c r="CG460" s="48"/>
      <c r="CH460" s="48"/>
      <c r="CI460" s="48"/>
      <c r="CJ460" s="48"/>
      <c r="CK460" s="48"/>
      <c r="CL460" s="48"/>
      <c r="CM460" s="48"/>
      <c r="CN460" s="48"/>
      <c r="CO460" s="48"/>
      <c r="CP460" s="48"/>
      <c r="CQ460" s="48"/>
      <c r="CR460" s="48"/>
    </row>
    <row r="461" spans="6:96" x14ac:dyDescent="0.25">
      <c r="F461" s="48"/>
      <c r="G461" s="48"/>
      <c r="H461" s="61"/>
      <c r="I461" s="48"/>
      <c r="J461" s="48"/>
      <c r="Y461" s="79"/>
      <c r="Z461" s="102"/>
      <c r="AA461" s="48"/>
      <c r="AB461" s="48"/>
      <c r="AD461" s="48"/>
      <c r="AE461" s="48"/>
      <c r="AF461" s="48"/>
      <c r="AH461" s="48"/>
      <c r="AJ461" s="48"/>
      <c r="AK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48"/>
      <c r="CD461" s="48"/>
      <c r="CE461" s="48"/>
      <c r="CF461" s="48"/>
      <c r="CG461" s="48"/>
      <c r="CH461" s="48"/>
      <c r="CI461" s="48"/>
      <c r="CJ461" s="48"/>
      <c r="CK461" s="48"/>
      <c r="CL461" s="48"/>
      <c r="CM461" s="48"/>
      <c r="CN461" s="48"/>
      <c r="CO461" s="48"/>
      <c r="CP461" s="48"/>
      <c r="CQ461" s="48"/>
      <c r="CR461" s="48"/>
    </row>
    <row r="462" spans="6:96" x14ac:dyDescent="0.25">
      <c r="F462" s="48"/>
      <c r="G462" s="48"/>
      <c r="H462" s="61"/>
      <c r="I462" s="48"/>
      <c r="J462" s="48"/>
      <c r="Y462" s="79"/>
      <c r="Z462" s="102"/>
      <c r="AA462" s="48"/>
      <c r="AB462" s="48"/>
      <c r="AD462" s="48"/>
      <c r="AE462" s="48"/>
      <c r="AF462" s="48"/>
      <c r="AH462" s="48"/>
      <c r="AJ462" s="48"/>
      <c r="AK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48"/>
      <c r="CD462" s="48"/>
      <c r="CE462" s="48"/>
      <c r="CF462" s="48"/>
      <c r="CG462" s="48"/>
      <c r="CH462" s="48"/>
      <c r="CI462" s="48"/>
      <c r="CJ462" s="48"/>
      <c r="CK462" s="48"/>
      <c r="CL462" s="48"/>
      <c r="CM462" s="48"/>
      <c r="CN462" s="48"/>
      <c r="CO462" s="48"/>
      <c r="CP462" s="48"/>
      <c r="CQ462" s="48"/>
      <c r="CR462" s="48"/>
    </row>
    <row r="463" spans="6:96" x14ac:dyDescent="0.25">
      <c r="F463" s="48"/>
      <c r="G463" s="48"/>
      <c r="H463" s="61"/>
      <c r="I463" s="48"/>
      <c r="J463" s="48"/>
      <c r="Y463" s="79"/>
      <c r="Z463" s="102"/>
      <c r="AA463" s="48"/>
      <c r="AB463" s="48"/>
      <c r="AD463" s="48"/>
      <c r="AE463" s="48"/>
      <c r="AF463" s="48"/>
      <c r="AH463" s="48"/>
      <c r="AJ463" s="48"/>
      <c r="AK463" s="48"/>
    </row>
    <row r="464" spans="6:96" x14ac:dyDescent="0.25">
      <c r="F464" s="48"/>
      <c r="G464" s="48"/>
      <c r="H464" s="61"/>
      <c r="I464" s="48"/>
      <c r="J464" s="48"/>
      <c r="Y464" s="79"/>
      <c r="Z464" s="102"/>
      <c r="AA464" s="48"/>
      <c r="AB464" s="48"/>
      <c r="AD464" s="48"/>
      <c r="AE464" s="48"/>
      <c r="AF464" s="48"/>
      <c r="AH464" s="48"/>
      <c r="AJ464" s="48"/>
      <c r="AK464" s="48"/>
    </row>
    <row r="465" spans="6:37" x14ac:dyDescent="0.25">
      <c r="F465" s="48"/>
      <c r="G465" s="48"/>
      <c r="H465" s="61"/>
      <c r="I465" s="48"/>
      <c r="J465" s="48"/>
      <c r="Y465" s="79"/>
      <c r="Z465" s="102"/>
      <c r="AA465" s="48"/>
      <c r="AB465" s="48"/>
      <c r="AD465" s="48"/>
      <c r="AE465" s="48"/>
      <c r="AF465" s="48"/>
      <c r="AH465" s="48"/>
      <c r="AJ465" s="48"/>
      <c r="AK465" s="48"/>
    </row>
    <row r="466" spans="6:37" x14ac:dyDescent="0.25">
      <c r="F466" s="48"/>
      <c r="G466" s="48"/>
      <c r="H466" s="61"/>
      <c r="I466" s="48"/>
      <c r="J466" s="48"/>
      <c r="Y466" s="79"/>
      <c r="Z466" s="102"/>
      <c r="AA466" s="48"/>
      <c r="AB466" s="48"/>
      <c r="AD466" s="48"/>
      <c r="AE466" s="48"/>
      <c r="AF466" s="48"/>
      <c r="AH466" s="48"/>
      <c r="AJ466" s="48"/>
      <c r="AK466" s="48"/>
    </row>
    <row r="467" spans="6:37" x14ac:dyDescent="0.25">
      <c r="F467" s="48"/>
      <c r="G467" s="48"/>
      <c r="H467" s="61"/>
      <c r="I467" s="48"/>
      <c r="J467" s="48"/>
      <c r="Y467" s="79"/>
      <c r="Z467" s="102"/>
      <c r="AA467" s="48"/>
      <c r="AB467" s="48"/>
      <c r="AD467" s="48"/>
      <c r="AE467" s="48"/>
      <c r="AF467" s="48"/>
      <c r="AH467" s="48"/>
      <c r="AJ467" s="48"/>
      <c r="AK467" s="48"/>
    </row>
    <row r="468" spans="6:37" x14ac:dyDescent="0.25">
      <c r="F468" s="48"/>
      <c r="G468" s="48"/>
      <c r="H468" s="61"/>
      <c r="I468" s="48"/>
      <c r="J468" s="48"/>
      <c r="Y468" s="79"/>
      <c r="Z468" s="102"/>
      <c r="AA468" s="48"/>
      <c r="AB468" s="48"/>
      <c r="AD468" s="48"/>
      <c r="AE468" s="48"/>
      <c r="AF468" s="48"/>
      <c r="AH468" s="48"/>
      <c r="AJ468" s="48"/>
      <c r="AK468" s="48"/>
    </row>
    <row r="469" spans="6:37" x14ac:dyDescent="0.25">
      <c r="F469" s="48"/>
      <c r="G469" s="48"/>
      <c r="H469" s="61"/>
      <c r="I469" s="48"/>
      <c r="J469" s="48"/>
      <c r="Y469" s="79"/>
      <c r="Z469" s="102"/>
      <c r="AA469" s="48"/>
      <c r="AB469" s="48"/>
      <c r="AD469" s="48"/>
      <c r="AE469" s="48"/>
      <c r="AF469" s="48"/>
      <c r="AH469" s="48"/>
      <c r="AJ469" s="48"/>
      <c r="AK469" s="48"/>
    </row>
    <row r="470" spans="6:37" x14ac:dyDescent="0.25">
      <c r="F470" s="48"/>
      <c r="G470" s="48"/>
      <c r="H470" s="61"/>
      <c r="I470" s="48"/>
      <c r="J470" s="48"/>
      <c r="Y470" s="79"/>
      <c r="Z470" s="102"/>
      <c r="AA470" s="48"/>
      <c r="AB470" s="48"/>
      <c r="AD470" s="48"/>
      <c r="AE470" s="48"/>
      <c r="AF470" s="48"/>
      <c r="AH470" s="48"/>
      <c r="AJ470" s="48"/>
      <c r="AK470" s="48"/>
    </row>
    <row r="471" spans="6:37" x14ac:dyDescent="0.25">
      <c r="F471" s="48"/>
      <c r="G471" s="48"/>
      <c r="H471" s="61"/>
      <c r="I471" s="48"/>
      <c r="J471" s="48"/>
      <c r="Y471" s="79"/>
      <c r="Z471" s="102"/>
      <c r="AA471" s="48"/>
      <c r="AB471" s="48"/>
      <c r="AD471" s="48"/>
      <c r="AE471" s="48"/>
      <c r="AF471" s="48"/>
      <c r="AH471" s="48"/>
      <c r="AJ471" s="48"/>
      <c r="AK471" s="48"/>
    </row>
    <row r="472" spans="6:37" x14ac:dyDescent="0.25">
      <c r="F472" s="48"/>
      <c r="G472" s="48"/>
      <c r="H472" s="61"/>
      <c r="I472" s="48"/>
      <c r="J472" s="48"/>
      <c r="Y472" s="79"/>
      <c r="Z472" s="102"/>
      <c r="AA472" s="48"/>
      <c r="AB472" s="48"/>
      <c r="AD472" s="48"/>
      <c r="AE472" s="48"/>
      <c r="AF472" s="48"/>
      <c r="AH472" s="48"/>
      <c r="AJ472" s="48"/>
      <c r="AK472" s="48"/>
    </row>
    <row r="473" spans="6:37" x14ac:dyDescent="0.25">
      <c r="F473" s="48"/>
      <c r="G473" s="48"/>
      <c r="H473" s="61"/>
      <c r="I473" s="48"/>
      <c r="J473" s="48"/>
      <c r="Y473" s="79"/>
      <c r="Z473" s="102"/>
      <c r="AA473" s="48"/>
      <c r="AB473" s="48"/>
      <c r="AD473" s="48"/>
      <c r="AE473" s="48"/>
      <c r="AF473" s="48"/>
      <c r="AH473" s="48"/>
      <c r="AJ473" s="48"/>
      <c r="AK473" s="48"/>
    </row>
    <row r="474" spans="6:37" x14ac:dyDescent="0.25">
      <c r="F474" s="48"/>
      <c r="G474" s="48"/>
      <c r="H474" s="61"/>
      <c r="I474" s="48"/>
      <c r="J474" s="48"/>
      <c r="Y474" s="79"/>
      <c r="Z474" s="102"/>
      <c r="AA474" s="48"/>
      <c r="AB474" s="48"/>
      <c r="AD474" s="48"/>
      <c r="AE474" s="48"/>
      <c r="AF474" s="48"/>
      <c r="AH474" s="48"/>
      <c r="AJ474" s="48"/>
      <c r="AK474" s="48"/>
    </row>
    <row r="475" spans="6:37" x14ac:dyDescent="0.25">
      <c r="F475" s="48"/>
      <c r="G475" s="48"/>
      <c r="H475" s="61"/>
      <c r="I475" s="48"/>
      <c r="J475" s="48"/>
      <c r="Y475" s="79"/>
      <c r="Z475" s="102"/>
      <c r="AA475" s="48"/>
      <c r="AB475" s="48"/>
      <c r="AD475" s="48"/>
      <c r="AE475" s="48"/>
      <c r="AF475" s="48"/>
      <c r="AH475" s="48"/>
      <c r="AJ475" s="48"/>
      <c r="AK475" s="48"/>
    </row>
    <row r="476" spans="6:37" x14ac:dyDescent="0.25">
      <c r="F476" s="48"/>
      <c r="G476" s="48"/>
      <c r="H476" s="61"/>
      <c r="I476" s="48"/>
      <c r="J476" s="48"/>
      <c r="Y476" s="79"/>
      <c r="Z476" s="102"/>
      <c r="AA476" s="48"/>
      <c r="AB476" s="48"/>
      <c r="AD476" s="48"/>
      <c r="AE476" s="48"/>
      <c r="AF476" s="48"/>
      <c r="AH476" s="48"/>
      <c r="AJ476" s="48"/>
      <c r="AK476" s="48"/>
    </row>
    <row r="477" spans="6:37" x14ac:dyDescent="0.25">
      <c r="F477" s="48"/>
      <c r="G477" s="48"/>
      <c r="H477" s="61"/>
      <c r="I477" s="48"/>
      <c r="J477" s="48"/>
      <c r="Y477" s="79"/>
      <c r="Z477" s="102"/>
      <c r="AA477" s="48"/>
      <c r="AB477" s="48"/>
      <c r="AD477" s="48"/>
      <c r="AE477" s="48"/>
      <c r="AF477" s="48"/>
      <c r="AH477" s="48"/>
      <c r="AJ477" s="48"/>
      <c r="AK477" s="48"/>
    </row>
    <row r="478" spans="6:37" x14ac:dyDescent="0.25">
      <c r="F478" s="48"/>
      <c r="G478" s="48"/>
      <c r="H478" s="61"/>
      <c r="I478" s="48"/>
      <c r="J478" s="48"/>
      <c r="Y478" s="79"/>
      <c r="Z478" s="102"/>
      <c r="AA478" s="48"/>
      <c r="AB478" s="48"/>
      <c r="AD478" s="48"/>
      <c r="AE478" s="48"/>
      <c r="AF478" s="48"/>
      <c r="AH478" s="48"/>
      <c r="AJ478" s="48"/>
      <c r="AK478" s="48"/>
    </row>
    <row r="479" spans="6:37" x14ac:dyDescent="0.25">
      <c r="F479" s="48"/>
      <c r="G479" s="48"/>
      <c r="H479" s="61"/>
      <c r="I479" s="48"/>
      <c r="J479" s="48"/>
      <c r="Y479" s="79"/>
      <c r="Z479" s="102"/>
      <c r="AA479" s="48"/>
      <c r="AB479" s="48"/>
      <c r="AD479" s="48"/>
      <c r="AE479" s="48"/>
      <c r="AF479" s="48"/>
      <c r="AH479" s="48"/>
      <c r="AJ479" s="48"/>
      <c r="AK479" s="48"/>
    </row>
    <row r="480" spans="6:37" x14ac:dyDescent="0.25">
      <c r="F480" s="48"/>
      <c r="G480" s="48"/>
      <c r="H480" s="61"/>
      <c r="I480" s="48"/>
      <c r="J480" s="48"/>
      <c r="Y480" s="79"/>
      <c r="Z480" s="102"/>
      <c r="AA480" s="48"/>
      <c r="AB480" s="48"/>
      <c r="AD480" s="48"/>
      <c r="AE480" s="48"/>
      <c r="AF480" s="48"/>
      <c r="AH480" s="48"/>
      <c r="AJ480" s="48"/>
      <c r="AK480" s="48"/>
    </row>
    <row r="481" spans="6:37" x14ac:dyDescent="0.25">
      <c r="F481" s="48"/>
      <c r="G481" s="48"/>
      <c r="H481" s="61"/>
      <c r="I481" s="48"/>
      <c r="J481" s="48"/>
      <c r="Y481" s="79"/>
      <c r="Z481" s="102"/>
      <c r="AA481" s="48"/>
      <c r="AB481" s="48"/>
      <c r="AD481" s="48"/>
      <c r="AE481" s="48"/>
      <c r="AF481" s="48"/>
      <c r="AH481" s="48"/>
      <c r="AJ481" s="48"/>
      <c r="AK481" s="48"/>
    </row>
    <row r="482" spans="6:37" x14ac:dyDescent="0.25">
      <c r="F482" s="48"/>
      <c r="G482" s="48"/>
      <c r="H482" s="61"/>
      <c r="I482" s="48"/>
      <c r="J482" s="48"/>
      <c r="Y482" s="79"/>
      <c r="Z482" s="102"/>
      <c r="AA482" s="48"/>
      <c r="AB482" s="48"/>
      <c r="AD482" s="48"/>
      <c r="AE482" s="48"/>
      <c r="AF482" s="48"/>
      <c r="AH482" s="48"/>
      <c r="AJ482" s="48"/>
      <c r="AK482" s="48"/>
    </row>
    <row r="483" spans="6:37" x14ac:dyDescent="0.25">
      <c r="F483" s="48"/>
      <c r="G483" s="48"/>
      <c r="H483" s="61"/>
      <c r="I483" s="48"/>
      <c r="J483" s="48"/>
      <c r="Y483" s="79"/>
      <c r="Z483" s="102"/>
      <c r="AA483" s="48"/>
      <c r="AB483" s="48"/>
      <c r="AD483" s="48"/>
      <c r="AE483" s="48"/>
      <c r="AF483" s="48"/>
      <c r="AH483" s="48"/>
      <c r="AJ483" s="48"/>
      <c r="AK483" s="48"/>
    </row>
    <row r="484" spans="6:37" x14ac:dyDescent="0.25">
      <c r="F484" s="48"/>
      <c r="G484" s="48"/>
      <c r="H484" s="61"/>
      <c r="I484" s="48"/>
      <c r="J484" s="48"/>
      <c r="Y484" s="79"/>
      <c r="Z484" s="102"/>
      <c r="AA484" s="48"/>
      <c r="AB484" s="48"/>
      <c r="AD484" s="48"/>
      <c r="AE484" s="48"/>
      <c r="AF484" s="48"/>
      <c r="AH484" s="48"/>
      <c r="AJ484" s="48"/>
      <c r="AK484" s="48"/>
    </row>
    <row r="485" spans="6:37" x14ac:dyDescent="0.25">
      <c r="F485" s="48"/>
      <c r="G485" s="48"/>
      <c r="H485" s="61"/>
      <c r="I485" s="48"/>
      <c r="J485" s="48"/>
      <c r="Y485" s="79"/>
      <c r="Z485" s="102"/>
      <c r="AA485" s="48"/>
      <c r="AB485" s="48"/>
      <c r="AD485" s="48"/>
      <c r="AE485" s="48"/>
      <c r="AF485" s="48"/>
      <c r="AH485" s="48"/>
      <c r="AJ485" s="48"/>
      <c r="AK485" s="48"/>
    </row>
    <row r="486" spans="6:37" x14ac:dyDescent="0.25">
      <c r="F486" s="48"/>
      <c r="G486" s="48"/>
      <c r="H486" s="61"/>
      <c r="I486" s="48"/>
      <c r="J486" s="48"/>
      <c r="Y486" s="79"/>
      <c r="Z486" s="102"/>
      <c r="AA486" s="48"/>
      <c r="AB486" s="48"/>
      <c r="AD486" s="48"/>
      <c r="AE486" s="48"/>
      <c r="AF486" s="48"/>
      <c r="AH486" s="48"/>
      <c r="AJ486" s="48"/>
      <c r="AK486" s="48"/>
    </row>
    <row r="487" spans="6:37" x14ac:dyDescent="0.25">
      <c r="F487" s="48"/>
      <c r="G487" s="48"/>
      <c r="H487" s="61"/>
      <c r="I487" s="48"/>
      <c r="J487" s="48"/>
      <c r="Y487" s="79"/>
      <c r="Z487" s="102"/>
      <c r="AA487" s="48"/>
      <c r="AB487" s="48"/>
      <c r="AD487" s="48"/>
      <c r="AE487" s="48"/>
      <c r="AF487" s="48"/>
      <c r="AH487" s="48"/>
      <c r="AJ487" s="48"/>
      <c r="AK487" s="48"/>
    </row>
    <row r="488" spans="6:37" x14ac:dyDescent="0.25">
      <c r="F488" s="48"/>
      <c r="G488" s="48"/>
      <c r="H488" s="61"/>
      <c r="I488" s="48"/>
      <c r="J488" s="48"/>
      <c r="Y488" s="79"/>
      <c r="Z488" s="102"/>
      <c r="AA488" s="48"/>
      <c r="AB488" s="48"/>
      <c r="AD488" s="48"/>
      <c r="AE488" s="48"/>
      <c r="AF488" s="48"/>
      <c r="AH488" s="48"/>
      <c r="AJ488" s="48"/>
      <c r="AK488" s="48"/>
    </row>
    <row r="489" spans="6:37" x14ac:dyDescent="0.25">
      <c r="F489" s="48"/>
      <c r="G489" s="48"/>
      <c r="H489" s="61"/>
      <c r="I489" s="48"/>
      <c r="J489" s="48"/>
      <c r="Y489" s="79"/>
      <c r="Z489" s="102"/>
      <c r="AA489" s="48"/>
      <c r="AB489" s="48"/>
      <c r="AD489" s="48"/>
      <c r="AE489" s="48"/>
      <c r="AF489" s="48"/>
      <c r="AH489" s="48"/>
      <c r="AJ489" s="48"/>
      <c r="AK489" s="48"/>
    </row>
    <row r="490" spans="6:37" x14ac:dyDescent="0.25">
      <c r="F490" s="48"/>
      <c r="G490" s="48"/>
      <c r="H490" s="61"/>
      <c r="I490" s="48"/>
      <c r="J490" s="48"/>
      <c r="Y490" s="79"/>
      <c r="Z490" s="102"/>
      <c r="AA490" s="48"/>
      <c r="AB490" s="48"/>
      <c r="AD490" s="48"/>
      <c r="AE490" s="48"/>
      <c r="AF490" s="48"/>
      <c r="AH490" s="48"/>
      <c r="AJ490" s="48"/>
      <c r="AK490" s="48"/>
    </row>
    <row r="491" spans="6:37" x14ac:dyDescent="0.25">
      <c r="F491" s="48"/>
      <c r="G491" s="48"/>
      <c r="H491" s="61"/>
      <c r="I491" s="48"/>
      <c r="J491" s="48"/>
      <c r="Y491" s="79"/>
      <c r="Z491" s="102"/>
      <c r="AA491" s="48"/>
      <c r="AB491" s="48"/>
      <c r="AD491" s="48"/>
      <c r="AE491" s="48"/>
      <c r="AF491" s="48"/>
      <c r="AH491" s="48"/>
      <c r="AJ491" s="48"/>
      <c r="AK491" s="48"/>
    </row>
    <row r="492" spans="6:37" x14ac:dyDescent="0.25">
      <c r="F492" s="48"/>
      <c r="G492" s="48"/>
      <c r="H492" s="61"/>
      <c r="I492" s="48"/>
      <c r="J492" s="48"/>
      <c r="Y492" s="79"/>
      <c r="Z492" s="102"/>
      <c r="AA492" s="48"/>
      <c r="AB492" s="48"/>
      <c r="AD492" s="48"/>
      <c r="AE492" s="48"/>
      <c r="AF492" s="48"/>
      <c r="AH492" s="48"/>
      <c r="AJ492" s="48"/>
      <c r="AK492" s="48"/>
    </row>
    <row r="493" spans="6:37" x14ac:dyDescent="0.25">
      <c r="F493" s="48"/>
      <c r="G493" s="48"/>
      <c r="H493" s="61"/>
      <c r="I493" s="48"/>
      <c r="J493" s="48"/>
      <c r="Y493" s="79"/>
      <c r="Z493" s="102"/>
      <c r="AA493" s="48"/>
      <c r="AB493" s="48"/>
      <c r="AD493" s="48"/>
      <c r="AE493" s="48"/>
      <c r="AF493" s="48"/>
      <c r="AH493" s="48"/>
      <c r="AJ493" s="48"/>
      <c r="AK493" s="48"/>
    </row>
    <row r="494" spans="6:37" x14ac:dyDescent="0.25">
      <c r="F494" s="48"/>
      <c r="G494" s="48"/>
      <c r="H494" s="61"/>
      <c r="I494" s="48"/>
      <c r="J494" s="48"/>
      <c r="Y494" s="79"/>
      <c r="Z494" s="102"/>
      <c r="AA494" s="48"/>
      <c r="AB494" s="48"/>
      <c r="AD494" s="48"/>
      <c r="AE494" s="48"/>
      <c r="AF494" s="48"/>
      <c r="AH494" s="48"/>
      <c r="AJ494" s="48"/>
      <c r="AK494" s="48"/>
    </row>
    <row r="495" spans="6:37" x14ac:dyDescent="0.25">
      <c r="F495" s="48"/>
      <c r="G495" s="48"/>
      <c r="H495" s="61"/>
      <c r="I495" s="48"/>
      <c r="J495" s="48"/>
      <c r="Y495" s="79"/>
      <c r="Z495" s="102"/>
      <c r="AA495" s="48"/>
      <c r="AB495" s="48"/>
      <c r="AD495" s="48"/>
      <c r="AE495" s="48"/>
      <c r="AF495" s="48"/>
      <c r="AH495" s="48"/>
      <c r="AJ495" s="48"/>
      <c r="AK495" s="48"/>
    </row>
    <row r="496" spans="6:37" x14ac:dyDescent="0.25">
      <c r="F496" s="48"/>
      <c r="G496" s="48"/>
      <c r="H496" s="61"/>
      <c r="I496" s="48"/>
      <c r="J496" s="48"/>
      <c r="Y496" s="79"/>
      <c r="Z496" s="102"/>
      <c r="AA496" s="48"/>
      <c r="AB496" s="48"/>
      <c r="AD496" s="48"/>
      <c r="AE496" s="48"/>
      <c r="AF496" s="48"/>
      <c r="AH496" s="48"/>
      <c r="AJ496" s="48"/>
      <c r="AK496" s="48"/>
    </row>
    <row r="497" spans="6:37" x14ac:dyDescent="0.25">
      <c r="F497" s="48"/>
      <c r="G497" s="48"/>
      <c r="H497" s="61"/>
      <c r="I497" s="48"/>
      <c r="J497" s="48"/>
      <c r="Y497" s="79"/>
      <c r="Z497" s="102"/>
      <c r="AA497" s="48"/>
      <c r="AB497" s="48"/>
      <c r="AD497" s="48"/>
      <c r="AE497" s="48"/>
      <c r="AF497" s="48"/>
      <c r="AH497" s="48"/>
      <c r="AJ497" s="48"/>
      <c r="AK497" s="48"/>
    </row>
    <row r="498" spans="6:37" x14ac:dyDescent="0.25">
      <c r="F498" s="48"/>
      <c r="G498" s="48"/>
      <c r="H498" s="61"/>
      <c r="I498" s="48"/>
      <c r="J498" s="48"/>
      <c r="Y498" s="79"/>
      <c r="Z498" s="102"/>
      <c r="AA498" s="48"/>
      <c r="AB498" s="48"/>
      <c r="AD498" s="48"/>
      <c r="AE498" s="48"/>
      <c r="AF498" s="48"/>
      <c r="AH498" s="48"/>
      <c r="AJ498" s="48"/>
      <c r="AK498" s="48"/>
    </row>
    <row r="499" spans="6:37" x14ac:dyDescent="0.25">
      <c r="F499" s="48"/>
      <c r="G499" s="48"/>
      <c r="H499" s="61"/>
      <c r="I499" s="48"/>
      <c r="J499" s="48"/>
      <c r="Y499" s="79"/>
      <c r="Z499" s="102"/>
      <c r="AA499" s="48"/>
      <c r="AB499" s="48"/>
      <c r="AD499" s="48"/>
      <c r="AE499" s="48"/>
      <c r="AF499" s="48"/>
      <c r="AH499" s="48"/>
      <c r="AJ499" s="48"/>
      <c r="AK499" s="48"/>
    </row>
    <row r="500" spans="6:37" x14ac:dyDescent="0.25">
      <c r="F500" s="48"/>
      <c r="G500" s="48"/>
      <c r="H500" s="61"/>
      <c r="I500" s="48"/>
      <c r="J500" s="48"/>
      <c r="Y500" s="79"/>
      <c r="Z500" s="102"/>
      <c r="AA500" s="48"/>
      <c r="AB500" s="48"/>
      <c r="AD500" s="48"/>
      <c r="AE500" s="48"/>
      <c r="AF500" s="48"/>
      <c r="AH500" s="48"/>
      <c r="AJ500" s="48"/>
      <c r="AK500" s="48"/>
    </row>
    <row r="501" spans="6:37" x14ac:dyDescent="0.25">
      <c r="F501" s="48"/>
      <c r="G501" s="48"/>
      <c r="H501" s="61"/>
      <c r="I501" s="48"/>
      <c r="J501" s="48"/>
      <c r="Y501" s="79"/>
      <c r="Z501" s="102"/>
      <c r="AA501" s="48"/>
      <c r="AB501" s="48"/>
      <c r="AD501" s="48"/>
      <c r="AE501" s="48"/>
      <c r="AF501" s="48"/>
      <c r="AH501" s="48"/>
      <c r="AJ501" s="48"/>
      <c r="AK501" s="48"/>
    </row>
    <row r="502" spans="6:37" x14ac:dyDescent="0.25">
      <c r="F502" s="48"/>
      <c r="G502" s="48"/>
      <c r="H502" s="61"/>
      <c r="I502" s="48"/>
      <c r="J502" s="48"/>
      <c r="Y502" s="79"/>
      <c r="Z502" s="102"/>
      <c r="AA502" s="48"/>
      <c r="AB502" s="48"/>
      <c r="AD502" s="48"/>
      <c r="AE502" s="48"/>
      <c r="AF502" s="48"/>
      <c r="AH502" s="48"/>
      <c r="AJ502" s="48"/>
      <c r="AK502" s="48"/>
    </row>
    <row r="503" spans="6:37" x14ac:dyDescent="0.25">
      <c r="F503" s="48"/>
      <c r="G503" s="48"/>
      <c r="H503" s="61"/>
      <c r="I503" s="48"/>
      <c r="J503" s="48"/>
      <c r="Y503" s="79"/>
      <c r="Z503" s="102"/>
      <c r="AA503" s="48"/>
      <c r="AB503" s="48"/>
      <c r="AD503" s="48"/>
      <c r="AE503" s="48"/>
      <c r="AF503" s="48"/>
      <c r="AH503" s="48"/>
      <c r="AJ503" s="48"/>
      <c r="AK503" s="48"/>
    </row>
    <row r="504" spans="6:37" x14ac:dyDescent="0.25">
      <c r="F504" s="48"/>
      <c r="G504" s="48"/>
      <c r="H504" s="61"/>
      <c r="I504" s="48"/>
      <c r="J504" s="48"/>
      <c r="Y504" s="79"/>
      <c r="Z504" s="102"/>
      <c r="AA504" s="48"/>
      <c r="AB504" s="48"/>
      <c r="AD504" s="48"/>
      <c r="AE504" s="48"/>
      <c r="AF504" s="48"/>
      <c r="AH504" s="48"/>
      <c r="AJ504" s="48"/>
      <c r="AK504" s="48"/>
    </row>
    <row r="505" spans="6:37" x14ac:dyDescent="0.25">
      <c r="F505" s="48"/>
      <c r="G505" s="48"/>
      <c r="H505" s="61"/>
      <c r="I505" s="48"/>
      <c r="J505" s="48"/>
      <c r="Y505" s="79"/>
      <c r="Z505" s="102"/>
      <c r="AA505" s="48"/>
      <c r="AB505" s="48"/>
      <c r="AD505" s="48"/>
      <c r="AE505" s="48"/>
      <c r="AF505" s="48"/>
      <c r="AH505" s="48"/>
      <c r="AJ505" s="48"/>
      <c r="AK505" s="48"/>
    </row>
    <row r="506" spans="6:37" x14ac:dyDescent="0.25">
      <c r="F506" s="48"/>
      <c r="G506" s="48"/>
      <c r="H506" s="61"/>
      <c r="I506" s="48"/>
      <c r="J506" s="48"/>
      <c r="Y506" s="79"/>
      <c r="Z506" s="102"/>
      <c r="AA506" s="48"/>
      <c r="AB506" s="48"/>
      <c r="AD506" s="48"/>
      <c r="AE506" s="48"/>
      <c r="AF506" s="48"/>
      <c r="AH506" s="48"/>
      <c r="AJ506" s="48"/>
      <c r="AK506" s="48"/>
    </row>
    <row r="507" spans="6:37" x14ac:dyDescent="0.25">
      <c r="F507" s="48"/>
      <c r="G507" s="48"/>
      <c r="H507" s="61"/>
      <c r="I507" s="48"/>
      <c r="J507" s="48"/>
      <c r="Y507" s="79"/>
      <c r="Z507" s="102"/>
      <c r="AA507" s="48"/>
      <c r="AB507" s="48"/>
      <c r="AD507" s="48"/>
      <c r="AE507" s="48"/>
      <c r="AF507" s="48"/>
      <c r="AH507" s="48"/>
      <c r="AJ507" s="48"/>
      <c r="AK507" s="48"/>
    </row>
    <row r="508" spans="6:37" x14ac:dyDescent="0.25">
      <c r="F508" s="48"/>
      <c r="G508" s="48"/>
      <c r="H508" s="61"/>
      <c r="I508" s="48"/>
      <c r="J508" s="48"/>
      <c r="Y508" s="79"/>
      <c r="Z508" s="102"/>
      <c r="AA508" s="48"/>
      <c r="AB508" s="48"/>
      <c r="AD508" s="48"/>
      <c r="AE508" s="48"/>
      <c r="AF508" s="48"/>
      <c r="AH508" s="48"/>
      <c r="AJ508" s="48"/>
      <c r="AK508" s="48"/>
    </row>
    <row r="509" spans="6:37" x14ac:dyDescent="0.25">
      <c r="F509" s="48"/>
      <c r="G509" s="48"/>
      <c r="H509" s="61"/>
      <c r="I509" s="48"/>
      <c r="J509" s="48"/>
      <c r="Y509" s="79"/>
      <c r="Z509" s="102"/>
      <c r="AA509" s="48"/>
      <c r="AB509" s="48"/>
      <c r="AD509" s="48"/>
      <c r="AE509" s="48"/>
      <c r="AF509" s="48"/>
      <c r="AH509" s="48"/>
      <c r="AJ509" s="48"/>
      <c r="AK509" s="48"/>
    </row>
    <row r="510" spans="6:37" x14ac:dyDescent="0.25">
      <c r="F510" s="48"/>
      <c r="G510" s="48"/>
      <c r="H510" s="61"/>
      <c r="I510" s="48"/>
      <c r="J510" s="48"/>
      <c r="Y510" s="79"/>
      <c r="Z510" s="102"/>
      <c r="AA510" s="48"/>
      <c r="AB510" s="48"/>
      <c r="AD510" s="48"/>
      <c r="AE510" s="48"/>
      <c r="AF510" s="48"/>
      <c r="AH510" s="48"/>
      <c r="AJ510" s="48"/>
      <c r="AK510" s="48"/>
    </row>
    <row r="511" spans="6:37" x14ac:dyDescent="0.25">
      <c r="F511" s="48"/>
      <c r="G511" s="48"/>
      <c r="H511" s="61"/>
      <c r="I511" s="48"/>
      <c r="J511" s="48"/>
      <c r="Y511" s="79"/>
      <c r="Z511" s="102"/>
      <c r="AA511" s="48"/>
      <c r="AB511" s="48"/>
      <c r="AD511" s="48"/>
      <c r="AE511" s="48"/>
      <c r="AF511" s="48"/>
      <c r="AH511" s="48"/>
      <c r="AJ511" s="48"/>
      <c r="AK511" s="48"/>
    </row>
    <row r="512" spans="6:37" x14ac:dyDescent="0.25">
      <c r="F512" s="48"/>
      <c r="G512" s="48"/>
      <c r="H512" s="61"/>
      <c r="I512" s="48"/>
      <c r="J512" s="48"/>
      <c r="Y512" s="79"/>
      <c r="Z512" s="102"/>
      <c r="AA512" s="48"/>
      <c r="AB512" s="48"/>
      <c r="AD512" s="48"/>
      <c r="AE512" s="48"/>
      <c r="AF512" s="48"/>
      <c r="AH512" s="48"/>
      <c r="AJ512" s="48"/>
      <c r="AK512" s="48"/>
    </row>
    <row r="513" spans="6:37" x14ac:dyDescent="0.25">
      <c r="F513" s="48"/>
      <c r="G513" s="48"/>
      <c r="H513" s="61"/>
      <c r="I513" s="48"/>
      <c r="J513" s="48"/>
      <c r="Y513" s="79"/>
      <c r="Z513" s="102"/>
      <c r="AA513" s="48"/>
      <c r="AB513" s="48"/>
      <c r="AD513" s="48"/>
      <c r="AE513" s="48"/>
      <c r="AF513" s="48"/>
      <c r="AH513" s="48"/>
      <c r="AJ513" s="48"/>
      <c r="AK513" s="48"/>
    </row>
    <row r="514" spans="6:37" x14ac:dyDescent="0.25">
      <c r="F514" s="48"/>
      <c r="G514" s="48"/>
      <c r="H514" s="61"/>
      <c r="I514" s="48"/>
      <c r="J514" s="48"/>
      <c r="Y514" s="79"/>
      <c r="Z514" s="102"/>
      <c r="AA514" s="48"/>
      <c r="AB514" s="48"/>
      <c r="AD514" s="48"/>
      <c r="AE514" s="48"/>
      <c r="AF514" s="48"/>
      <c r="AH514" s="48"/>
      <c r="AJ514" s="48"/>
      <c r="AK514" s="48"/>
    </row>
    <row r="515" spans="6:37" x14ac:dyDescent="0.25">
      <c r="F515" s="48"/>
      <c r="G515" s="48"/>
      <c r="H515" s="61"/>
      <c r="I515" s="48"/>
      <c r="J515" s="48"/>
      <c r="Y515" s="79"/>
      <c r="Z515" s="102"/>
      <c r="AA515" s="48"/>
      <c r="AB515" s="48"/>
      <c r="AD515" s="48"/>
      <c r="AE515" s="48"/>
      <c r="AF515" s="48"/>
      <c r="AH515" s="48"/>
      <c r="AJ515" s="48"/>
      <c r="AK515" s="48"/>
    </row>
    <row r="516" spans="6:37" x14ac:dyDescent="0.25">
      <c r="F516" s="48"/>
      <c r="G516" s="48"/>
      <c r="H516" s="61"/>
      <c r="I516" s="48"/>
      <c r="J516" s="48"/>
      <c r="Y516" s="79"/>
      <c r="Z516" s="102"/>
      <c r="AA516" s="48"/>
      <c r="AB516" s="48"/>
      <c r="AD516" s="48"/>
      <c r="AE516" s="48"/>
      <c r="AF516" s="48"/>
      <c r="AH516" s="48"/>
      <c r="AJ516" s="48"/>
      <c r="AK516" s="48"/>
    </row>
    <row r="517" spans="6:37" x14ac:dyDescent="0.25">
      <c r="F517" s="48"/>
      <c r="G517" s="48"/>
      <c r="H517" s="61"/>
      <c r="I517" s="48"/>
      <c r="J517" s="48"/>
      <c r="Y517" s="79"/>
      <c r="Z517" s="102"/>
      <c r="AA517" s="48"/>
      <c r="AB517" s="48"/>
      <c r="AD517" s="48"/>
      <c r="AE517" s="48"/>
      <c r="AF517" s="48"/>
      <c r="AH517" s="48"/>
      <c r="AJ517" s="48"/>
      <c r="AK517" s="48"/>
    </row>
    <row r="518" spans="6:37" x14ac:dyDescent="0.25">
      <c r="F518" s="48"/>
      <c r="G518" s="48"/>
      <c r="H518" s="61"/>
      <c r="I518" s="48"/>
      <c r="J518" s="48"/>
      <c r="Y518" s="79"/>
      <c r="Z518" s="102"/>
      <c r="AA518" s="48"/>
      <c r="AB518" s="48"/>
      <c r="AD518" s="48"/>
      <c r="AE518" s="48"/>
      <c r="AF518" s="48"/>
      <c r="AH518" s="48"/>
      <c r="AJ518" s="48"/>
      <c r="AK518" s="48"/>
    </row>
    <row r="519" spans="6:37" x14ac:dyDescent="0.25">
      <c r="F519" s="48"/>
      <c r="G519" s="48"/>
      <c r="H519" s="61"/>
      <c r="I519" s="48"/>
      <c r="J519" s="48"/>
      <c r="Y519" s="79"/>
      <c r="Z519" s="102"/>
      <c r="AA519" s="48"/>
      <c r="AB519" s="48"/>
      <c r="AD519" s="48"/>
      <c r="AE519" s="48"/>
      <c r="AF519" s="48"/>
      <c r="AH519" s="48"/>
      <c r="AJ519" s="48"/>
      <c r="AK519" s="48"/>
    </row>
    <row r="520" spans="6:37" x14ac:dyDescent="0.25">
      <c r="F520" s="48"/>
      <c r="G520" s="48"/>
      <c r="H520" s="61"/>
      <c r="I520" s="48"/>
      <c r="J520" s="48"/>
      <c r="Y520" s="79"/>
      <c r="Z520" s="102"/>
      <c r="AA520" s="48"/>
      <c r="AB520" s="48"/>
      <c r="AD520" s="48"/>
      <c r="AE520" s="48"/>
      <c r="AF520" s="48"/>
      <c r="AH520" s="48"/>
      <c r="AJ520" s="48"/>
      <c r="AK520" s="48"/>
    </row>
    <row r="521" spans="6:37" x14ac:dyDescent="0.25">
      <c r="F521" s="48"/>
      <c r="G521" s="48"/>
      <c r="H521" s="61"/>
      <c r="I521" s="48"/>
      <c r="J521" s="48"/>
      <c r="Y521" s="79"/>
      <c r="Z521" s="102"/>
      <c r="AA521" s="48"/>
      <c r="AB521" s="48"/>
      <c r="AD521" s="48"/>
      <c r="AE521" s="48"/>
      <c r="AF521" s="48"/>
      <c r="AH521" s="48"/>
      <c r="AJ521" s="48"/>
      <c r="AK521" s="48"/>
    </row>
    <row r="522" spans="6:37" x14ac:dyDescent="0.25">
      <c r="F522" s="48"/>
      <c r="G522" s="48"/>
      <c r="H522" s="61"/>
      <c r="I522" s="48"/>
      <c r="J522" s="48"/>
      <c r="Y522" s="79"/>
      <c r="Z522" s="102"/>
      <c r="AA522" s="48"/>
      <c r="AB522" s="48"/>
      <c r="AD522" s="48"/>
      <c r="AE522" s="48"/>
      <c r="AF522" s="48"/>
      <c r="AH522" s="48"/>
      <c r="AJ522" s="48"/>
      <c r="AK522" s="48"/>
    </row>
    <row r="523" spans="6:37" x14ac:dyDescent="0.25">
      <c r="F523" s="48"/>
      <c r="G523" s="48"/>
      <c r="H523" s="61"/>
      <c r="I523" s="48"/>
      <c r="J523" s="48"/>
      <c r="Y523" s="79"/>
      <c r="Z523" s="102"/>
      <c r="AA523" s="48"/>
      <c r="AB523" s="48"/>
      <c r="AD523" s="48"/>
      <c r="AE523" s="48"/>
      <c r="AF523" s="48"/>
      <c r="AH523" s="48"/>
      <c r="AJ523" s="48"/>
      <c r="AK523" s="48"/>
    </row>
    <row r="524" spans="6:37" x14ac:dyDescent="0.25">
      <c r="F524" s="48"/>
      <c r="G524" s="48"/>
      <c r="H524" s="61"/>
      <c r="I524" s="48"/>
      <c r="J524" s="48"/>
      <c r="Y524" s="79"/>
      <c r="Z524" s="102"/>
      <c r="AA524" s="48"/>
      <c r="AB524" s="48"/>
      <c r="AD524" s="48"/>
      <c r="AE524" s="48"/>
      <c r="AF524" s="48"/>
      <c r="AH524" s="48"/>
      <c r="AJ524" s="48"/>
      <c r="AK524" s="48"/>
    </row>
    <row r="525" spans="6:37" x14ac:dyDescent="0.25">
      <c r="F525" s="48"/>
      <c r="G525" s="48"/>
      <c r="H525" s="61"/>
      <c r="I525" s="48"/>
      <c r="J525" s="48"/>
      <c r="Y525" s="79"/>
      <c r="Z525" s="102"/>
      <c r="AA525" s="48"/>
      <c r="AB525" s="48"/>
      <c r="AD525" s="48"/>
      <c r="AE525" s="48"/>
      <c r="AF525" s="48"/>
      <c r="AH525" s="48"/>
      <c r="AJ525" s="48"/>
      <c r="AK525" s="48"/>
    </row>
    <row r="526" spans="6:37" x14ac:dyDescent="0.25">
      <c r="F526" s="48"/>
      <c r="G526" s="48"/>
      <c r="H526" s="61"/>
      <c r="I526" s="48"/>
      <c r="J526" s="48"/>
      <c r="Y526" s="79"/>
      <c r="Z526" s="102"/>
      <c r="AA526" s="48"/>
      <c r="AB526" s="48"/>
      <c r="AD526" s="48"/>
      <c r="AE526" s="48"/>
      <c r="AF526" s="48"/>
      <c r="AH526" s="48"/>
      <c r="AJ526" s="48"/>
      <c r="AK526" s="48"/>
    </row>
    <row r="527" spans="6:37" x14ac:dyDescent="0.25">
      <c r="F527" s="48"/>
      <c r="G527" s="48"/>
      <c r="H527" s="61"/>
      <c r="I527" s="48"/>
      <c r="J527" s="48"/>
      <c r="Y527" s="79"/>
      <c r="Z527" s="102"/>
      <c r="AA527" s="48"/>
      <c r="AB527" s="48"/>
      <c r="AD527" s="48"/>
      <c r="AE527" s="48"/>
      <c r="AF527" s="48"/>
      <c r="AH527" s="48"/>
      <c r="AJ527" s="48"/>
      <c r="AK527" s="48"/>
    </row>
    <row r="528" spans="6:37" x14ac:dyDescent="0.25">
      <c r="F528" s="48"/>
      <c r="G528" s="48"/>
      <c r="H528" s="61"/>
      <c r="I528" s="48"/>
      <c r="J528" s="48"/>
      <c r="Y528" s="79"/>
      <c r="Z528" s="102"/>
      <c r="AA528" s="48"/>
      <c r="AB528" s="48"/>
      <c r="AD528" s="48"/>
      <c r="AE528" s="48"/>
      <c r="AF528" s="48"/>
      <c r="AH528" s="48"/>
      <c r="AJ528" s="48"/>
      <c r="AK528" s="48"/>
    </row>
    <row r="529" spans="6:37" x14ac:dyDescent="0.25">
      <c r="F529" s="48"/>
      <c r="G529" s="48"/>
      <c r="H529" s="61"/>
      <c r="I529" s="48"/>
      <c r="J529" s="48"/>
      <c r="Y529" s="79"/>
      <c r="Z529" s="102"/>
      <c r="AA529" s="48"/>
      <c r="AB529" s="48"/>
      <c r="AD529" s="48"/>
      <c r="AE529" s="48"/>
      <c r="AF529" s="48"/>
      <c r="AH529" s="48"/>
      <c r="AJ529" s="48"/>
      <c r="AK529" s="48"/>
    </row>
    <row r="530" spans="6:37" x14ac:dyDescent="0.25">
      <c r="F530" s="48"/>
      <c r="G530" s="48"/>
      <c r="H530" s="61"/>
      <c r="I530" s="48"/>
      <c r="J530" s="48"/>
      <c r="Y530" s="79"/>
      <c r="Z530" s="102"/>
      <c r="AA530" s="48"/>
      <c r="AB530" s="48"/>
      <c r="AD530" s="48"/>
      <c r="AE530" s="48"/>
      <c r="AF530" s="48"/>
      <c r="AH530" s="48"/>
      <c r="AJ530" s="48"/>
      <c r="AK530" s="48"/>
    </row>
    <row r="531" spans="6:37" x14ac:dyDescent="0.25">
      <c r="F531" s="48"/>
      <c r="G531" s="48"/>
      <c r="H531" s="61"/>
      <c r="I531" s="48"/>
      <c r="J531" s="48"/>
      <c r="Y531" s="79"/>
      <c r="Z531" s="102"/>
      <c r="AA531" s="48"/>
      <c r="AB531" s="48"/>
      <c r="AD531" s="48"/>
      <c r="AE531" s="48"/>
      <c r="AF531" s="48"/>
      <c r="AH531" s="48"/>
      <c r="AJ531" s="48"/>
      <c r="AK531" s="48"/>
    </row>
    <row r="532" spans="6:37" x14ac:dyDescent="0.25">
      <c r="F532" s="48"/>
      <c r="G532" s="48"/>
      <c r="H532" s="61"/>
      <c r="I532" s="48"/>
      <c r="J532" s="48"/>
      <c r="Y532" s="79"/>
      <c r="Z532" s="102"/>
      <c r="AA532" s="48"/>
      <c r="AB532" s="48"/>
      <c r="AD532" s="48"/>
      <c r="AE532" s="48"/>
      <c r="AF532" s="48"/>
      <c r="AH532" s="48"/>
      <c r="AJ532" s="48"/>
      <c r="AK532" s="48"/>
    </row>
    <row r="533" spans="6:37" x14ac:dyDescent="0.25">
      <c r="F533" s="48"/>
      <c r="G533" s="48"/>
      <c r="H533" s="61"/>
      <c r="I533" s="48"/>
      <c r="J533" s="48"/>
      <c r="Y533" s="79"/>
      <c r="Z533" s="102"/>
      <c r="AA533" s="48"/>
      <c r="AB533" s="48"/>
      <c r="AD533" s="48"/>
      <c r="AE533" s="48"/>
      <c r="AF533" s="48"/>
      <c r="AH533" s="48"/>
      <c r="AJ533" s="48"/>
      <c r="AK533" s="48"/>
    </row>
    <row r="534" spans="6:37" x14ac:dyDescent="0.25">
      <c r="F534" s="48"/>
      <c r="G534" s="48"/>
      <c r="H534" s="61"/>
      <c r="I534" s="48"/>
      <c r="J534" s="48"/>
      <c r="Y534" s="79"/>
      <c r="Z534" s="102"/>
      <c r="AA534" s="48"/>
      <c r="AB534" s="48"/>
      <c r="AD534" s="48"/>
      <c r="AE534" s="48"/>
      <c r="AF534" s="48"/>
      <c r="AH534" s="48"/>
      <c r="AJ534" s="48"/>
      <c r="AK534" s="48"/>
    </row>
    <row r="535" spans="6:37" x14ac:dyDescent="0.25">
      <c r="F535" s="48"/>
      <c r="G535" s="48"/>
      <c r="H535" s="61"/>
      <c r="I535" s="48"/>
      <c r="J535" s="48"/>
      <c r="Y535" s="79"/>
      <c r="Z535" s="102"/>
      <c r="AA535" s="48"/>
      <c r="AB535" s="48"/>
      <c r="AD535" s="48"/>
      <c r="AE535" s="48"/>
      <c r="AF535" s="48"/>
      <c r="AH535" s="48"/>
      <c r="AJ535" s="48"/>
      <c r="AK535" s="48"/>
    </row>
    <row r="536" spans="6:37" x14ac:dyDescent="0.25">
      <c r="F536" s="48"/>
      <c r="G536" s="48"/>
      <c r="H536" s="61"/>
      <c r="I536" s="48"/>
      <c r="J536" s="48"/>
      <c r="Y536" s="79"/>
      <c r="Z536" s="102"/>
      <c r="AA536" s="48"/>
      <c r="AB536" s="48"/>
      <c r="AD536" s="48"/>
      <c r="AE536" s="48"/>
      <c r="AF536" s="48"/>
      <c r="AH536" s="48"/>
      <c r="AJ536" s="48"/>
      <c r="AK536" s="48"/>
    </row>
    <row r="537" spans="6:37" x14ac:dyDescent="0.25">
      <c r="F537" s="48"/>
      <c r="G537" s="48"/>
      <c r="H537" s="61"/>
      <c r="I537" s="48"/>
      <c r="J537" s="48"/>
      <c r="Y537" s="79"/>
      <c r="Z537" s="102"/>
      <c r="AA537" s="48"/>
      <c r="AB537" s="48"/>
      <c r="AD537" s="48"/>
      <c r="AE537" s="48"/>
      <c r="AF537" s="48"/>
      <c r="AH537" s="48"/>
      <c r="AJ537" s="48"/>
      <c r="AK537" s="48"/>
    </row>
    <row r="538" spans="6:37" x14ac:dyDescent="0.25">
      <c r="F538" s="48"/>
      <c r="G538" s="48"/>
      <c r="H538" s="61"/>
      <c r="I538" s="48"/>
      <c r="J538" s="48"/>
      <c r="Y538" s="79"/>
      <c r="Z538" s="102"/>
      <c r="AA538" s="48"/>
      <c r="AB538" s="48"/>
      <c r="AD538" s="48"/>
      <c r="AE538" s="48"/>
      <c r="AF538" s="48"/>
      <c r="AH538" s="48"/>
      <c r="AJ538" s="48"/>
      <c r="AK538" s="48"/>
    </row>
    <row r="539" spans="6:37" x14ac:dyDescent="0.25">
      <c r="F539" s="48"/>
      <c r="G539" s="48"/>
      <c r="H539" s="61"/>
      <c r="I539" s="48"/>
      <c r="J539" s="48"/>
      <c r="Y539" s="79"/>
      <c r="Z539" s="102"/>
      <c r="AA539" s="48"/>
      <c r="AB539" s="48"/>
      <c r="AD539" s="48"/>
      <c r="AE539" s="48"/>
      <c r="AF539" s="48"/>
      <c r="AH539" s="48"/>
      <c r="AJ539" s="48"/>
      <c r="AK539" s="48"/>
    </row>
    <row r="540" spans="6:37" x14ac:dyDescent="0.25">
      <c r="F540" s="48"/>
      <c r="G540" s="48"/>
      <c r="H540" s="61"/>
      <c r="I540" s="48"/>
      <c r="J540" s="48"/>
      <c r="Y540" s="79"/>
      <c r="Z540" s="102"/>
      <c r="AA540" s="48"/>
      <c r="AB540" s="48"/>
      <c r="AD540" s="48"/>
      <c r="AE540" s="48"/>
      <c r="AF540" s="48"/>
      <c r="AH540" s="48"/>
      <c r="AJ540" s="48"/>
      <c r="AK540" s="48"/>
    </row>
    <row r="541" spans="6:37" x14ac:dyDescent="0.25">
      <c r="F541" s="48"/>
      <c r="G541" s="48"/>
      <c r="H541" s="61"/>
      <c r="I541" s="48"/>
      <c r="J541" s="48"/>
      <c r="Y541" s="79"/>
      <c r="Z541" s="102"/>
      <c r="AA541" s="48"/>
      <c r="AB541" s="48"/>
      <c r="AD541" s="48"/>
      <c r="AE541" s="48"/>
      <c r="AF541" s="48"/>
      <c r="AH541" s="48"/>
      <c r="AJ541" s="48"/>
      <c r="AK541" s="48"/>
    </row>
    <row r="542" spans="6:37" x14ac:dyDescent="0.25">
      <c r="F542" s="48"/>
      <c r="G542" s="48"/>
      <c r="H542" s="61"/>
      <c r="I542" s="48"/>
      <c r="J542" s="48"/>
      <c r="Y542" s="79"/>
      <c r="Z542" s="102"/>
      <c r="AA542" s="48"/>
      <c r="AB542" s="48"/>
      <c r="AD542" s="48"/>
      <c r="AE542" s="48"/>
      <c r="AF542" s="48"/>
      <c r="AH542" s="48"/>
      <c r="AJ542" s="48"/>
      <c r="AK542" s="48"/>
    </row>
    <row r="543" spans="6:37" x14ac:dyDescent="0.25">
      <c r="F543" s="48"/>
      <c r="G543" s="48"/>
      <c r="H543" s="61"/>
      <c r="I543" s="48"/>
      <c r="J543" s="48"/>
      <c r="Y543" s="79"/>
      <c r="Z543" s="102"/>
      <c r="AA543" s="48"/>
      <c r="AB543" s="48"/>
      <c r="AD543" s="48"/>
      <c r="AE543" s="48"/>
      <c r="AF543" s="48"/>
      <c r="AH543" s="48"/>
      <c r="AJ543" s="48"/>
      <c r="AK543" s="48"/>
    </row>
    <row r="544" spans="6:37" x14ac:dyDescent="0.25">
      <c r="F544" s="48"/>
      <c r="G544" s="48"/>
      <c r="H544" s="61"/>
      <c r="I544" s="48"/>
      <c r="J544" s="48"/>
      <c r="Y544" s="79"/>
      <c r="Z544" s="102"/>
      <c r="AA544" s="48"/>
      <c r="AB544" s="48"/>
      <c r="AD544" s="48"/>
      <c r="AE544" s="48"/>
      <c r="AF544" s="48"/>
      <c r="AH544" s="48"/>
      <c r="AJ544" s="48"/>
      <c r="AK544" s="48"/>
    </row>
    <row r="545" spans="6:37" x14ac:dyDescent="0.25">
      <c r="F545" s="48"/>
      <c r="G545" s="48"/>
      <c r="H545" s="61"/>
      <c r="I545" s="48"/>
      <c r="J545" s="48"/>
      <c r="Y545" s="79"/>
      <c r="Z545" s="102"/>
      <c r="AA545" s="48"/>
      <c r="AB545" s="48"/>
      <c r="AD545" s="48"/>
      <c r="AE545" s="48"/>
      <c r="AF545" s="48"/>
      <c r="AH545" s="48"/>
      <c r="AJ545" s="48"/>
      <c r="AK545" s="48"/>
    </row>
    <row r="546" spans="6:37" x14ac:dyDescent="0.25">
      <c r="F546" s="48"/>
      <c r="G546" s="48"/>
      <c r="H546" s="61"/>
      <c r="I546" s="48"/>
      <c r="J546" s="48"/>
      <c r="Y546" s="79"/>
      <c r="Z546" s="102"/>
      <c r="AA546" s="48"/>
      <c r="AB546" s="48"/>
      <c r="AD546" s="48"/>
      <c r="AE546" s="48"/>
      <c r="AF546" s="48"/>
      <c r="AH546" s="48"/>
      <c r="AJ546" s="48"/>
      <c r="AK546" s="48"/>
    </row>
    <row r="547" spans="6:37" x14ac:dyDescent="0.25">
      <c r="F547" s="48"/>
      <c r="G547" s="48"/>
      <c r="H547" s="61"/>
      <c r="I547" s="48"/>
      <c r="J547" s="48"/>
      <c r="Y547" s="79"/>
      <c r="Z547" s="102"/>
      <c r="AA547" s="48"/>
      <c r="AB547" s="48"/>
      <c r="AD547" s="48"/>
      <c r="AE547" s="48"/>
      <c r="AF547" s="48"/>
      <c r="AH547" s="48"/>
      <c r="AJ547" s="48"/>
      <c r="AK547" s="48"/>
    </row>
    <row r="548" spans="6:37" x14ac:dyDescent="0.25">
      <c r="F548" s="48"/>
      <c r="G548" s="48"/>
      <c r="H548" s="61"/>
      <c r="I548" s="48"/>
      <c r="J548" s="48"/>
      <c r="Y548" s="79"/>
      <c r="Z548" s="102"/>
      <c r="AA548" s="48"/>
      <c r="AB548" s="48"/>
      <c r="AD548" s="48"/>
      <c r="AE548" s="48"/>
      <c r="AF548" s="48"/>
      <c r="AH548" s="48"/>
      <c r="AJ548" s="48"/>
      <c r="AK548" s="48"/>
    </row>
    <row r="549" spans="6:37" x14ac:dyDescent="0.25">
      <c r="F549" s="48"/>
      <c r="G549" s="48"/>
      <c r="H549" s="61"/>
      <c r="I549" s="48"/>
      <c r="J549" s="48"/>
      <c r="Y549" s="79"/>
      <c r="Z549" s="102"/>
      <c r="AA549" s="48"/>
      <c r="AB549" s="48"/>
      <c r="AD549" s="48"/>
      <c r="AE549" s="48"/>
      <c r="AF549" s="48"/>
      <c r="AH549" s="48"/>
      <c r="AJ549" s="48"/>
      <c r="AK549" s="48"/>
    </row>
    <row r="550" spans="6:37" x14ac:dyDescent="0.25">
      <c r="F550" s="48"/>
      <c r="G550" s="48"/>
      <c r="H550" s="61"/>
      <c r="I550" s="48"/>
      <c r="J550" s="48"/>
      <c r="Y550" s="79"/>
      <c r="Z550" s="102"/>
      <c r="AA550" s="48"/>
      <c r="AB550" s="48"/>
      <c r="AD550" s="48"/>
      <c r="AE550" s="48"/>
      <c r="AF550" s="48"/>
      <c r="AH550" s="48"/>
      <c r="AJ550" s="48"/>
      <c r="AK550" s="48"/>
    </row>
    <row r="551" spans="6:37" x14ac:dyDescent="0.25">
      <c r="F551" s="48"/>
      <c r="G551" s="48"/>
      <c r="H551" s="61"/>
      <c r="I551" s="48"/>
      <c r="J551" s="48"/>
      <c r="Y551" s="79"/>
      <c r="Z551" s="102"/>
      <c r="AA551" s="48"/>
      <c r="AB551" s="48"/>
      <c r="AD551" s="48"/>
      <c r="AE551" s="48"/>
      <c r="AF551" s="48"/>
      <c r="AH551" s="48"/>
      <c r="AJ551" s="48"/>
      <c r="AK551" s="48"/>
    </row>
    <row r="552" spans="6:37" x14ac:dyDescent="0.25">
      <c r="F552" s="48"/>
      <c r="G552" s="48"/>
      <c r="H552" s="61"/>
      <c r="I552" s="48"/>
      <c r="J552" s="48"/>
      <c r="Y552" s="79"/>
      <c r="Z552" s="102"/>
      <c r="AA552" s="48"/>
      <c r="AB552" s="48"/>
      <c r="AD552" s="48"/>
      <c r="AE552" s="48"/>
      <c r="AF552" s="48"/>
      <c r="AH552" s="48"/>
      <c r="AJ552" s="48"/>
      <c r="AK552" s="48"/>
    </row>
    <row r="553" spans="6:37" x14ac:dyDescent="0.25">
      <c r="F553" s="48"/>
      <c r="G553" s="48"/>
      <c r="H553" s="61"/>
      <c r="I553" s="48"/>
      <c r="J553" s="48"/>
      <c r="Y553" s="79"/>
      <c r="Z553" s="102"/>
      <c r="AA553" s="48"/>
      <c r="AB553" s="48"/>
      <c r="AD553" s="48"/>
      <c r="AE553" s="48"/>
      <c r="AF553" s="48"/>
      <c r="AH553" s="48"/>
      <c r="AJ553" s="48"/>
      <c r="AK553" s="48"/>
    </row>
    <row r="554" spans="6:37" x14ac:dyDescent="0.25">
      <c r="F554" s="48"/>
      <c r="G554" s="48"/>
      <c r="H554" s="61"/>
      <c r="I554" s="48"/>
      <c r="J554" s="48"/>
      <c r="Y554" s="79"/>
      <c r="Z554" s="102"/>
      <c r="AA554" s="48"/>
      <c r="AB554" s="48"/>
      <c r="AD554" s="48"/>
      <c r="AE554" s="48"/>
      <c r="AF554" s="48"/>
      <c r="AH554" s="48"/>
      <c r="AJ554" s="48"/>
      <c r="AK554" s="48"/>
    </row>
    <row r="555" spans="6:37" x14ac:dyDescent="0.25">
      <c r="F555" s="48"/>
      <c r="G555" s="48"/>
      <c r="H555" s="61"/>
      <c r="I555" s="48"/>
      <c r="J555" s="48"/>
      <c r="Y555" s="79"/>
      <c r="Z555" s="102"/>
      <c r="AA555" s="48"/>
      <c r="AB555" s="48"/>
      <c r="AD555" s="48"/>
      <c r="AE555" s="48"/>
      <c r="AF555" s="48"/>
      <c r="AH555" s="48"/>
      <c r="AJ555" s="48"/>
      <c r="AK555" s="48"/>
    </row>
    <row r="556" spans="6:37" x14ac:dyDescent="0.25">
      <c r="F556" s="48"/>
      <c r="G556" s="48"/>
      <c r="H556" s="61"/>
      <c r="I556" s="48"/>
      <c r="J556" s="48"/>
      <c r="Y556" s="79"/>
      <c r="Z556" s="102"/>
      <c r="AA556" s="48"/>
      <c r="AB556" s="48"/>
      <c r="AD556" s="48"/>
      <c r="AE556" s="48"/>
      <c r="AF556" s="48"/>
      <c r="AH556" s="48"/>
      <c r="AJ556" s="48"/>
      <c r="AK556" s="48"/>
    </row>
    <row r="557" spans="6:37" x14ac:dyDescent="0.25">
      <c r="F557" s="48"/>
      <c r="G557" s="48"/>
      <c r="H557" s="61"/>
      <c r="I557" s="48"/>
      <c r="J557" s="48"/>
      <c r="Y557" s="79"/>
      <c r="Z557" s="102"/>
      <c r="AA557" s="48"/>
      <c r="AB557" s="48"/>
      <c r="AD557" s="48"/>
      <c r="AE557" s="48"/>
      <c r="AF557" s="48"/>
      <c r="AH557" s="48"/>
      <c r="AJ557" s="48"/>
      <c r="AK557" s="48"/>
    </row>
    <row r="558" spans="6:37" x14ac:dyDescent="0.25">
      <c r="F558" s="48"/>
      <c r="G558" s="48"/>
      <c r="H558" s="61"/>
      <c r="I558" s="48"/>
      <c r="J558" s="48"/>
      <c r="Y558" s="79"/>
      <c r="Z558" s="102"/>
      <c r="AA558" s="48"/>
      <c r="AB558" s="48"/>
      <c r="AD558" s="48"/>
      <c r="AE558" s="48"/>
      <c r="AF558" s="48"/>
      <c r="AH558" s="48"/>
      <c r="AJ558" s="48"/>
      <c r="AK558" s="48"/>
    </row>
    <row r="559" spans="6:37" x14ac:dyDescent="0.25">
      <c r="F559" s="48"/>
      <c r="G559" s="48"/>
      <c r="H559" s="61"/>
      <c r="I559" s="48"/>
      <c r="J559" s="48"/>
      <c r="Y559" s="79"/>
      <c r="Z559" s="102"/>
      <c r="AA559" s="48"/>
      <c r="AB559" s="48"/>
      <c r="AD559" s="48"/>
      <c r="AE559" s="48"/>
      <c r="AF559" s="48"/>
      <c r="AH559" s="48"/>
      <c r="AJ559" s="48"/>
      <c r="AK559" s="48"/>
    </row>
    <row r="560" spans="6:37" x14ac:dyDescent="0.25">
      <c r="F560" s="48"/>
      <c r="G560" s="48"/>
      <c r="H560" s="61"/>
      <c r="I560" s="48"/>
      <c r="J560" s="48"/>
      <c r="Y560" s="79"/>
      <c r="Z560" s="102"/>
      <c r="AA560" s="48"/>
      <c r="AB560" s="48"/>
      <c r="AD560" s="48"/>
      <c r="AE560" s="48"/>
      <c r="AF560" s="48"/>
      <c r="AH560" s="48"/>
      <c r="AJ560" s="48"/>
      <c r="AK560" s="48"/>
    </row>
    <row r="561" spans="6:37" x14ac:dyDescent="0.25">
      <c r="F561" s="48"/>
      <c r="G561" s="48"/>
      <c r="H561" s="61"/>
      <c r="I561" s="48"/>
      <c r="J561" s="48"/>
      <c r="Y561" s="79"/>
      <c r="Z561" s="102"/>
      <c r="AA561" s="48"/>
      <c r="AB561" s="48"/>
      <c r="AD561" s="48"/>
      <c r="AE561" s="48"/>
      <c r="AF561" s="48"/>
      <c r="AH561" s="48"/>
      <c r="AJ561" s="48"/>
      <c r="AK561" s="48"/>
    </row>
    <row r="562" spans="6:37" x14ac:dyDescent="0.25">
      <c r="F562" s="48"/>
      <c r="G562" s="48"/>
      <c r="H562" s="61"/>
      <c r="I562" s="48"/>
      <c r="J562" s="48"/>
      <c r="Y562" s="79"/>
      <c r="Z562" s="102"/>
      <c r="AA562" s="48"/>
      <c r="AB562" s="48"/>
      <c r="AD562" s="48"/>
      <c r="AE562" s="48"/>
      <c r="AF562" s="48"/>
      <c r="AH562" s="48"/>
      <c r="AJ562" s="48"/>
      <c r="AK562" s="48"/>
    </row>
    <row r="563" spans="6:37" x14ac:dyDescent="0.25">
      <c r="F563" s="48"/>
      <c r="G563" s="48"/>
      <c r="H563" s="61"/>
      <c r="I563" s="48"/>
      <c r="J563" s="48"/>
      <c r="Y563" s="79"/>
      <c r="Z563" s="102"/>
      <c r="AA563" s="48"/>
      <c r="AB563" s="48"/>
      <c r="AD563" s="48"/>
      <c r="AE563" s="48"/>
      <c r="AF563" s="48"/>
      <c r="AH563" s="48"/>
      <c r="AJ563" s="48"/>
      <c r="AK563" s="48"/>
    </row>
    <row r="564" spans="6:37" x14ac:dyDescent="0.25">
      <c r="F564" s="48"/>
      <c r="G564" s="48"/>
      <c r="H564" s="61"/>
      <c r="I564" s="48"/>
      <c r="J564" s="48"/>
      <c r="Y564" s="79"/>
      <c r="Z564" s="102"/>
      <c r="AA564" s="48"/>
      <c r="AB564" s="48"/>
      <c r="AD564" s="48"/>
      <c r="AE564" s="48"/>
      <c r="AF564" s="48"/>
      <c r="AH564" s="48"/>
      <c r="AJ564" s="48"/>
      <c r="AK564" s="48"/>
    </row>
    <row r="565" spans="6:37" x14ac:dyDescent="0.25">
      <c r="F565" s="48"/>
      <c r="G565" s="48"/>
      <c r="H565" s="61"/>
      <c r="I565" s="48"/>
      <c r="J565" s="48"/>
      <c r="Y565" s="79"/>
      <c r="Z565" s="102"/>
      <c r="AA565" s="48"/>
      <c r="AB565" s="48"/>
      <c r="AD565" s="48"/>
      <c r="AE565" s="48"/>
      <c r="AF565" s="48"/>
      <c r="AH565" s="48"/>
      <c r="AJ565" s="48"/>
      <c r="AK565" s="48"/>
    </row>
    <row r="566" spans="6:37" x14ac:dyDescent="0.25">
      <c r="F566" s="48"/>
      <c r="G566" s="48"/>
      <c r="H566" s="61"/>
      <c r="I566" s="48"/>
      <c r="J566" s="48"/>
      <c r="Y566" s="79"/>
      <c r="Z566" s="102"/>
      <c r="AA566" s="48"/>
      <c r="AB566" s="48"/>
      <c r="AD566" s="48"/>
      <c r="AE566" s="48"/>
      <c r="AF566" s="48"/>
      <c r="AH566" s="48"/>
      <c r="AJ566" s="48"/>
      <c r="AK566" s="48"/>
    </row>
    <row r="567" spans="6:37" x14ac:dyDescent="0.25">
      <c r="F567" s="48"/>
      <c r="G567" s="48"/>
      <c r="H567" s="61"/>
      <c r="I567" s="48"/>
      <c r="J567" s="48"/>
      <c r="Y567" s="79"/>
      <c r="Z567" s="102"/>
      <c r="AA567" s="48"/>
      <c r="AB567" s="48"/>
      <c r="AD567" s="48"/>
      <c r="AE567" s="48"/>
      <c r="AF567" s="48"/>
      <c r="AH567" s="48"/>
      <c r="AJ567" s="48"/>
      <c r="AK567" s="48"/>
    </row>
    <row r="568" spans="6:37" x14ac:dyDescent="0.25">
      <c r="F568" s="48"/>
      <c r="G568" s="48"/>
      <c r="H568" s="61"/>
      <c r="I568" s="48"/>
      <c r="J568" s="48"/>
      <c r="Y568" s="79"/>
      <c r="Z568" s="102"/>
      <c r="AA568" s="48"/>
      <c r="AB568" s="48"/>
      <c r="AD568" s="48"/>
      <c r="AE568" s="48"/>
      <c r="AF568" s="48"/>
      <c r="AH568" s="48"/>
      <c r="AJ568" s="48"/>
      <c r="AK568" s="48"/>
    </row>
    <row r="569" spans="6:37" x14ac:dyDescent="0.25">
      <c r="F569" s="48"/>
      <c r="G569" s="48"/>
      <c r="H569" s="61"/>
      <c r="I569" s="48"/>
      <c r="J569" s="48"/>
      <c r="Y569" s="79"/>
      <c r="Z569" s="102"/>
      <c r="AA569" s="48"/>
      <c r="AB569" s="48"/>
      <c r="AD569" s="48"/>
      <c r="AE569" s="48"/>
      <c r="AF569" s="48"/>
      <c r="AH569" s="48"/>
      <c r="AJ569" s="48"/>
      <c r="AK569" s="48"/>
    </row>
    <row r="570" spans="6:37" x14ac:dyDescent="0.25">
      <c r="F570" s="48"/>
      <c r="G570" s="48"/>
      <c r="H570" s="61"/>
      <c r="I570" s="48"/>
      <c r="J570" s="48"/>
      <c r="Y570" s="79"/>
      <c r="Z570" s="102"/>
      <c r="AA570" s="48"/>
      <c r="AB570" s="48"/>
      <c r="AD570" s="48"/>
      <c r="AE570" s="48"/>
      <c r="AF570" s="48"/>
      <c r="AH570" s="48"/>
      <c r="AJ570" s="48"/>
      <c r="AK570" s="48"/>
    </row>
    <row r="571" spans="6:37" x14ac:dyDescent="0.25">
      <c r="F571" s="48"/>
      <c r="G571" s="48"/>
      <c r="H571" s="61"/>
      <c r="I571" s="48"/>
      <c r="J571" s="48"/>
      <c r="Y571" s="79"/>
      <c r="Z571" s="102"/>
      <c r="AA571" s="48"/>
      <c r="AB571" s="48"/>
      <c r="AD571" s="48"/>
      <c r="AE571" s="48"/>
      <c r="AF571" s="48"/>
      <c r="AH571" s="48"/>
      <c r="AJ571" s="48"/>
      <c r="AK571" s="48"/>
    </row>
    <row r="572" spans="6:37" x14ac:dyDescent="0.25">
      <c r="F572" s="48"/>
      <c r="G572" s="48"/>
      <c r="H572" s="61"/>
      <c r="I572" s="48"/>
      <c r="J572" s="48"/>
      <c r="Y572" s="79"/>
      <c r="Z572" s="102"/>
      <c r="AA572" s="48"/>
      <c r="AB572" s="48"/>
      <c r="AD572" s="48"/>
      <c r="AE572" s="48"/>
      <c r="AF572" s="48"/>
      <c r="AH572" s="48"/>
      <c r="AJ572" s="48"/>
      <c r="AK572" s="48"/>
    </row>
    <row r="573" spans="6:37" x14ac:dyDescent="0.25">
      <c r="F573" s="48"/>
      <c r="G573" s="48"/>
      <c r="H573" s="61"/>
      <c r="I573" s="48"/>
      <c r="J573" s="48"/>
      <c r="Y573" s="79"/>
      <c r="Z573" s="102"/>
      <c r="AA573" s="48"/>
      <c r="AB573" s="48"/>
      <c r="AD573" s="48"/>
      <c r="AE573" s="48"/>
      <c r="AF573" s="48"/>
      <c r="AH573" s="48"/>
      <c r="AJ573" s="48"/>
      <c r="AK573" s="48"/>
    </row>
    <row r="574" spans="6:37" x14ac:dyDescent="0.25">
      <c r="F574" s="48"/>
      <c r="G574" s="48"/>
      <c r="H574" s="61"/>
      <c r="I574" s="48"/>
      <c r="J574" s="48"/>
      <c r="Y574" s="79"/>
      <c r="Z574" s="102"/>
      <c r="AA574" s="48"/>
      <c r="AB574" s="48"/>
      <c r="AD574" s="48"/>
      <c r="AE574" s="48"/>
      <c r="AF574" s="48"/>
      <c r="AH574" s="48"/>
      <c r="AJ574" s="48"/>
      <c r="AK574" s="48"/>
    </row>
    <row r="575" spans="6:37" x14ac:dyDescent="0.25">
      <c r="F575" s="48"/>
      <c r="G575" s="48"/>
      <c r="H575" s="61"/>
      <c r="I575" s="48"/>
      <c r="J575" s="48"/>
      <c r="Y575" s="79"/>
      <c r="Z575" s="102"/>
      <c r="AA575" s="48"/>
      <c r="AB575" s="48"/>
      <c r="AD575" s="48"/>
      <c r="AE575" s="48"/>
      <c r="AF575" s="48"/>
      <c r="AH575" s="48"/>
      <c r="AJ575" s="48"/>
      <c r="AK575" s="48"/>
    </row>
    <row r="576" spans="6:37" x14ac:dyDescent="0.25">
      <c r="F576" s="48"/>
      <c r="G576" s="48"/>
      <c r="H576" s="61"/>
      <c r="I576" s="48"/>
      <c r="J576" s="48"/>
      <c r="Y576" s="79"/>
      <c r="Z576" s="102"/>
      <c r="AA576" s="48"/>
      <c r="AB576" s="48"/>
      <c r="AD576" s="48"/>
      <c r="AE576" s="48"/>
      <c r="AF576" s="48"/>
      <c r="AH576" s="48"/>
      <c r="AJ576" s="48"/>
      <c r="AK576" s="48"/>
    </row>
    <row r="577" spans="6:37" x14ac:dyDescent="0.25">
      <c r="F577" s="48"/>
      <c r="G577" s="48"/>
      <c r="H577" s="61"/>
      <c r="I577" s="48"/>
      <c r="J577" s="48"/>
      <c r="Y577" s="79"/>
      <c r="Z577" s="102"/>
      <c r="AA577" s="48"/>
      <c r="AB577" s="48"/>
      <c r="AD577" s="48"/>
      <c r="AE577" s="48"/>
      <c r="AF577" s="48"/>
      <c r="AH577" s="48"/>
      <c r="AJ577" s="48"/>
      <c r="AK577" s="48"/>
    </row>
    <row r="578" spans="6:37" x14ac:dyDescent="0.25">
      <c r="F578" s="48"/>
      <c r="G578" s="48"/>
      <c r="H578" s="61"/>
      <c r="I578" s="48"/>
      <c r="J578" s="48"/>
      <c r="Y578" s="79"/>
      <c r="Z578" s="102"/>
      <c r="AA578" s="48"/>
      <c r="AB578" s="48"/>
      <c r="AD578" s="48"/>
      <c r="AE578" s="48"/>
      <c r="AF578" s="48"/>
      <c r="AH578" s="48"/>
      <c r="AJ578" s="48"/>
      <c r="AK578" s="48"/>
    </row>
    <row r="579" spans="6:37" x14ac:dyDescent="0.25">
      <c r="F579" s="48"/>
      <c r="G579" s="48"/>
      <c r="H579" s="61"/>
      <c r="I579" s="48"/>
      <c r="J579" s="48"/>
      <c r="Y579" s="79"/>
      <c r="Z579" s="102"/>
      <c r="AA579" s="48"/>
      <c r="AB579" s="48"/>
      <c r="AD579" s="48"/>
      <c r="AE579" s="48"/>
      <c r="AF579" s="48"/>
      <c r="AH579" s="48"/>
      <c r="AJ579" s="48"/>
      <c r="AK579" s="48"/>
    </row>
    <row r="580" spans="6:37" x14ac:dyDescent="0.25">
      <c r="F580" s="48"/>
      <c r="G580" s="48"/>
      <c r="H580" s="61"/>
      <c r="I580" s="48"/>
      <c r="J580" s="48"/>
      <c r="Y580" s="79"/>
      <c r="Z580" s="102"/>
      <c r="AA580" s="48"/>
      <c r="AB580" s="48"/>
      <c r="AD580" s="48"/>
      <c r="AE580" s="48"/>
      <c r="AF580" s="48"/>
      <c r="AH580" s="48"/>
      <c r="AJ580" s="48"/>
      <c r="AK580" s="48"/>
    </row>
    <row r="581" spans="6:37" x14ac:dyDescent="0.25">
      <c r="F581" s="48"/>
      <c r="G581" s="48"/>
      <c r="H581" s="61"/>
      <c r="I581" s="48"/>
      <c r="J581" s="48"/>
      <c r="Y581" s="79"/>
      <c r="Z581" s="102"/>
      <c r="AA581" s="48"/>
      <c r="AB581" s="48"/>
      <c r="AD581" s="48"/>
      <c r="AE581" s="48"/>
      <c r="AF581" s="48"/>
      <c r="AH581" s="48"/>
      <c r="AJ581" s="48"/>
      <c r="AK581" s="48"/>
    </row>
    <row r="582" spans="6:37" x14ac:dyDescent="0.25">
      <c r="F582" s="48"/>
      <c r="G582" s="48"/>
      <c r="H582" s="61"/>
      <c r="I582" s="48"/>
      <c r="J582" s="48"/>
      <c r="Y582" s="79"/>
      <c r="Z582" s="102"/>
      <c r="AA582" s="48"/>
      <c r="AB582" s="48"/>
      <c r="AD582" s="48"/>
      <c r="AE582" s="48"/>
      <c r="AF582" s="48"/>
      <c r="AH582" s="48"/>
      <c r="AJ582" s="48"/>
      <c r="AK582" s="48"/>
    </row>
    <row r="583" spans="6:37" x14ac:dyDescent="0.25">
      <c r="F583" s="48"/>
      <c r="G583" s="48"/>
      <c r="H583" s="61"/>
      <c r="I583" s="48"/>
      <c r="J583" s="48"/>
      <c r="Y583" s="79"/>
      <c r="Z583" s="102"/>
      <c r="AA583" s="48"/>
      <c r="AB583" s="48"/>
      <c r="AD583" s="48"/>
      <c r="AE583" s="48"/>
      <c r="AF583" s="48"/>
      <c r="AH583" s="48"/>
      <c r="AJ583" s="48"/>
      <c r="AK583" s="48"/>
    </row>
    <row r="584" spans="6:37" x14ac:dyDescent="0.25">
      <c r="F584" s="48"/>
      <c r="G584" s="48"/>
      <c r="H584" s="61"/>
      <c r="I584" s="48"/>
      <c r="J584" s="48"/>
      <c r="Y584" s="79"/>
      <c r="Z584" s="102"/>
      <c r="AA584" s="48"/>
      <c r="AB584" s="48"/>
      <c r="AD584" s="48"/>
      <c r="AE584" s="48"/>
      <c r="AF584" s="48"/>
      <c r="AH584" s="48"/>
      <c r="AJ584" s="48"/>
      <c r="AK584" s="48"/>
    </row>
    <row r="585" spans="6:37" x14ac:dyDescent="0.25">
      <c r="F585" s="48"/>
      <c r="G585" s="48"/>
      <c r="H585" s="61"/>
      <c r="I585" s="48"/>
      <c r="J585" s="48"/>
      <c r="Y585" s="79"/>
      <c r="Z585" s="102"/>
      <c r="AA585" s="48"/>
      <c r="AB585" s="48"/>
      <c r="AD585" s="48"/>
      <c r="AE585" s="48"/>
      <c r="AF585" s="48"/>
      <c r="AH585" s="48"/>
      <c r="AJ585" s="48"/>
      <c r="AK585" s="48"/>
    </row>
    <row r="586" spans="6:37" x14ac:dyDescent="0.25">
      <c r="F586" s="48"/>
      <c r="G586" s="48"/>
      <c r="H586" s="61"/>
      <c r="I586" s="48"/>
      <c r="J586" s="48"/>
      <c r="Y586" s="79"/>
      <c r="Z586" s="102"/>
      <c r="AA586" s="48"/>
      <c r="AB586" s="48"/>
      <c r="AD586" s="48"/>
      <c r="AE586" s="48"/>
      <c r="AF586" s="48"/>
      <c r="AH586" s="48"/>
      <c r="AJ586" s="48"/>
      <c r="AK586" s="48"/>
    </row>
    <row r="587" spans="6:37" x14ac:dyDescent="0.25">
      <c r="F587" s="48"/>
      <c r="G587" s="48"/>
      <c r="H587" s="61"/>
      <c r="I587" s="48"/>
      <c r="J587" s="48"/>
      <c r="Y587" s="79"/>
      <c r="Z587" s="102"/>
      <c r="AA587" s="48"/>
      <c r="AB587" s="48"/>
      <c r="AD587" s="48"/>
      <c r="AE587" s="48"/>
      <c r="AF587" s="48"/>
      <c r="AH587" s="48"/>
      <c r="AJ587" s="48"/>
      <c r="AK587" s="48"/>
    </row>
    <row r="588" spans="6:37" x14ac:dyDescent="0.25">
      <c r="F588" s="48"/>
      <c r="G588" s="48"/>
      <c r="H588" s="61"/>
      <c r="I588" s="48"/>
      <c r="J588" s="48"/>
      <c r="Y588" s="79"/>
      <c r="Z588" s="102"/>
      <c r="AA588" s="48"/>
      <c r="AB588" s="48"/>
      <c r="AD588" s="48"/>
      <c r="AE588" s="48"/>
      <c r="AF588" s="48"/>
      <c r="AH588" s="48"/>
      <c r="AJ588" s="48"/>
      <c r="AK588" s="48"/>
    </row>
    <row r="589" spans="6:37" x14ac:dyDescent="0.25">
      <c r="F589" s="48"/>
      <c r="G589" s="48"/>
      <c r="H589" s="61"/>
      <c r="I589" s="48"/>
      <c r="J589" s="48"/>
      <c r="Y589" s="79"/>
      <c r="Z589" s="102"/>
      <c r="AA589" s="48"/>
      <c r="AB589" s="48"/>
      <c r="AD589" s="48"/>
      <c r="AE589" s="48"/>
      <c r="AF589" s="48"/>
      <c r="AH589" s="48"/>
      <c r="AJ589" s="48"/>
      <c r="AK589" s="48"/>
    </row>
    <row r="590" spans="6:37" x14ac:dyDescent="0.25">
      <c r="F590" s="48"/>
      <c r="G590" s="48"/>
      <c r="H590" s="61"/>
      <c r="I590" s="48"/>
      <c r="J590" s="48"/>
      <c r="Y590" s="79"/>
      <c r="Z590" s="102"/>
      <c r="AA590" s="48"/>
      <c r="AB590" s="48"/>
      <c r="AD590" s="48"/>
      <c r="AE590" s="48"/>
      <c r="AF590" s="48"/>
      <c r="AH590" s="48"/>
      <c r="AJ590" s="48"/>
      <c r="AK590" s="48"/>
    </row>
    <row r="591" spans="6:37" x14ac:dyDescent="0.25">
      <c r="F591" s="48"/>
      <c r="G591" s="48"/>
      <c r="H591" s="61"/>
      <c r="I591" s="48"/>
      <c r="J591" s="48"/>
      <c r="Y591" s="79"/>
      <c r="Z591" s="102"/>
      <c r="AA591" s="48"/>
      <c r="AB591" s="48"/>
      <c r="AD591" s="48"/>
      <c r="AE591" s="48"/>
      <c r="AF591" s="48"/>
      <c r="AH591" s="48"/>
      <c r="AJ591" s="48"/>
      <c r="AK591" s="48"/>
    </row>
    <row r="592" spans="6:37" x14ac:dyDescent="0.25">
      <c r="F592" s="48"/>
      <c r="G592" s="48"/>
      <c r="H592" s="61"/>
      <c r="I592" s="48"/>
      <c r="J592" s="48"/>
      <c r="Y592" s="79"/>
      <c r="Z592" s="102"/>
      <c r="AA592" s="48"/>
      <c r="AB592" s="48"/>
      <c r="AD592" s="48"/>
      <c r="AE592" s="48"/>
      <c r="AF592" s="48"/>
      <c r="AH592" s="48"/>
      <c r="AJ592" s="48"/>
      <c r="AK592" s="48"/>
    </row>
    <row r="593" spans="6:37" x14ac:dyDescent="0.25">
      <c r="F593" s="48"/>
      <c r="G593" s="48"/>
      <c r="H593" s="61"/>
      <c r="I593" s="48"/>
      <c r="J593" s="48"/>
      <c r="Y593" s="79"/>
      <c r="Z593" s="102"/>
      <c r="AA593" s="48"/>
      <c r="AB593" s="48"/>
      <c r="AD593" s="48"/>
      <c r="AE593" s="48"/>
      <c r="AF593" s="48"/>
      <c r="AH593" s="48"/>
      <c r="AJ593" s="48"/>
      <c r="AK593" s="48"/>
    </row>
    <row r="594" spans="6:37" x14ac:dyDescent="0.25">
      <c r="F594" s="48"/>
      <c r="G594" s="48"/>
      <c r="H594" s="61"/>
      <c r="I594" s="48"/>
      <c r="J594" s="48"/>
      <c r="Y594" s="79"/>
      <c r="Z594" s="102"/>
      <c r="AA594" s="48"/>
      <c r="AB594" s="48"/>
      <c r="AD594" s="48"/>
      <c r="AE594" s="48"/>
      <c r="AF594" s="48"/>
      <c r="AH594" s="48"/>
      <c r="AJ594" s="48"/>
      <c r="AK594" s="48"/>
    </row>
    <row r="595" spans="6:37" x14ac:dyDescent="0.25">
      <c r="F595" s="48"/>
      <c r="G595" s="48"/>
      <c r="H595" s="61"/>
      <c r="I595" s="48"/>
      <c r="J595" s="48"/>
      <c r="Y595" s="79"/>
      <c r="Z595" s="102"/>
      <c r="AA595" s="48"/>
      <c r="AB595" s="48"/>
      <c r="AD595" s="48"/>
      <c r="AE595" s="48"/>
      <c r="AF595" s="48"/>
      <c r="AH595" s="48"/>
      <c r="AJ595" s="48"/>
      <c r="AK595" s="48"/>
    </row>
    <row r="596" spans="6:37" x14ac:dyDescent="0.25">
      <c r="F596" s="48"/>
      <c r="G596" s="48"/>
      <c r="H596" s="61"/>
      <c r="I596" s="48"/>
      <c r="J596" s="48"/>
      <c r="Y596" s="79"/>
      <c r="Z596" s="102"/>
      <c r="AA596" s="48"/>
      <c r="AB596" s="48"/>
      <c r="AD596" s="48"/>
      <c r="AE596" s="48"/>
      <c r="AF596" s="48"/>
      <c r="AH596" s="48"/>
      <c r="AJ596" s="48"/>
      <c r="AK596" s="48"/>
    </row>
    <row r="597" spans="6:37" x14ac:dyDescent="0.25">
      <c r="F597" s="48"/>
      <c r="G597" s="48"/>
      <c r="H597" s="61"/>
      <c r="I597" s="48"/>
      <c r="J597" s="48"/>
      <c r="Y597" s="79"/>
      <c r="Z597" s="102"/>
      <c r="AA597" s="48"/>
      <c r="AB597" s="48"/>
      <c r="AD597" s="48"/>
      <c r="AE597" s="48"/>
      <c r="AF597" s="48"/>
      <c r="AH597" s="48"/>
      <c r="AJ597" s="48"/>
      <c r="AK597" s="48"/>
    </row>
    <row r="598" spans="6:37" x14ac:dyDescent="0.25">
      <c r="F598" s="48"/>
      <c r="G598" s="48"/>
      <c r="H598" s="61"/>
      <c r="I598" s="48"/>
      <c r="J598" s="48"/>
      <c r="Y598" s="79"/>
      <c r="Z598" s="102"/>
      <c r="AA598" s="48"/>
      <c r="AB598" s="48"/>
      <c r="AD598" s="48"/>
      <c r="AE598" s="48"/>
      <c r="AF598" s="48"/>
      <c r="AH598" s="48"/>
      <c r="AJ598" s="48"/>
      <c r="AK598" s="48"/>
    </row>
    <row r="599" spans="6:37" x14ac:dyDescent="0.25">
      <c r="F599" s="48"/>
      <c r="G599" s="48"/>
      <c r="H599" s="61"/>
      <c r="I599" s="48"/>
      <c r="J599" s="48"/>
      <c r="Y599" s="79"/>
      <c r="Z599" s="102"/>
      <c r="AA599" s="48"/>
      <c r="AB599" s="48"/>
      <c r="AD599" s="48"/>
      <c r="AE599" s="48"/>
      <c r="AF599" s="48"/>
      <c r="AH599" s="48"/>
      <c r="AJ599" s="48"/>
      <c r="AK599" s="48"/>
    </row>
    <row r="600" spans="6:37" x14ac:dyDescent="0.25">
      <c r="F600" s="48"/>
      <c r="G600" s="48"/>
      <c r="H600" s="61"/>
      <c r="I600" s="48"/>
      <c r="J600" s="48"/>
      <c r="Y600" s="79"/>
      <c r="Z600" s="102"/>
      <c r="AA600" s="48"/>
      <c r="AB600" s="48"/>
      <c r="AD600" s="48"/>
      <c r="AE600" s="48"/>
      <c r="AF600" s="48"/>
      <c r="AH600" s="48"/>
      <c r="AJ600" s="48"/>
      <c r="AK600" s="48"/>
    </row>
    <row r="601" spans="6:37" x14ac:dyDescent="0.25">
      <c r="F601" s="48"/>
      <c r="G601" s="48"/>
      <c r="H601" s="61"/>
      <c r="I601" s="48"/>
      <c r="J601" s="48"/>
      <c r="Y601" s="79"/>
      <c r="Z601" s="102"/>
      <c r="AA601" s="48"/>
      <c r="AB601" s="48"/>
      <c r="AD601" s="48"/>
      <c r="AE601" s="48"/>
      <c r="AF601" s="48"/>
      <c r="AH601" s="48"/>
      <c r="AJ601" s="48"/>
      <c r="AK601" s="48"/>
    </row>
    <row r="602" spans="6:37" x14ac:dyDescent="0.25">
      <c r="F602" s="48"/>
      <c r="G602" s="48"/>
      <c r="H602" s="61"/>
      <c r="I602" s="48"/>
      <c r="J602" s="48"/>
      <c r="Y602" s="79"/>
      <c r="Z602" s="102"/>
      <c r="AA602" s="48"/>
      <c r="AB602" s="48"/>
      <c r="AD602" s="48"/>
      <c r="AE602" s="48"/>
      <c r="AF602" s="48"/>
      <c r="AH602" s="48"/>
      <c r="AJ602" s="48"/>
      <c r="AK602" s="48"/>
    </row>
    <row r="603" spans="6:37" x14ac:dyDescent="0.25">
      <c r="F603" s="48"/>
      <c r="G603" s="48"/>
      <c r="H603" s="61"/>
      <c r="I603" s="48"/>
      <c r="J603" s="48"/>
      <c r="Y603" s="79"/>
      <c r="Z603" s="102"/>
      <c r="AA603" s="48"/>
      <c r="AB603" s="48"/>
      <c r="AD603" s="48"/>
      <c r="AE603" s="48"/>
      <c r="AF603" s="48"/>
      <c r="AH603" s="48"/>
      <c r="AJ603" s="48"/>
      <c r="AK603" s="48"/>
    </row>
    <row r="604" spans="6:37" x14ac:dyDescent="0.25">
      <c r="F604" s="48"/>
      <c r="G604" s="48"/>
      <c r="H604" s="61"/>
      <c r="I604" s="48"/>
      <c r="J604" s="48"/>
      <c r="Y604" s="79"/>
      <c r="Z604" s="102"/>
      <c r="AA604" s="48"/>
      <c r="AB604" s="48"/>
      <c r="AD604" s="48"/>
      <c r="AE604" s="48"/>
      <c r="AF604" s="48"/>
      <c r="AH604" s="48"/>
      <c r="AJ604" s="48"/>
      <c r="AK604" s="48"/>
    </row>
    <row r="605" spans="6:37" x14ac:dyDescent="0.25">
      <c r="F605" s="48"/>
      <c r="G605" s="48"/>
      <c r="H605" s="61"/>
      <c r="I605" s="48"/>
      <c r="J605" s="48"/>
      <c r="Y605" s="79"/>
      <c r="Z605" s="102"/>
      <c r="AA605" s="48"/>
      <c r="AB605" s="48"/>
      <c r="AD605" s="48"/>
      <c r="AE605" s="48"/>
      <c r="AF605" s="48"/>
      <c r="AH605" s="48"/>
      <c r="AJ605" s="48"/>
      <c r="AK605" s="48"/>
    </row>
    <row r="606" spans="6:37" x14ac:dyDescent="0.25">
      <c r="F606" s="48"/>
      <c r="G606" s="48"/>
      <c r="H606" s="61"/>
      <c r="I606" s="48"/>
      <c r="J606" s="48"/>
      <c r="Y606" s="79"/>
      <c r="Z606" s="102"/>
      <c r="AA606" s="48"/>
      <c r="AB606" s="48"/>
      <c r="AD606" s="48"/>
      <c r="AE606" s="48"/>
      <c r="AF606" s="48"/>
      <c r="AH606" s="48"/>
      <c r="AJ606" s="48"/>
      <c r="AK606" s="48"/>
    </row>
    <row r="607" spans="6:37" x14ac:dyDescent="0.25">
      <c r="F607" s="48"/>
      <c r="G607" s="48"/>
      <c r="H607" s="61"/>
      <c r="I607" s="48"/>
      <c r="J607" s="48"/>
      <c r="Y607" s="79"/>
      <c r="Z607" s="102"/>
      <c r="AA607" s="48"/>
      <c r="AB607" s="48"/>
      <c r="AD607" s="48"/>
      <c r="AE607" s="48"/>
      <c r="AF607" s="48"/>
      <c r="AH607" s="48"/>
      <c r="AJ607" s="48"/>
      <c r="AK607" s="48"/>
    </row>
    <row r="608" spans="6:37" x14ac:dyDescent="0.25">
      <c r="F608" s="48"/>
      <c r="G608" s="48"/>
      <c r="H608" s="61"/>
      <c r="I608" s="48"/>
      <c r="J608" s="48"/>
      <c r="Y608" s="79"/>
      <c r="Z608" s="102"/>
      <c r="AA608" s="48"/>
      <c r="AB608" s="48"/>
      <c r="AD608" s="48"/>
      <c r="AE608" s="48"/>
      <c r="AF608" s="48"/>
      <c r="AH608" s="48"/>
      <c r="AJ608" s="48"/>
      <c r="AK608" s="48"/>
    </row>
    <row r="609" spans="6:37" x14ac:dyDescent="0.25">
      <c r="F609" s="48"/>
      <c r="G609" s="48"/>
      <c r="H609" s="61"/>
      <c r="I609" s="48"/>
      <c r="J609" s="48"/>
      <c r="Y609" s="79"/>
      <c r="Z609" s="102"/>
      <c r="AA609" s="48"/>
      <c r="AB609" s="48"/>
      <c r="AD609" s="48"/>
      <c r="AE609" s="48"/>
      <c r="AF609" s="48"/>
      <c r="AH609" s="48"/>
      <c r="AJ609" s="48"/>
      <c r="AK609" s="48"/>
    </row>
    <row r="610" spans="6:37" x14ac:dyDescent="0.25">
      <c r="F610" s="48"/>
      <c r="G610" s="48"/>
      <c r="H610" s="61"/>
      <c r="I610" s="48"/>
      <c r="J610" s="48"/>
      <c r="Y610" s="79"/>
      <c r="Z610" s="102"/>
      <c r="AA610" s="48"/>
      <c r="AB610" s="48"/>
      <c r="AD610" s="48"/>
      <c r="AE610" s="48"/>
      <c r="AF610" s="48"/>
      <c r="AH610" s="48"/>
      <c r="AJ610" s="48"/>
      <c r="AK610" s="48"/>
    </row>
    <row r="611" spans="6:37" x14ac:dyDescent="0.25">
      <c r="F611" s="48"/>
      <c r="G611" s="48"/>
      <c r="H611" s="61"/>
      <c r="I611" s="48"/>
      <c r="J611" s="48"/>
      <c r="Y611" s="79"/>
      <c r="Z611" s="102"/>
      <c r="AA611" s="48"/>
      <c r="AB611" s="48"/>
      <c r="AD611" s="48"/>
      <c r="AE611" s="48"/>
      <c r="AF611" s="48"/>
      <c r="AH611" s="48"/>
      <c r="AJ611" s="48"/>
      <c r="AK611" s="48"/>
    </row>
    <row r="612" spans="6:37" x14ac:dyDescent="0.25">
      <c r="F612" s="48"/>
      <c r="G612" s="48"/>
      <c r="H612" s="61"/>
      <c r="I612" s="48"/>
      <c r="J612" s="48"/>
      <c r="Y612" s="79"/>
      <c r="Z612" s="102"/>
      <c r="AA612" s="48"/>
      <c r="AB612" s="48"/>
      <c r="AD612" s="48"/>
      <c r="AE612" s="48"/>
      <c r="AF612" s="48"/>
      <c r="AH612" s="48"/>
      <c r="AJ612" s="48"/>
      <c r="AK612" s="48"/>
    </row>
    <row r="613" spans="6:37" x14ac:dyDescent="0.25">
      <c r="F613" s="48"/>
      <c r="G613" s="48"/>
      <c r="H613" s="61"/>
      <c r="I613" s="48"/>
      <c r="J613" s="48"/>
      <c r="Y613" s="79"/>
      <c r="Z613" s="102"/>
      <c r="AA613" s="48"/>
      <c r="AB613" s="48"/>
      <c r="AD613" s="48"/>
      <c r="AE613" s="48"/>
      <c r="AF613" s="48"/>
      <c r="AH613" s="48"/>
      <c r="AJ613" s="48"/>
      <c r="AK613" s="48"/>
    </row>
    <row r="614" spans="6:37" x14ac:dyDescent="0.25">
      <c r="F614" s="48"/>
      <c r="G614" s="48"/>
      <c r="H614" s="61"/>
      <c r="I614" s="48"/>
      <c r="J614" s="48"/>
      <c r="Y614" s="79"/>
      <c r="Z614" s="102"/>
      <c r="AA614" s="48"/>
      <c r="AB614" s="48"/>
      <c r="AD614" s="48"/>
      <c r="AE614" s="48"/>
      <c r="AF614" s="48"/>
      <c r="AH614" s="48"/>
      <c r="AJ614" s="48"/>
      <c r="AK614" s="48"/>
    </row>
    <row r="615" spans="6:37" x14ac:dyDescent="0.25">
      <c r="F615" s="48"/>
      <c r="G615" s="48"/>
      <c r="H615" s="61"/>
      <c r="I615" s="48"/>
      <c r="J615" s="48"/>
      <c r="Y615" s="79"/>
      <c r="Z615" s="102"/>
      <c r="AA615" s="48"/>
      <c r="AB615" s="48"/>
      <c r="AD615" s="48"/>
      <c r="AE615" s="48"/>
      <c r="AF615" s="48"/>
      <c r="AH615" s="48"/>
      <c r="AJ615" s="48"/>
      <c r="AK615" s="48"/>
    </row>
    <row r="616" spans="6:37" x14ac:dyDescent="0.25">
      <c r="F616" s="48"/>
      <c r="G616" s="48"/>
      <c r="H616" s="61"/>
      <c r="I616" s="48"/>
      <c r="J616" s="48"/>
      <c r="Y616" s="79"/>
      <c r="Z616" s="102"/>
      <c r="AA616" s="48"/>
      <c r="AB616" s="48"/>
      <c r="AD616" s="48"/>
      <c r="AE616" s="48"/>
      <c r="AF616" s="48"/>
      <c r="AH616" s="48"/>
      <c r="AJ616" s="48"/>
      <c r="AK616" s="48"/>
    </row>
    <row r="617" spans="6:37" x14ac:dyDescent="0.25">
      <c r="F617" s="48"/>
      <c r="G617" s="48"/>
      <c r="H617" s="61"/>
      <c r="I617" s="48"/>
      <c r="J617" s="48"/>
      <c r="Y617" s="79"/>
      <c r="Z617" s="102"/>
      <c r="AA617" s="48"/>
      <c r="AB617" s="48"/>
      <c r="AD617" s="48"/>
      <c r="AE617" s="48"/>
      <c r="AF617" s="48"/>
      <c r="AH617" s="48"/>
      <c r="AJ617" s="48"/>
      <c r="AK617" s="48"/>
    </row>
    <row r="618" spans="6:37" x14ac:dyDescent="0.25">
      <c r="F618" s="48"/>
      <c r="G618" s="48"/>
      <c r="H618" s="61"/>
      <c r="I618" s="48"/>
      <c r="J618" s="48"/>
      <c r="Y618" s="79"/>
      <c r="Z618" s="102"/>
      <c r="AA618" s="48"/>
      <c r="AB618" s="48"/>
      <c r="AD618" s="48"/>
      <c r="AE618" s="48"/>
      <c r="AF618" s="48"/>
      <c r="AH618" s="48"/>
      <c r="AJ618" s="48"/>
      <c r="AK618" s="48"/>
    </row>
    <row r="619" spans="6:37" x14ac:dyDescent="0.25">
      <c r="F619" s="48"/>
      <c r="G619" s="48"/>
      <c r="H619" s="61"/>
      <c r="I619" s="48"/>
      <c r="J619" s="48"/>
      <c r="Y619" s="79"/>
      <c r="Z619" s="102"/>
      <c r="AA619" s="48"/>
      <c r="AB619" s="48"/>
      <c r="AD619" s="48"/>
      <c r="AE619" s="48"/>
      <c r="AF619" s="48"/>
      <c r="AH619" s="48"/>
      <c r="AJ619" s="48"/>
      <c r="AK619" s="48"/>
    </row>
    <row r="620" spans="6:37" x14ac:dyDescent="0.25">
      <c r="F620" s="48"/>
      <c r="G620" s="48"/>
      <c r="H620" s="61"/>
      <c r="I620" s="48"/>
      <c r="J620" s="48"/>
      <c r="Y620" s="79"/>
      <c r="Z620" s="102"/>
      <c r="AA620" s="48"/>
      <c r="AB620" s="48"/>
      <c r="AD620" s="48"/>
      <c r="AE620" s="48"/>
      <c r="AF620" s="48"/>
      <c r="AH620" s="48"/>
      <c r="AJ620" s="48"/>
      <c r="AK620" s="48"/>
    </row>
    <row r="621" spans="6:37" x14ac:dyDescent="0.25">
      <c r="F621" s="48"/>
      <c r="G621" s="48"/>
      <c r="H621" s="61"/>
      <c r="I621" s="48"/>
      <c r="J621" s="48"/>
      <c r="Y621" s="79"/>
      <c r="Z621" s="102"/>
      <c r="AA621" s="48"/>
      <c r="AB621" s="48"/>
      <c r="AD621" s="48"/>
      <c r="AE621" s="48"/>
      <c r="AF621" s="48"/>
      <c r="AH621" s="48"/>
      <c r="AJ621" s="48"/>
      <c r="AK621" s="48"/>
    </row>
    <row r="622" spans="6:37" x14ac:dyDescent="0.25">
      <c r="F622" s="48"/>
      <c r="G622" s="48"/>
      <c r="H622" s="61"/>
      <c r="I622" s="48"/>
      <c r="J622" s="48"/>
      <c r="Y622" s="79"/>
      <c r="Z622" s="102"/>
      <c r="AA622" s="48"/>
      <c r="AB622" s="48"/>
      <c r="AD622" s="48"/>
      <c r="AE622" s="48"/>
      <c r="AF622" s="48"/>
      <c r="AH622" s="48"/>
      <c r="AJ622" s="48"/>
      <c r="AK622" s="48"/>
    </row>
    <row r="623" spans="6:37" x14ac:dyDescent="0.25">
      <c r="F623" s="48"/>
      <c r="G623" s="48"/>
      <c r="H623" s="61"/>
      <c r="I623" s="48"/>
      <c r="J623" s="48"/>
      <c r="Y623" s="79"/>
      <c r="Z623" s="102"/>
      <c r="AA623" s="48"/>
      <c r="AB623" s="48"/>
      <c r="AD623" s="48"/>
      <c r="AE623" s="48"/>
      <c r="AF623" s="48"/>
      <c r="AH623" s="48"/>
      <c r="AJ623" s="48"/>
      <c r="AK623" s="48"/>
    </row>
    <row r="624" spans="6:37" x14ac:dyDescent="0.25">
      <c r="F624" s="48"/>
      <c r="G624" s="48"/>
      <c r="H624" s="61"/>
      <c r="I624" s="48"/>
      <c r="J624" s="48"/>
      <c r="Y624" s="79"/>
      <c r="Z624" s="102"/>
      <c r="AA624" s="48"/>
      <c r="AB624" s="48"/>
      <c r="AD624" s="48"/>
      <c r="AE624" s="48"/>
      <c r="AF624" s="48"/>
      <c r="AH624" s="48"/>
      <c r="AJ624" s="48"/>
      <c r="AK624" s="48"/>
    </row>
    <row r="625" spans="6:37" x14ac:dyDescent="0.25">
      <c r="F625" s="48"/>
      <c r="G625" s="48"/>
      <c r="H625" s="61"/>
      <c r="I625" s="48"/>
      <c r="J625" s="48"/>
      <c r="Y625" s="79"/>
      <c r="Z625" s="102"/>
      <c r="AA625" s="48"/>
      <c r="AB625" s="48"/>
      <c r="AD625" s="48"/>
      <c r="AE625" s="48"/>
      <c r="AF625" s="48"/>
      <c r="AH625" s="48"/>
      <c r="AJ625" s="48"/>
      <c r="AK625" s="48"/>
    </row>
    <row r="626" spans="6:37" x14ac:dyDescent="0.25">
      <c r="F626" s="48"/>
      <c r="G626" s="48"/>
      <c r="H626" s="61"/>
      <c r="I626" s="48"/>
      <c r="J626" s="48"/>
      <c r="Y626" s="79"/>
      <c r="Z626" s="102"/>
      <c r="AA626" s="48"/>
      <c r="AB626" s="48"/>
      <c r="AD626" s="48"/>
      <c r="AE626" s="48"/>
      <c r="AF626" s="48"/>
      <c r="AH626" s="48"/>
      <c r="AJ626" s="48"/>
      <c r="AK626" s="48"/>
    </row>
    <row r="627" spans="6:37" x14ac:dyDescent="0.25">
      <c r="F627" s="48"/>
      <c r="G627" s="48"/>
      <c r="H627" s="61"/>
      <c r="I627" s="48"/>
      <c r="J627" s="48"/>
      <c r="Y627" s="79"/>
      <c r="Z627" s="102"/>
      <c r="AA627" s="48"/>
      <c r="AB627" s="48"/>
      <c r="AD627" s="48"/>
      <c r="AE627" s="48"/>
      <c r="AF627" s="48"/>
      <c r="AH627" s="48"/>
      <c r="AJ627" s="48"/>
      <c r="AK627" s="48"/>
    </row>
    <row r="628" spans="6:37" x14ac:dyDescent="0.25">
      <c r="F628" s="48"/>
      <c r="G628" s="48"/>
      <c r="H628" s="61"/>
      <c r="I628" s="48"/>
      <c r="J628" s="48"/>
      <c r="Y628" s="79"/>
      <c r="Z628" s="102"/>
      <c r="AA628" s="48"/>
      <c r="AB628" s="48"/>
      <c r="AD628" s="48"/>
      <c r="AE628" s="48"/>
      <c r="AF628" s="48"/>
      <c r="AH628" s="48"/>
      <c r="AJ628" s="48"/>
      <c r="AK628" s="48"/>
    </row>
    <row r="629" spans="6:37" x14ac:dyDescent="0.25">
      <c r="F629" s="48"/>
      <c r="G629" s="48"/>
      <c r="H629" s="61"/>
      <c r="I629" s="48"/>
      <c r="J629" s="48"/>
      <c r="Y629" s="79"/>
      <c r="Z629" s="102"/>
      <c r="AA629" s="48"/>
      <c r="AB629" s="48"/>
      <c r="AD629" s="48"/>
      <c r="AE629" s="48"/>
      <c r="AF629" s="48"/>
      <c r="AH629" s="48"/>
      <c r="AJ629" s="48"/>
      <c r="AK629" s="48"/>
    </row>
    <row r="630" spans="6:37" x14ac:dyDescent="0.25">
      <c r="F630" s="48"/>
      <c r="G630" s="48"/>
      <c r="H630" s="61"/>
      <c r="I630" s="48"/>
      <c r="J630" s="48"/>
      <c r="Y630" s="79"/>
      <c r="Z630" s="102"/>
      <c r="AA630" s="48"/>
      <c r="AB630" s="48"/>
      <c r="AD630" s="48"/>
      <c r="AE630" s="48"/>
      <c r="AF630" s="48"/>
      <c r="AH630" s="48"/>
      <c r="AJ630" s="48"/>
      <c r="AK630" s="48"/>
    </row>
    <row r="631" spans="6:37" x14ac:dyDescent="0.25">
      <c r="F631" s="48"/>
      <c r="G631" s="48"/>
      <c r="H631" s="61"/>
      <c r="I631" s="48"/>
      <c r="J631" s="48"/>
      <c r="Y631" s="79"/>
      <c r="Z631" s="102"/>
      <c r="AA631" s="48"/>
      <c r="AB631" s="48"/>
      <c r="AD631" s="48"/>
      <c r="AE631" s="48"/>
      <c r="AF631" s="48"/>
      <c r="AH631" s="48"/>
      <c r="AJ631" s="48"/>
      <c r="AK631" s="48"/>
    </row>
    <row r="632" spans="6:37" x14ac:dyDescent="0.25">
      <c r="F632" s="48"/>
      <c r="G632" s="48"/>
      <c r="H632" s="61"/>
      <c r="I632" s="48"/>
      <c r="J632" s="48"/>
      <c r="Y632" s="79"/>
      <c r="Z632" s="102"/>
      <c r="AA632" s="48"/>
      <c r="AB632" s="48"/>
      <c r="AD632" s="48"/>
      <c r="AE632" s="48"/>
      <c r="AF632" s="48"/>
      <c r="AH632" s="48"/>
      <c r="AJ632" s="48"/>
      <c r="AK632" s="48"/>
    </row>
    <row r="633" spans="6:37" x14ac:dyDescent="0.25">
      <c r="F633" s="48"/>
      <c r="G633" s="48"/>
      <c r="H633" s="61"/>
      <c r="I633" s="48"/>
      <c r="J633" s="48"/>
      <c r="Y633" s="79"/>
      <c r="Z633" s="102"/>
      <c r="AA633" s="48"/>
      <c r="AB633" s="48"/>
      <c r="AD633" s="48"/>
      <c r="AE633" s="48"/>
      <c r="AF633" s="48"/>
      <c r="AH633" s="48"/>
      <c r="AJ633" s="48"/>
      <c r="AK633" s="48"/>
    </row>
    <row r="634" spans="6:37" x14ac:dyDescent="0.25">
      <c r="F634" s="48"/>
      <c r="G634" s="48"/>
      <c r="H634" s="61"/>
      <c r="I634" s="48"/>
      <c r="J634" s="48"/>
      <c r="Y634" s="79"/>
      <c r="Z634" s="102"/>
      <c r="AA634" s="48"/>
      <c r="AB634" s="48"/>
      <c r="AD634" s="48"/>
      <c r="AE634" s="48"/>
      <c r="AF634" s="48"/>
      <c r="AH634" s="48"/>
      <c r="AJ634" s="48"/>
      <c r="AK634" s="48"/>
    </row>
    <row r="635" spans="6:37" x14ac:dyDescent="0.25">
      <c r="F635" s="48"/>
      <c r="G635" s="48"/>
      <c r="H635" s="61"/>
      <c r="I635" s="48"/>
      <c r="J635" s="48"/>
      <c r="Y635" s="79"/>
      <c r="Z635" s="102"/>
      <c r="AA635" s="48"/>
      <c r="AB635" s="48"/>
      <c r="AD635" s="48"/>
      <c r="AE635" s="48"/>
      <c r="AF635" s="48"/>
      <c r="AH635" s="48"/>
      <c r="AJ635" s="48"/>
      <c r="AK635" s="48"/>
    </row>
    <row r="636" spans="6:37" x14ac:dyDescent="0.25">
      <c r="F636" s="48"/>
      <c r="G636" s="48"/>
      <c r="H636" s="61"/>
      <c r="I636" s="48"/>
      <c r="J636" s="48"/>
      <c r="Y636" s="79"/>
      <c r="Z636" s="102"/>
      <c r="AA636" s="48"/>
      <c r="AB636" s="48"/>
      <c r="AD636" s="48"/>
      <c r="AE636" s="48"/>
      <c r="AF636" s="48"/>
      <c r="AH636" s="48"/>
      <c r="AJ636" s="48"/>
      <c r="AK636" s="48"/>
    </row>
    <row r="637" spans="6:37" x14ac:dyDescent="0.25">
      <c r="F637" s="48"/>
      <c r="G637" s="48"/>
      <c r="H637" s="61"/>
      <c r="I637" s="48"/>
      <c r="J637" s="48"/>
      <c r="Y637" s="79"/>
      <c r="Z637" s="102"/>
      <c r="AA637" s="48"/>
      <c r="AB637" s="48"/>
      <c r="AD637" s="48"/>
      <c r="AE637" s="48"/>
      <c r="AF637" s="48"/>
      <c r="AH637" s="48"/>
      <c r="AJ637" s="48"/>
      <c r="AK637" s="48"/>
    </row>
    <row r="638" spans="6:37" x14ac:dyDescent="0.25">
      <c r="F638" s="48"/>
      <c r="G638" s="48"/>
      <c r="H638" s="61"/>
      <c r="I638" s="48"/>
      <c r="J638" s="48"/>
      <c r="Y638" s="79"/>
      <c r="Z638" s="102"/>
      <c r="AA638" s="48"/>
      <c r="AB638" s="48"/>
      <c r="AD638" s="48"/>
      <c r="AE638" s="48"/>
      <c r="AF638" s="48"/>
      <c r="AH638" s="48"/>
      <c r="AJ638" s="48"/>
      <c r="AK638" s="48"/>
    </row>
    <row r="639" spans="6:37" x14ac:dyDescent="0.25">
      <c r="F639" s="48"/>
      <c r="G639" s="48"/>
      <c r="H639" s="61"/>
      <c r="I639" s="48"/>
      <c r="J639" s="48"/>
      <c r="Y639" s="79"/>
      <c r="Z639" s="102"/>
      <c r="AA639" s="48"/>
      <c r="AB639" s="48"/>
      <c r="AD639" s="48"/>
      <c r="AE639" s="48"/>
      <c r="AF639" s="48"/>
      <c r="AH639" s="48"/>
      <c r="AJ639" s="48"/>
      <c r="AK639" s="48"/>
    </row>
    <row r="640" spans="6:37" x14ac:dyDescent="0.25">
      <c r="F640" s="48"/>
      <c r="G640" s="48"/>
      <c r="H640" s="61"/>
      <c r="I640" s="48"/>
      <c r="J640" s="48"/>
      <c r="Y640" s="79"/>
      <c r="Z640" s="102"/>
      <c r="AA640" s="48"/>
      <c r="AB640" s="48"/>
      <c r="AD640" s="48"/>
      <c r="AE640" s="48"/>
      <c r="AF640" s="48"/>
      <c r="AH640" s="48"/>
      <c r="AJ640" s="48"/>
      <c r="AK640" s="48"/>
    </row>
    <row r="641" spans="6:37" x14ac:dyDescent="0.25">
      <c r="F641" s="48"/>
      <c r="G641" s="48"/>
      <c r="H641" s="61"/>
      <c r="I641" s="48"/>
      <c r="J641" s="48"/>
      <c r="Y641" s="79"/>
      <c r="Z641" s="102"/>
      <c r="AA641" s="48"/>
      <c r="AB641" s="48"/>
      <c r="AD641" s="48"/>
      <c r="AE641" s="48"/>
      <c r="AF641" s="48"/>
      <c r="AH641" s="48"/>
      <c r="AJ641" s="48"/>
      <c r="AK641" s="48"/>
    </row>
    <row r="642" spans="6:37" x14ac:dyDescent="0.25">
      <c r="F642" s="48"/>
      <c r="G642" s="48"/>
      <c r="H642" s="61"/>
      <c r="I642" s="48"/>
      <c r="J642" s="48"/>
      <c r="Y642" s="79"/>
      <c r="Z642" s="102"/>
      <c r="AA642" s="48"/>
      <c r="AB642" s="48"/>
      <c r="AD642" s="48"/>
      <c r="AE642" s="48"/>
      <c r="AF642" s="48"/>
      <c r="AH642" s="48"/>
      <c r="AJ642" s="48"/>
      <c r="AK642" s="48"/>
    </row>
    <row r="643" spans="6:37" x14ac:dyDescent="0.25">
      <c r="F643" s="48"/>
      <c r="G643" s="48"/>
      <c r="H643" s="61"/>
      <c r="I643" s="48"/>
      <c r="J643" s="48"/>
      <c r="Y643" s="79"/>
      <c r="Z643" s="102"/>
      <c r="AA643" s="48"/>
      <c r="AB643" s="48"/>
      <c r="AD643" s="48"/>
      <c r="AE643" s="48"/>
      <c r="AF643" s="48"/>
      <c r="AH643" s="48"/>
      <c r="AJ643" s="48"/>
      <c r="AK643" s="48"/>
    </row>
    <row r="644" spans="6:37" x14ac:dyDescent="0.25">
      <c r="F644" s="48"/>
      <c r="G644" s="48"/>
      <c r="H644" s="61"/>
      <c r="I644" s="48"/>
      <c r="J644" s="48"/>
      <c r="Y644" s="79"/>
      <c r="Z644" s="102"/>
      <c r="AA644" s="48"/>
      <c r="AB644" s="48"/>
      <c r="AD644" s="48"/>
      <c r="AE644" s="48"/>
      <c r="AF644" s="48"/>
      <c r="AH644" s="48"/>
      <c r="AJ644" s="48"/>
      <c r="AK644" s="48"/>
    </row>
    <row r="645" spans="6:37" x14ac:dyDescent="0.25">
      <c r="F645" s="48"/>
      <c r="G645" s="48"/>
      <c r="H645" s="61"/>
      <c r="I645" s="48"/>
      <c r="J645" s="48"/>
      <c r="Y645" s="79"/>
      <c r="Z645" s="102"/>
      <c r="AA645" s="48"/>
      <c r="AB645" s="48"/>
      <c r="AD645" s="48"/>
      <c r="AE645" s="48"/>
      <c r="AF645" s="48"/>
      <c r="AH645" s="48"/>
      <c r="AJ645" s="48"/>
      <c r="AK645" s="48"/>
    </row>
    <row r="646" spans="6:37" x14ac:dyDescent="0.25">
      <c r="F646" s="48"/>
      <c r="G646" s="48"/>
      <c r="H646" s="61"/>
      <c r="I646" s="48"/>
      <c r="J646" s="48"/>
      <c r="Y646" s="79"/>
      <c r="Z646" s="102"/>
      <c r="AA646" s="48"/>
      <c r="AB646" s="48"/>
      <c r="AD646" s="48"/>
      <c r="AE646" s="48"/>
      <c r="AF646" s="48"/>
      <c r="AH646" s="48"/>
      <c r="AJ646" s="48"/>
      <c r="AK646" s="48"/>
    </row>
    <row r="647" spans="6:37" x14ac:dyDescent="0.25">
      <c r="F647" s="48"/>
      <c r="G647" s="48"/>
      <c r="H647" s="61"/>
      <c r="I647" s="48"/>
      <c r="J647" s="48"/>
      <c r="Y647" s="79"/>
      <c r="Z647" s="102"/>
      <c r="AA647" s="48"/>
      <c r="AB647" s="48"/>
      <c r="AD647" s="48"/>
      <c r="AE647" s="48"/>
      <c r="AF647" s="48"/>
      <c r="AH647" s="48"/>
      <c r="AJ647" s="48"/>
      <c r="AK647" s="48"/>
    </row>
    <row r="648" spans="6:37" x14ac:dyDescent="0.25">
      <c r="F648" s="48"/>
      <c r="G648" s="48"/>
      <c r="H648" s="61"/>
      <c r="I648" s="48"/>
      <c r="J648" s="48"/>
      <c r="Y648" s="79"/>
      <c r="Z648" s="102"/>
      <c r="AA648" s="48"/>
      <c r="AB648" s="48"/>
      <c r="AD648" s="48"/>
      <c r="AE648" s="48"/>
      <c r="AF648" s="48"/>
      <c r="AH648" s="48"/>
      <c r="AJ648" s="48"/>
      <c r="AK648" s="48"/>
    </row>
    <row r="649" spans="6:37" x14ac:dyDescent="0.25">
      <c r="F649" s="48"/>
      <c r="G649" s="48"/>
      <c r="H649" s="61"/>
      <c r="I649" s="48"/>
      <c r="J649" s="48"/>
      <c r="Y649" s="79"/>
      <c r="Z649" s="102"/>
      <c r="AA649" s="48"/>
      <c r="AB649" s="48"/>
      <c r="AD649" s="48"/>
      <c r="AE649" s="48"/>
      <c r="AF649" s="48"/>
      <c r="AH649" s="48"/>
      <c r="AJ649" s="48"/>
      <c r="AK649" s="48"/>
    </row>
    <row r="650" spans="6:37" x14ac:dyDescent="0.25">
      <c r="F650" s="48"/>
      <c r="G650" s="48"/>
      <c r="H650" s="61"/>
      <c r="I650" s="48"/>
      <c r="J650" s="48"/>
      <c r="Y650" s="79"/>
      <c r="Z650" s="102"/>
      <c r="AA650" s="48"/>
      <c r="AB650" s="48"/>
      <c r="AD650" s="48"/>
      <c r="AE650" s="48"/>
      <c r="AF650" s="48"/>
      <c r="AH650" s="48"/>
      <c r="AJ650" s="48"/>
      <c r="AK650" s="48"/>
    </row>
    <row r="651" spans="6:37" x14ac:dyDescent="0.25">
      <c r="F651" s="48"/>
      <c r="G651" s="48"/>
      <c r="H651" s="61"/>
      <c r="I651" s="48"/>
      <c r="J651" s="48"/>
      <c r="Y651" s="79"/>
      <c r="Z651" s="102"/>
      <c r="AA651" s="48"/>
      <c r="AB651" s="48"/>
      <c r="AD651" s="48"/>
      <c r="AE651" s="48"/>
      <c r="AF651" s="48"/>
      <c r="AH651" s="48"/>
      <c r="AJ651" s="48"/>
      <c r="AK651" s="48"/>
    </row>
    <row r="652" spans="6:37" x14ac:dyDescent="0.25">
      <c r="F652" s="48"/>
      <c r="G652" s="48"/>
      <c r="H652" s="61"/>
      <c r="I652" s="48"/>
      <c r="J652" s="48"/>
      <c r="Y652" s="79"/>
      <c r="Z652" s="102"/>
      <c r="AA652" s="48"/>
      <c r="AB652" s="48"/>
      <c r="AD652" s="48"/>
      <c r="AE652" s="48"/>
      <c r="AF652" s="48"/>
      <c r="AH652" s="48"/>
      <c r="AJ652" s="48"/>
      <c r="AK652" s="48"/>
    </row>
    <row r="653" spans="6:37" x14ac:dyDescent="0.25">
      <c r="F653" s="48"/>
      <c r="G653" s="48"/>
      <c r="H653" s="61"/>
      <c r="I653" s="48"/>
      <c r="J653" s="48"/>
      <c r="Y653" s="79"/>
      <c r="Z653" s="102"/>
      <c r="AA653" s="48"/>
      <c r="AB653" s="48"/>
      <c r="AD653" s="48"/>
      <c r="AE653" s="48"/>
      <c r="AF653" s="48"/>
      <c r="AH653" s="48"/>
      <c r="AJ653" s="48"/>
      <c r="AK653" s="48"/>
    </row>
    <row r="654" spans="6:37" x14ac:dyDescent="0.25">
      <c r="F654" s="48"/>
      <c r="G654" s="48"/>
      <c r="H654" s="61"/>
      <c r="I654" s="48"/>
      <c r="J654" s="48"/>
      <c r="Y654" s="79"/>
      <c r="Z654" s="102"/>
      <c r="AA654" s="48"/>
      <c r="AB654" s="48"/>
      <c r="AD654" s="48"/>
      <c r="AE654" s="48"/>
      <c r="AF654" s="48"/>
      <c r="AH654" s="48"/>
      <c r="AJ654" s="48"/>
      <c r="AK654" s="48"/>
    </row>
    <row r="655" spans="6:37" x14ac:dyDescent="0.25">
      <c r="F655" s="48"/>
      <c r="G655" s="48"/>
      <c r="H655" s="61"/>
      <c r="I655" s="48"/>
      <c r="J655" s="48"/>
      <c r="Y655" s="79"/>
      <c r="Z655" s="102"/>
      <c r="AA655" s="48"/>
      <c r="AB655" s="48"/>
      <c r="AD655" s="48"/>
      <c r="AE655" s="48"/>
      <c r="AF655" s="48"/>
      <c r="AH655" s="48"/>
      <c r="AJ655" s="48"/>
      <c r="AK655" s="48"/>
    </row>
    <row r="656" spans="6:37" x14ac:dyDescent="0.25">
      <c r="F656" s="48"/>
      <c r="G656" s="48"/>
      <c r="H656" s="61"/>
      <c r="I656" s="48"/>
      <c r="J656" s="48"/>
      <c r="Y656" s="79"/>
      <c r="Z656" s="102"/>
      <c r="AA656" s="48"/>
      <c r="AB656" s="48"/>
      <c r="AD656" s="48"/>
      <c r="AE656" s="48"/>
      <c r="AF656" s="48"/>
      <c r="AH656" s="48"/>
      <c r="AJ656" s="48"/>
      <c r="AK656" s="48"/>
    </row>
    <row r="657" spans="6:37" x14ac:dyDescent="0.25">
      <c r="F657" s="48"/>
      <c r="G657" s="48"/>
      <c r="H657" s="61"/>
      <c r="I657" s="48"/>
      <c r="J657" s="48"/>
      <c r="Y657" s="79"/>
      <c r="Z657" s="102"/>
      <c r="AA657" s="48"/>
      <c r="AB657" s="48"/>
      <c r="AD657" s="48"/>
      <c r="AE657" s="48"/>
      <c r="AF657" s="48"/>
      <c r="AH657" s="48"/>
      <c r="AJ657" s="48"/>
      <c r="AK657" s="48"/>
    </row>
    <row r="658" spans="6:37" x14ac:dyDescent="0.25">
      <c r="F658" s="48"/>
      <c r="G658" s="48"/>
      <c r="H658" s="61"/>
      <c r="I658" s="48"/>
      <c r="J658" s="48"/>
      <c r="Y658" s="79"/>
      <c r="Z658" s="102"/>
      <c r="AA658" s="48"/>
      <c r="AB658" s="48"/>
      <c r="AD658" s="48"/>
      <c r="AE658" s="48"/>
      <c r="AF658" s="48"/>
      <c r="AH658" s="48"/>
      <c r="AJ658" s="48"/>
      <c r="AK658" s="48"/>
    </row>
    <row r="659" spans="6:37" x14ac:dyDescent="0.25">
      <c r="F659" s="48"/>
      <c r="G659" s="48"/>
      <c r="H659" s="61"/>
      <c r="I659" s="48"/>
      <c r="J659" s="48"/>
      <c r="Y659" s="79"/>
      <c r="Z659" s="102"/>
      <c r="AA659" s="48"/>
      <c r="AB659" s="48"/>
      <c r="AD659" s="48"/>
      <c r="AE659" s="48"/>
      <c r="AF659" s="48"/>
      <c r="AH659" s="48"/>
      <c r="AJ659" s="48"/>
      <c r="AK659" s="48"/>
    </row>
    <row r="660" spans="6:37" x14ac:dyDescent="0.25">
      <c r="F660" s="48"/>
      <c r="G660" s="48"/>
      <c r="H660" s="61"/>
      <c r="I660" s="48"/>
      <c r="J660" s="48"/>
      <c r="Y660" s="79"/>
      <c r="Z660" s="102"/>
      <c r="AA660" s="48"/>
      <c r="AB660" s="48"/>
      <c r="AD660" s="48"/>
      <c r="AE660" s="48"/>
      <c r="AF660" s="48"/>
      <c r="AH660" s="48"/>
      <c r="AJ660" s="48"/>
      <c r="AK660" s="48"/>
    </row>
    <row r="661" spans="6:37" x14ac:dyDescent="0.25">
      <c r="F661" s="48"/>
      <c r="G661" s="48"/>
      <c r="H661" s="61"/>
      <c r="I661" s="48"/>
      <c r="J661" s="48"/>
      <c r="Y661" s="79"/>
      <c r="Z661" s="102"/>
      <c r="AA661" s="48"/>
      <c r="AB661" s="48"/>
      <c r="AD661" s="48"/>
      <c r="AE661" s="48"/>
      <c r="AF661" s="48"/>
      <c r="AH661" s="48"/>
      <c r="AJ661" s="48"/>
      <c r="AK661" s="48"/>
    </row>
    <row r="662" spans="6:37" x14ac:dyDescent="0.25">
      <c r="F662" s="48"/>
      <c r="G662" s="48"/>
      <c r="H662" s="61"/>
      <c r="I662" s="48"/>
      <c r="J662" s="48"/>
      <c r="Y662" s="79"/>
      <c r="Z662" s="102"/>
      <c r="AA662" s="48"/>
      <c r="AB662" s="48"/>
      <c r="AD662" s="48"/>
      <c r="AE662" s="48"/>
      <c r="AF662" s="48"/>
      <c r="AH662" s="48"/>
      <c r="AJ662" s="48"/>
      <c r="AK662" s="48"/>
    </row>
    <row r="663" spans="6:37" x14ac:dyDescent="0.25">
      <c r="F663" s="48"/>
      <c r="G663" s="48"/>
      <c r="H663" s="61"/>
      <c r="I663" s="48"/>
      <c r="J663" s="48"/>
      <c r="Y663" s="79"/>
      <c r="Z663" s="102"/>
      <c r="AA663" s="48"/>
      <c r="AB663" s="48"/>
      <c r="AD663" s="48"/>
      <c r="AE663" s="48"/>
      <c r="AF663" s="48"/>
      <c r="AH663" s="48"/>
      <c r="AJ663" s="48"/>
      <c r="AK663" s="48"/>
    </row>
    <row r="664" spans="6:37" x14ac:dyDescent="0.25">
      <c r="F664" s="48"/>
      <c r="G664" s="48"/>
      <c r="H664" s="61"/>
      <c r="I664" s="48"/>
      <c r="J664" s="48"/>
      <c r="Y664" s="79"/>
      <c r="Z664" s="102"/>
      <c r="AA664" s="48"/>
      <c r="AB664" s="48"/>
      <c r="AD664" s="48"/>
      <c r="AE664" s="48"/>
      <c r="AF664" s="48"/>
      <c r="AH664" s="48"/>
      <c r="AJ664" s="48"/>
      <c r="AK664" s="48"/>
    </row>
    <row r="665" spans="6:37" x14ac:dyDescent="0.25">
      <c r="F665" s="48"/>
      <c r="G665" s="48"/>
      <c r="H665" s="61"/>
      <c r="I665" s="48"/>
      <c r="J665" s="48"/>
      <c r="Y665" s="79"/>
      <c r="Z665" s="102"/>
      <c r="AA665" s="48"/>
      <c r="AB665" s="48"/>
      <c r="AD665" s="48"/>
      <c r="AE665" s="48"/>
      <c r="AF665" s="48"/>
      <c r="AH665" s="48"/>
      <c r="AJ665" s="48"/>
      <c r="AK665" s="48"/>
    </row>
    <row r="666" spans="6:37" x14ac:dyDescent="0.25">
      <c r="F666" s="48"/>
      <c r="G666" s="48"/>
      <c r="H666" s="61"/>
      <c r="I666" s="48"/>
      <c r="J666" s="48"/>
      <c r="Y666" s="79"/>
      <c r="Z666" s="102"/>
      <c r="AA666" s="48"/>
      <c r="AB666" s="48"/>
      <c r="AD666" s="48"/>
      <c r="AE666" s="48"/>
      <c r="AF666" s="48"/>
      <c r="AH666" s="48"/>
      <c r="AJ666" s="48"/>
      <c r="AK666" s="48"/>
    </row>
    <row r="667" spans="6:37" x14ac:dyDescent="0.25">
      <c r="F667" s="48"/>
      <c r="G667" s="48"/>
      <c r="H667" s="61"/>
      <c r="I667" s="48"/>
      <c r="J667" s="48"/>
      <c r="Y667" s="79"/>
      <c r="Z667" s="102"/>
      <c r="AA667" s="48"/>
      <c r="AB667" s="48"/>
      <c r="AD667" s="48"/>
      <c r="AE667" s="48"/>
      <c r="AF667" s="48"/>
      <c r="AH667" s="48"/>
      <c r="AJ667" s="48"/>
      <c r="AK667" s="48"/>
    </row>
    <row r="668" spans="6:37" x14ac:dyDescent="0.25">
      <c r="F668" s="48"/>
      <c r="G668" s="48"/>
      <c r="H668" s="61"/>
      <c r="I668" s="48"/>
      <c r="J668" s="48"/>
      <c r="Y668" s="79"/>
      <c r="Z668" s="102"/>
      <c r="AA668" s="48"/>
      <c r="AB668" s="48"/>
      <c r="AD668" s="48"/>
      <c r="AE668" s="48"/>
      <c r="AF668" s="48"/>
      <c r="AH668" s="48"/>
      <c r="AJ668" s="48"/>
      <c r="AK668" s="48"/>
    </row>
    <row r="669" spans="6:37" x14ac:dyDescent="0.25">
      <c r="F669" s="48"/>
      <c r="G669" s="48"/>
      <c r="H669" s="61"/>
      <c r="I669" s="48"/>
      <c r="J669" s="48"/>
      <c r="Y669" s="79"/>
      <c r="Z669" s="102"/>
      <c r="AA669" s="48"/>
      <c r="AB669" s="48"/>
      <c r="AD669" s="48"/>
      <c r="AE669" s="48"/>
      <c r="AF669" s="48"/>
      <c r="AH669" s="48"/>
      <c r="AJ669" s="48"/>
      <c r="AK669" s="48"/>
    </row>
    <row r="670" spans="6:37" x14ac:dyDescent="0.25">
      <c r="F670" s="48"/>
      <c r="G670" s="48"/>
      <c r="H670" s="61"/>
      <c r="I670" s="48"/>
      <c r="J670" s="48"/>
      <c r="Y670" s="79"/>
      <c r="Z670" s="102"/>
      <c r="AA670" s="48"/>
      <c r="AB670" s="48"/>
      <c r="AD670" s="48"/>
      <c r="AE670" s="48"/>
      <c r="AF670" s="48"/>
      <c r="AH670" s="48"/>
      <c r="AJ670" s="48"/>
      <c r="AK670" s="48"/>
    </row>
    <row r="671" spans="6:37" x14ac:dyDescent="0.25">
      <c r="F671" s="48"/>
      <c r="G671" s="48"/>
      <c r="H671" s="61"/>
      <c r="I671" s="48"/>
      <c r="J671" s="48"/>
      <c r="Y671" s="79"/>
      <c r="Z671" s="102"/>
      <c r="AA671" s="48"/>
      <c r="AB671" s="48"/>
      <c r="AD671" s="48"/>
      <c r="AE671" s="48"/>
      <c r="AF671" s="48"/>
      <c r="AH671" s="48"/>
      <c r="AJ671" s="48"/>
      <c r="AK671" s="48"/>
    </row>
    <row r="672" spans="6:37" x14ac:dyDescent="0.25">
      <c r="F672" s="48"/>
      <c r="G672" s="48"/>
      <c r="H672" s="61"/>
      <c r="I672" s="48"/>
      <c r="J672" s="48"/>
      <c r="Y672" s="79"/>
      <c r="Z672" s="102"/>
      <c r="AA672" s="48"/>
      <c r="AB672" s="48"/>
      <c r="AD672" s="48"/>
      <c r="AE672" s="48"/>
      <c r="AF672" s="48"/>
      <c r="AH672" s="48"/>
      <c r="AJ672" s="48"/>
      <c r="AK672" s="48"/>
    </row>
    <row r="673" spans="6:37" x14ac:dyDescent="0.25">
      <c r="F673" s="48"/>
      <c r="G673" s="48"/>
      <c r="H673" s="61"/>
      <c r="I673" s="48"/>
      <c r="J673" s="48"/>
      <c r="Y673" s="79"/>
      <c r="Z673" s="102"/>
      <c r="AA673" s="48"/>
      <c r="AB673" s="48"/>
      <c r="AD673" s="48"/>
      <c r="AE673" s="48"/>
      <c r="AF673" s="48"/>
      <c r="AH673" s="48"/>
      <c r="AJ673" s="48"/>
      <c r="AK673" s="48"/>
    </row>
    <row r="674" spans="6:37" x14ac:dyDescent="0.25">
      <c r="F674" s="48"/>
      <c r="G674" s="48"/>
      <c r="H674" s="61"/>
      <c r="I674" s="48"/>
      <c r="J674" s="48"/>
      <c r="Y674" s="79"/>
      <c r="Z674" s="102"/>
      <c r="AA674" s="48"/>
      <c r="AB674" s="48"/>
      <c r="AD674" s="48"/>
      <c r="AE674" s="48"/>
      <c r="AF674" s="48"/>
      <c r="AH674" s="48"/>
      <c r="AJ674" s="48"/>
      <c r="AK674" s="48"/>
    </row>
    <row r="675" spans="6:37" x14ac:dyDescent="0.25">
      <c r="F675" s="48"/>
      <c r="G675" s="48"/>
      <c r="H675" s="61"/>
      <c r="I675" s="48"/>
      <c r="J675" s="48"/>
      <c r="Y675" s="79"/>
      <c r="Z675" s="102"/>
      <c r="AA675" s="48"/>
      <c r="AB675" s="48"/>
      <c r="AD675" s="48"/>
      <c r="AE675" s="48"/>
      <c r="AF675" s="48"/>
      <c r="AH675" s="48"/>
      <c r="AJ675" s="48"/>
      <c r="AK675" s="48"/>
    </row>
    <row r="676" spans="6:37" x14ac:dyDescent="0.25">
      <c r="F676" s="48"/>
      <c r="G676" s="48"/>
      <c r="H676" s="61"/>
      <c r="I676" s="48"/>
      <c r="J676" s="48"/>
      <c r="Y676" s="79"/>
      <c r="Z676" s="102"/>
      <c r="AA676" s="48"/>
      <c r="AB676" s="48"/>
      <c r="AD676" s="48"/>
      <c r="AE676" s="48"/>
      <c r="AF676" s="48"/>
      <c r="AH676" s="48"/>
      <c r="AJ676" s="48"/>
      <c r="AK676" s="48"/>
    </row>
    <row r="677" spans="6:37" x14ac:dyDescent="0.25">
      <c r="F677" s="48"/>
      <c r="G677" s="48"/>
      <c r="H677" s="61"/>
      <c r="I677" s="48"/>
      <c r="J677" s="48"/>
      <c r="Y677" s="79"/>
      <c r="Z677" s="102"/>
      <c r="AA677" s="48"/>
      <c r="AB677" s="48"/>
      <c r="AD677" s="48"/>
      <c r="AE677" s="48"/>
      <c r="AF677" s="48"/>
      <c r="AH677" s="48"/>
      <c r="AJ677" s="48"/>
      <c r="AK677" s="48"/>
    </row>
    <row r="678" spans="6:37" x14ac:dyDescent="0.25">
      <c r="F678" s="48"/>
      <c r="G678" s="48"/>
      <c r="H678" s="61"/>
      <c r="I678" s="48"/>
      <c r="J678" s="48"/>
      <c r="Y678" s="79"/>
      <c r="Z678" s="102"/>
      <c r="AA678" s="48"/>
      <c r="AB678" s="48"/>
      <c r="AD678" s="48"/>
      <c r="AE678" s="48"/>
      <c r="AF678" s="48"/>
      <c r="AH678" s="48"/>
      <c r="AJ678" s="48"/>
      <c r="AK678" s="48"/>
    </row>
    <row r="679" spans="6:37" x14ac:dyDescent="0.25">
      <c r="F679" s="48"/>
      <c r="G679" s="48"/>
      <c r="H679" s="61"/>
      <c r="I679" s="48"/>
      <c r="J679" s="48"/>
      <c r="Y679" s="79"/>
      <c r="Z679" s="102"/>
      <c r="AA679" s="48"/>
      <c r="AB679" s="48"/>
      <c r="AD679" s="48"/>
      <c r="AE679" s="48"/>
      <c r="AF679" s="48"/>
      <c r="AH679" s="48"/>
      <c r="AJ679" s="48"/>
      <c r="AK679" s="48"/>
    </row>
    <row r="680" spans="6:37" x14ac:dyDescent="0.25">
      <c r="F680" s="48"/>
      <c r="G680" s="48"/>
      <c r="H680" s="61"/>
      <c r="I680" s="48"/>
      <c r="J680" s="48"/>
      <c r="Y680" s="79"/>
      <c r="Z680" s="102"/>
      <c r="AA680" s="48"/>
      <c r="AB680" s="48"/>
      <c r="AD680" s="48"/>
      <c r="AE680" s="48"/>
      <c r="AF680" s="48"/>
      <c r="AH680" s="48"/>
      <c r="AJ680" s="48"/>
      <c r="AK680" s="48"/>
    </row>
    <row r="681" spans="6:37" x14ac:dyDescent="0.25">
      <c r="F681" s="48"/>
      <c r="G681" s="48"/>
      <c r="H681" s="61"/>
      <c r="I681" s="48"/>
      <c r="J681" s="48"/>
      <c r="Y681" s="79"/>
      <c r="Z681" s="102"/>
      <c r="AA681" s="48"/>
      <c r="AB681" s="48"/>
      <c r="AD681" s="48"/>
      <c r="AE681" s="48"/>
      <c r="AF681" s="48"/>
      <c r="AH681" s="48"/>
      <c r="AJ681" s="48"/>
      <c r="AK681" s="48"/>
    </row>
    <row r="682" spans="6:37" x14ac:dyDescent="0.25">
      <c r="F682" s="48"/>
      <c r="G682" s="48"/>
      <c r="H682" s="61"/>
      <c r="I682" s="48"/>
      <c r="J682" s="48"/>
      <c r="Y682" s="79"/>
      <c r="Z682" s="102"/>
      <c r="AA682" s="48"/>
      <c r="AB682" s="48"/>
      <c r="AD682" s="48"/>
      <c r="AE682" s="48"/>
      <c r="AF682" s="48"/>
      <c r="AH682" s="48"/>
      <c r="AJ682" s="48"/>
      <c r="AK682" s="48"/>
    </row>
    <row r="683" spans="6:37" x14ac:dyDescent="0.25">
      <c r="F683" s="48"/>
      <c r="G683" s="48"/>
      <c r="H683" s="61"/>
      <c r="I683" s="48"/>
      <c r="J683" s="48"/>
      <c r="Y683" s="79"/>
      <c r="Z683" s="102"/>
      <c r="AA683" s="48"/>
      <c r="AB683" s="48"/>
      <c r="AD683" s="48"/>
      <c r="AE683" s="48"/>
      <c r="AF683" s="48"/>
      <c r="AH683" s="48"/>
      <c r="AJ683" s="48"/>
      <c r="AK683" s="48"/>
    </row>
    <row r="684" spans="6:37" x14ac:dyDescent="0.25">
      <c r="F684" s="48"/>
      <c r="G684" s="48"/>
      <c r="H684" s="61"/>
      <c r="I684" s="48"/>
      <c r="J684" s="48"/>
      <c r="Y684" s="79"/>
      <c r="Z684" s="102"/>
      <c r="AA684" s="48"/>
      <c r="AB684" s="48"/>
      <c r="AD684" s="48"/>
      <c r="AE684" s="48"/>
      <c r="AF684" s="48"/>
      <c r="AH684" s="48"/>
      <c r="AJ684" s="48"/>
      <c r="AK684" s="48"/>
    </row>
    <row r="685" spans="6:37" x14ac:dyDescent="0.25">
      <c r="F685" s="48"/>
      <c r="G685" s="48"/>
      <c r="H685" s="61"/>
      <c r="I685" s="48"/>
      <c r="J685" s="48"/>
      <c r="Y685" s="79"/>
      <c r="Z685" s="102"/>
      <c r="AA685" s="48"/>
      <c r="AB685" s="48"/>
      <c r="AD685" s="48"/>
      <c r="AE685" s="48"/>
      <c r="AF685" s="48"/>
      <c r="AH685" s="48"/>
      <c r="AJ685" s="48"/>
      <c r="AK685" s="48"/>
    </row>
    <row r="686" spans="6:37" x14ac:dyDescent="0.25">
      <c r="F686" s="48"/>
      <c r="G686" s="48"/>
      <c r="H686" s="61"/>
      <c r="I686" s="48"/>
      <c r="J686" s="48"/>
      <c r="Y686" s="79"/>
      <c r="Z686" s="102"/>
      <c r="AA686" s="48"/>
      <c r="AB686" s="48"/>
      <c r="AD686" s="48"/>
      <c r="AE686" s="48"/>
      <c r="AF686" s="48"/>
      <c r="AH686" s="48"/>
      <c r="AJ686" s="48"/>
      <c r="AK686" s="48"/>
    </row>
    <row r="687" spans="6:37" x14ac:dyDescent="0.25">
      <c r="F687" s="48"/>
      <c r="G687" s="48"/>
      <c r="H687" s="61"/>
      <c r="I687" s="48"/>
      <c r="J687" s="48"/>
      <c r="Y687" s="79"/>
      <c r="Z687" s="102"/>
      <c r="AA687" s="48"/>
      <c r="AB687" s="48"/>
      <c r="AD687" s="48"/>
      <c r="AE687" s="48"/>
      <c r="AF687" s="48"/>
      <c r="AH687" s="48"/>
      <c r="AJ687" s="48"/>
      <c r="AK687" s="48"/>
    </row>
    <row r="688" spans="6:37" x14ac:dyDescent="0.25">
      <c r="F688" s="48"/>
      <c r="G688" s="48"/>
      <c r="H688" s="61"/>
      <c r="I688" s="48"/>
      <c r="J688" s="48"/>
      <c r="Y688" s="79"/>
      <c r="Z688" s="102"/>
      <c r="AA688" s="48"/>
      <c r="AB688" s="48"/>
      <c r="AD688" s="48"/>
      <c r="AE688" s="48"/>
      <c r="AF688" s="48"/>
      <c r="AH688" s="48"/>
      <c r="AJ688" s="48"/>
      <c r="AK688" s="48"/>
    </row>
    <row r="689" spans="6:37" x14ac:dyDescent="0.25">
      <c r="F689" s="48"/>
      <c r="G689" s="48"/>
      <c r="H689" s="61"/>
      <c r="I689" s="48"/>
      <c r="J689" s="48"/>
      <c r="Y689" s="79"/>
      <c r="Z689" s="102"/>
      <c r="AA689" s="48"/>
      <c r="AB689" s="48"/>
      <c r="AD689" s="48"/>
      <c r="AE689" s="48"/>
      <c r="AF689" s="48"/>
      <c r="AH689" s="48"/>
      <c r="AJ689" s="48"/>
      <c r="AK689" s="48"/>
    </row>
    <row r="690" spans="6:37" x14ac:dyDescent="0.25">
      <c r="F690" s="48"/>
      <c r="G690" s="48"/>
      <c r="H690" s="61"/>
      <c r="I690" s="48"/>
      <c r="J690" s="48"/>
      <c r="Y690" s="79"/>
      <c r="Z690" s="102"/>
      <c r="AA690" s="48"/>
      <c r="AB690" s="48"/>
      <c r="AD690" s="48"/>
      <c r="AE690" s="48"/>
      <c r="AF690" s="48"/>
      <c r="AH690" s="48"/>
      <c r="AJ690" s="48"/>
      <c r="AK690" s="48"/>
    </row>
    <row r="691" spans="6:37" x14ac:dyDescent="0.25">
      <c r="F691" s="48"/>
      <c r="G691" s="48"/>
      <c r="H691" s="61"/>
      <c r="I691" s="48"/>
      <c r="J691" s="48"/>
      <c r="Y691" s="79"/>
      <c r="Z691" s="102"/>
      <c r="AA691" s="48"/>
      <c r="AB691" s="48"/>
      <c r="AD691" s="48"/>
      <c r="AE691" s="48"/>
      <c r="AF691" s="48"/>
      <c r="AH691" s="48"/>
      <c r="AJ691" s="48"/>
      <c r="AK691" s="48"/>
    </row>
    <row r="692" spans="6:37" x14ac:dyDescent="0.25">
      <c r="F692" s="48"/>
      <c r="G692" s="48"/>
      <c r="H692" s="61"/>
      <c r="I692" s="48"/>
      <c r="J692" s="48"/>
      <c r="Y692" s="79"/>
      <c r="Z692" s="102"/>
      <c r="AA692" s="48"/>
      <c r="AB692" s="48"/>
      <c r="AD692" s="48"/>
      <c r="AE692" s="48"/>
      <c r="AF692" s="48"/>
      <c r="AH692" s="48"/>
      <c r="AJ692" s="48"/>
      <c r="AK692" s="48"/>
    </row>
    <row r="693" spans="6:37" x14ac:dyDescent="0.25">
      <c r="F693" s="48"/>
      <c r="G693" s="48"/>
      <c r="H693" s="61"/>
      <c r="I693" s="48"/>
      <c r="J693" s="48"/>
      <c r="Y693" s="79"/>
      <c r="Z693" s="102"/>
      <c r="AA693" s="48"/>
      <c r="AB693" s="48"/>
      <c r="AD693" s="48"/>
      <c r="AE693" s="48"/>
      <c r="AF693" s="48"/>
      <c r="AH693" s="48"/>
      <c r="AJ693" s="48"/>
      <c r="AK693" s="48"/>
    </row>
    <row r="694" spans="6:37" x14ac:dyDescent="0.25">
      <c r="F694" s="48"/>
      <c r="G694" s="48"/>
      <c r="H694" s="61"/>
      <c r="I694" s="48"/>
      <c r="J694" s="48"/>
      <c r="Y694" s="79"/>
      <c r="Z694" s="102"/>
      <c r="AA694" s="48"/>
      <c r="AB694" s="48"/>
      <c r="AD694" s="48"/>
      <c r="AE694" s="48"/>
      <c r="AF694" s="48"/>
      <c r="AH694" s="48"/>
      <c r="AJ694" s="48"/>
      <c r="AK694" s="48"/>
    </row>
    <row r="695" spans="6:37" x14ac:dyDescent="0.25">
      <c r="F695" s="48"/>
      <c r="G695" s="48"/>
      <c r="H695" s="61"/>
      <c r="I695" s="48"/>
      <c r="J695" s="48"/>
      <c r="Y695" s="79"/>
      <c r="Z695" s="102"/>
      <c r="AA695" s="48"/>
      <c r="AB695" s="48"/>
      <c r="AD695" s="48"/>
      <c r="AE695" s="48"/>
      <c r="AF695" s="48"/>
      <c r="AH695" s="48"/>
      <c r="AJ695" s="48"/>
      <c r="AK695" s="48"/>
    </row>
    <row r="696" spans="6:37" x14ac:dyDescent="0.25">
      <c r="F696" s="48"/>
      <c r="G696" s="48"/>
      <c r="H696" s="61"/>
      <c r="I696" s="48"/>
      <c r="J696" s="48"/>
      <c r="Y696" s="79"/>
      <c r="Z696" s="102"/>
      <c r="AA696" s="48"/>
      <c r="AB696" s="48"/>
      <c r="AD696" s="48"/>
      <c r="AE696" s="48"/>
      <c r="AF696" s="48"/>
      <c r="AH696" s="48"/>
      <c r="AJ696" s="48"/>
      <c r="AK696" s="48"/>
    </row>
    <row r="697" spans="6:37" x14ac:dyDescent="0.25">
      <c r="F697" s="48"/>
      <c r="G697" s="48"/>
      <c r="H697" s="61"/>
      <c r="I697" s="48"/>
      <c r="J697" s="48"/>
      <c r="Y697" s="79"/>
      <c r="Z697" s="102"/>
      <c r="AA697" s="48"/>
      <c r="AB697" s="48"/>
      <c r="AD697" s="48"/>
      <c r="AE697" s="48"/>
      <c r="AF697" s="48"/>
      <c r="AH697" s="48"/>
      <c r="AJ697" s="48"/>
      <c r="AK697" s="48"/>
    </row>
    <row r="698" spans="6:37" x14ac:dyDescent="0.25">
      <c r="F698" s="48"/>
      <c r="G698" s="48"/>
      <c r="H698" s="61"/>
      <c r="I698" s="48"/>
      <c r="J698" s="48"/>
      <c r="Y698" s="79"/>
      <c r="Z698" s="102"/>
      <c r="AA698" s="48"/>
      <c r="AB698" s="48"/>
      <c r="AD698" s="48"/>
      <c r="AE698" s="48"/>
      <c r="AF698" s="48"/>
      <c r="AH698" s="48"/>
      <c r="AJ698" s="48"/>
      <c r="AK698" s="48"/>
    </row>
    <row r="699" spans="6:37" x14ac:dyDescent="0.25">
      <c r="F699" s="48"/>
      <c r="G699" s="48"/>
      <c r="H699" s="61"/>
      <c r="I699" s="48"/>
      <c r="J699" s="48"/>
      <c r="Y699" s="79"/>
      <c r="Z699" s="102"/>
      <c r="AA699" s="48"/>
      <c r="AB699" s="48"/>
      <c r="AD699" s="48"/>
      <c r="AE699" s="48"/>
      <c r="AF699" s="48"/>
      <c r="AH699" s="48"/>
      <c r="AJ699" s="48"/>
      <c r="AK699" s="48"/>
    </row>
    <row r="700" spans="6:37" x14ac:dyDescent="0.25">
      <c r="F700" s="48"/>
      <c r="G700" s="48"/>
      <c r="H700" s="61"/>
      <c r="I700" s="48"/>
      <c r="J700" s="48"/>
      <c r="Y700" s="79"/>
      <c r="Z700" s="102"/>
      <c r="AA700" s="48"/>
      <c r="AB700" s="48"/>
      <c r="AD700" s="48"/>
      <c r="AE700" s="48"/>
      <c r="AF700" s="48"/>
      <c r="AH700" s="48"/>
      <c r="AJ700" s="48"/>
      <c r="AK700" s="48"/>
    </row>
    <row r="701" spans="6:37" x14ac:dyDescent="0.25">
      <c r="F701" s="48"/>
      <c r="G701" s="48"/>
      <c r="H701" s="61"/>
      <c r="I701" s="48"/>
      <c r="J701" s="48"/>
      <c r="Y701" s="79"/>
      <c r="Z701" s="102"/>
      <c r="AA701" s="48"/>
      <c r="AB701" s="48"/>
      <c r="AD701" s="48"/>
      <c r="AE701" s="48"/>
      <c r="AF701" s="48"/>
      <c r="AH701" s="48"/>
      <c r="AJ701" s="48"/>
      <c r="AK701" s="48"/>
    </row>
    <row r="702" spans="6:37" x14ac:dyDescent="0.25">
      <c r="F702" s="48"/>
      <c r="G702" s="48"/>
      <c r="H702" s="61"/>
      <c r="I702" s="48"/>
      <c r="J702" s="48"/>
      <c r="Y702" s="79"/>
      <c r="Z702" s="102"/>
      <c r="AA702" s="48"/>
      <c r="AB702" s="48"/>
      <c r="AD702" s="48"/>
      <c r="AE702" s="48"/>
      <c r="AF702" s="48"/>
      <c r="AH702" s="48"/>
      <c r="AJ702" s="48"/>
      <c r="AK702" s="48"/>
    </row>
    <row r="703" spans="6:37" x14ac:dyDescent="0.25">
      <c r="F703" s="48"/>
      <c r="G703" s="48"/>
      <c r="H703" s="61"/>
      <c r="I703" s="48"/>
      <c r="J703" s="48"/>
      <c r="Y703" s="79"/>
      <c r="Z703" s="102"/>
      <c r="AA703" s="48"/>
      <c r="AB703" s="48"/>
      <c r="AD703" s="48"/>
      <c r="AE703" s="48"/>
      <c r="AF703" s="48"/>
      <c r="AH703" s="48"/>
      <c r="AJ703" s="48"/>
      <c r="AK703" s="48"/>
    </row>
    <row r="704" spans="6:37" x14ac:dyDescent="0.25">
      <c r="F704" s="48"/>
      <c r="G704" s="48"/>
      <c r="H704" s="61"/>
      <c r="I704" s="48"/>
      <c r="J704" s="48"/>
      <c r="Y704" s="79"/>
      <c r="Z704" s="102"/>
      <c r="AA704" s="48"/>
      <c r="AB704" s="48"/>
      <c r="AD704" s="48"/>
      <c r="AE704" s="48"/>
      <c r="AF704" s="48"/>
      <c r="AH704" s="48"/>
      <c r="AJ704" s="48"/>
      <c r="AK704" s="48"/>
    </row>
    <row r="705" spans="6:37" x14ac:dyDescent="0.25">
      <c r="F705" s="48"/>
      <c r="G705" s="48"/>
      <c r="H705" s="61"/>
      <c r="I705" s="48"/>
      <c r="J705" s="48"/>
      <c r="Y705" s="79"/>
      <c r="Z705" s="102"/>
      <c r="AA705" s="48"/>
      <c r="AB705" s="48"/>
      <c r="AD705" s="48"/>
      <c r="AE705" s="48"/>
      <c r="AF705" s="48"/>
      <c r="AH705" s="48"/>
      <c r="AJ705" s="48"/>
      <c r="AK705" s="48"/>
    </row>
    <row r="706" spans="6:37" x14ac:dyDescent="0.25">
      <c r="F706" s="48"/>
      <c r="G706" s="48"/>
      <c r="H706" s="61"/>
      <c r="I706" s="48"/>
      <c r="J706" s="48"/>
      <c r="Y706" s="79"/>
      <c r="Z706" s="102"/>
      <c r="AA706" s="48"/>
      <c r="AB706" s="48"/>
      <c r="AD706" s="48"/>
      <c r="AE706" s="48"/>
      <c r="AF706" s="48"/>
      <c r="AH706" s="48"/>
      <c r="AJ706" s="48"/>
      <c r="AK706" s="48"/>
    </row>
    <row r="707" spans="6:37" x14ac:dyDescent="0.25">
      <c r="F707" s="48"/>
      <c r="G707" s="48"/>
      <c r="H707" s="61"/>
      <c r="I707" s="48"/>
      <c r="J707" s="48"/>
      <c r="Y707" s="79"/>
      <c r="Z707" s="102"/>
      <c r="AA707" s="48"/>
      <c r="AB707" s="48"/>
      <c r="AD707" s="48"/>
      <c r="AE707" s="48"/>
      <c r="AF707" s="48"/>
      <c r="AH707" s="48"/>
      <c r="AJ707" s="48"/>
      <c r="AK707" s="48"/>
    </row>
    <row r="708" spans="6:37" x14ac:dyDescent="0.25">
      <c r="F708" s="48"/>
      <c r="G708" s="48"/>
      <c r="H708" s="61"/>
      <c r="I708" s="48"/>
      <c r="J708" s="48"/>
      <c r="Y708" s="79"/>
      <c r="Z708" s="102"/>
      <c r="AA708" s="48"/>
      <c r="AB708" s="48"/>
      <c r="AD708" s="48"/>
      <c r="AE708" s="48"/>
      <c r="AF708" s="48"/>
      <c r="AH708" s="48"/>
      <c r="AJ708" s="48"/>
      <c r="AK708" s="48"/>
    </row>
    <row r="709" spans="6:37" x14ac:dyDescent="0.25">
      <c r="F709" s="48"/>
      <c r="G709" s="48"/>
      <c r="H709" s="61"/>
      <c r="I709" s="48"/>
      <c r="J709" s="48"/>
      <c r="Y709" s="79"/>
      <c r="Z709" s="102"/>
      <c r="AA709" s="48"/>
      <c r="AB709" s="48"/>
      <c r="AD709" s="48"/>
      <c r="AE709" s="48"/>
      <c r="AF709" s="48"/>
      <c r="AH709" s="48"/>
      <c r="AJ709" s="48"/>
      <c r="AK709" s="48"/>
    </row>
    <row r="710" spans="6:37" x14ac:dyDescent="0.25">
      <c r="F710" s="48"/>
      <c r="G710" s="48"/>
      <c r="H710" s="61"/>
      <c r="I710" s="48"/>
      <c r="J710" s="48"/>
      <c r="Y710" s="79"/>
      <c r="Z710" s="102"/>
      <c r="AA710" s="48"/>
      <c r="AB710" s="48"/>
      <c r="AD710" s="48"/>
      <c r="AE710" s="48"/>
      <c r="AF710" s="48"/>
      <c r="AH710" s="48"/>
      <c r="AJ710" s="48"/>
      <c r="AK710" s="48"/>
    </row>
    <row r="711" spans="6:37" x14ac:dyDescent="0.25">
      <c r="F711" s="48"/>
      <c r="G711" s="48"/>
      <c r="H711" s="61"/>
      <c r="I711" s="48"/>
      <c r="J711" s="48"/>
      <c r="Y711" s="79"/>
      <c r="Z711" s="102"/>
      <c r="AA711" s="48"/>
      <c r="AB711" s="48"/>
      <c r="AD711" s="48"/>
      <c r="AE711" s="48"/>
      <c r="AF711" s="48"/>
      <c r="AH711" s="48"/>
      <c r="AJ711" s="48"/>
      <c r="AK711" s="48"/>
    </row>
    <row r="712" spans="6:37" x14ac:dyDescent="0.25">
      <c r="F712" s="48"/>
      <c r="G712" s="48"/>
      <c r="H712" s="61"/>
      <c r="I712" s="48"/>
      <c r="J712" s="48"/>
      <c r="Y712" s="79"/>
      <c r="Z712" s="102"/>
      <c r="AA712" s="48"/>
      <c r="AB712" s="48"/>
      <c r="AD712" s="48"/>
      <c r="AE712" s="48"/>
      <c r="AF712" s="48"/>
      <c r="AH712" s="48"/>
      <c r="AJ712" s="48"/>
      <c r="AK712" s="48"/>
    </row>
    <row r="713" spans="6:37" x14ac:dyDescent="0.25">
      <c r="F713" s="48"/>
      <c r="G713" s="48"/>
      <c r="H713" s="61"/>
      <c r="I713" s="48"/>
      <c r="J713" s="48"/>
      <c r="Y713" s="79"/>
      <c r="Z713" s="102"/>
      <c r="AA713" s="48"/>
      <c r="AB713" s="48"/>
      <c r="AD713" s="48"/>
      <c r="AE713" s="48"/>
      <c r="AF713" s="48"/>
      <c r="AH713" s="48"/>
      <c r="AJ713" s="48"/>
      <c r="AK713" s="48"/>
    </row>
    <row r="714" spans="6:37" x14ac:dyDescent="0.25">
      <c r="F714" s="48"/>
      <c r="G714" s="48"/>
      <c r="H714" s="61"/>
      <c r="I714" s="48"/>
      <c r="J714" s="48"/>
      <c r="Y714" s="79"/>
      <c r="Z714" s="102"/>
      <c r="AA714" s="48"/>
      <c r="AB714" s="48"/>
      <c r="AD714" s="48"/>
      <c r="AE714" s="48"/>
      <c r="AF714" s="48"/>
      <c r="AH714" s="48"/>
      <c r="AJ714" s="48"/>
      <c r="AK714" s="48"/>
    </row>
    <row r="715" spans="6:37" x14ac:dyDescent="0.25">
      <c r="F715" s="48"/>
      <c r="G715" s="48"/>
      <c r="H715" s="61"/>
      <c r="I715" s="48"/>
      <c r="J715" s="48"/>
      <c r="Y715" s="79"/>
      <c r="Z715" s="102"/>
      <c r="AA715" s="48"/>
      <c r="AB715" s="48"/>
      <c r="AD715" s="48"/>
      <c r="AE715" s="48"/>
      <c r="AF715" s="48"/>
      <c r="AH715" s="48"/>
      <c r="AJ715" s="48"/>
      <c r="AK715" s="48"/>
    </row>
    <row r="716" spans="6:37" x14ac:dyDescent="0.25">
      <c r="F716" s="48"/>
      <c r="G716" s="48"/>
      <c r="H716" s="61"/>
      <c r="I716" s="48"/>
      <c r="J716" s="48"/>
      <c r="Y716" s="79"/>
      <c r="Z716" s="102"/>
      <c r="AA716" s="48"/>
      <c r="AB716" s="48"/>
      <c r="AD716" s="48"/>
      <c r="AE716" s="48"/>
      <c r="AF716" s="48"/>
      <c r="AH716" s="48"/>
      <c r="AJ716" s="48"/>
      <c r="AK716" s="48"/>
    </row>
    <row r="717" spans="6:37" x14ac:dyDescent="0.25">
      <c r="F717" s="48"/>
      <c r="G717" s="48"/>
      <c r="H717" s="61"/>
      <c r="I717" s="48"/>
      <c r="J717" s="48"/>
      <c r="Y717" s="79"/>
      <c r="Z717" s="102"/>
      <c r="AA717" s="48"/>
      <c r="AB717" s="48"/>
      <c r="AD717" s="48"/>
      <c r="AE717" s="48"/>
      <c r="AF717" s="48"/>
      <c r="AH717" s="48"/>
      <c r="AJ717" s="48"/>
      <c r="AK717" s="48"/>
    </row>
    <row r="718" spans="6:37" x14ac:dyDescent="0.25">
      <c r="F718" s="48"/>
      <c r="G718" s="48"/>
      <c r="H718" s="61"/>
      <c r="I718" s="48"/>
      <c r="J718" s="48"/>
      <c r="Y718" s="79"/>
      <c r="Z718" s="102"/>
      <c r="AA718" s="48"/>
      <c r="AB718" s="48"/>
      <c r="AD718" s="48"/>
      <c r="AE718" s="48"/>
      <c r="AF718" s="48"/>
      <c r="AH718" s="48"/>
      <c r="AJ718" s="48"/>
      <c r="AK718" s="48"/>
    </row>
    <row r="719" spans="6:37" x14ac:dyDescent="0.25">
      <c r="F719" s="48"/>
      <c r="G719" s="48"/>
      <c r="H719" s="61"/>
      <c r="I719" s="48"/>
      <c r="J719" s="48"/>
      <c r="Y719" s="79"/>
      <c r="Z719" s="102"/>
      <c r="AA719" s="48"/>
      <c r="AB719" s="48"/>
      <c r="AD719" s="48"/>
      <c r="AE719" s="48"/>
      <c r="AF719" s="48"/>
      <c r="AH719" s="48"/>
      <c r="AJ719" s="48"/>
      <c r="AK719" s="48"/>
    </row>
    <row r="720" spans="6:37" x14ac:dyDescent="0.25">
      <c r="F720" s="48"/>
      <c r="G720" s="48"/>
      <c r="H720" s="61"/>
      <c r="I720" s="48"/>
      <c r="J720" s="48"/>
      <c r="Y720" s="79"/>
      <c r="Z720" s="102"/>
      <c r="AA720" s="48"/>
      <c r="AB720" s="48"/>
      <c r="AD720" s="48"/>
      <c r="AE720" s="48"/>
      <c r="AF720" s="48"/>
      <c r="AH720" s="48"/>
      <c r="AJ720" s="48"/>
      <c r="AK720" s="48"/>
    </row>
    <row r="721" spans="6:37" x14ac:dyDescent="0.25">
      <c r="F721" s="48"/>
      <c r="G721" s="48"/>
      <c r="H721" s="61"/>
      <c r="I721" s="48"/>
      <c r="J721" s="48"/>
      <c r="Y721" s="79"/>
      <c r="Z721" s="102"/>
      <c r="AA721" s="48"/>
      <c r="AB721" s="48"/>
      <c r="AD721" s="48"/>
      <c r="AE721" s="48"/>
      <c r="AF721" s="48"/>
      <c r="AH721" s="48"/>
      <c r="AJ721" s="48"/>
      <c r="AK721" s="48"/>
    </row>
    <row r="722" spans="6:37" x14ac:dyDescent="0.25">
      <c r="F722" s="48"/>
      <c r="G722" s="48"/>
      <c r="H722" s="61"/>
      <c r="I722" s="48"/>
      <c r="J722" s="48"/>
      <c r="Y722" s="79"/>
      <c r="Z722" s="102"/>
      <c r="AA722" s="48"/>
      <c r="AB722" s="48"/>
      <c r="AD722" s="48"/>
      <c r="AE722" s="48"/>
      <c r="AF722" s="48"/>
      <c r="AH722" s="48"/>
      <c r="AJ722" s="48"/>
      <c r="AK722" s="48"/>
    </row>
    <row r="723" spans="6:37" x14ac:dyDescent="0.25">
      <c r="F723" s="48"/>
      <c r="G723" s="48"/>
      <c r="H723" s="61"/>
      <c r="I723" s="48"/>
      <c r="J723" s="48"/>
      <c r="Y723" s="79"/>
      <c r="Z723" s="102"/>
      <c r="AA723" s="48"/>
      <c r="AB723" s="48"/>
      <c r="AD723" s="48"/>
      <c r="AE723" s="48"/>
      <c r="AF723" s="48"/>
      <c r="AH723" s="48"/>
      <c r="AJ723" s="48"/>
      <c r="AK723" s="48"/>
    </row>
    <row r="724" spans="6:37" x14ac:dyDescent="0.25">
      <c r="F724" s="48"/>
      <c r="G724" s="48"/>
      <c r="H724" s="61"/>
      <c r="I724" s="48"/>
      <c r="J724" s="48"/>
      <c r="Y724" s="79"/>
      <c r="Z724" s="102"/>
      <c r="AA724" s="48"/>
      <c r="AB724" s="48"/>
      <c r="AD724" s="48"/>
      <c r="AE724" s="48"/>
      <c r="AF724" s="48"/>
      <c r="AH724" s="48"/>
      <c r="AJ724" s="48"/>
      <c r="AK724" s="48"/>
    </row>
    <row r="725" spans="6:37" x14ac:dyDescent="0.25">
      <c r="F725" s="48"/>
      <c r="G725" s="48"/>
      <c r="H725" s="61"/>
      <c r="I725" s="48"/>
      <c r="J725" s="48"/>
      <c r="Y725" s="79"/>
      <c r="Z725" s="102"/>
      <c r="AA725" s="48"/>
      <c r="AB725" s="48"/>
      <c r="AD725" s="48"/>
      <c r="AE725" s="48"/>
      <c r="AF725" s="48"/>
      <c r="AH725" s="48"/>
      <c r="AJ725" s="48"/>
      <c r="AK725" s="48"/>
    </row>
    <row r="726" spans="6:37" x14ac:dyDescent="0.25">
      <c r="F726" s="48"/>
      <c r="G726" s="48"/>
      <c r="H726" s="61"/>
      <c r="I726" s="48"/>
      <c r="J726" s="48"/>
      <c r="Y726" s="79"/>
      <c r="Z726" s="102"/>
      <c r="AA726" s="48"/>
      <c r="AB726" s="48"/>
      <c r="AD726" s="48"/>
      <c r="AE726" s="48"/>
      <c r="AF726" s="48"/>
      <c r="AH726" s="48"/>
      <c r="AJ726" s="48"/>
      <c r="AK726" s="48"/>
    </row>
    <row r="727" spans="6:37" x14ac:dyDescent="0.25">
      <c r="F727" s="48"/>
      <c r="G727" s="48"/>
      <c r="H727" s="61"/>
      <c r="I727" s="48"/>
      <c r="J727" s="48"/>
      <c r="Y727" s="79"/>
      <c r="Z727" s="102"/>
      <c r="AA727" s="48"/>
      <c r="AB727" s="48"/>
      <c r="AD727" s="48"/>
      <c r="AE727" s="48"/>
      <c r="AF727" s="48"/>
      <c r="AH727" s="48"/>
      <c r="AJ727" s="48"/>
      <c r="AK727" s="48"/>
    </row>
    <row r="728" spans="6:37" x14ac:dyDescent="0.25">
      <c r="F728" s="48"/>
      <c r="G728" s="48"/>
      <c r="H728" s="61"/>
      <c r="I728" s="48"/>
      <c r="J728" s="48"/>
      <c r="Y728" s="79"/>
      <c r="Z728" s="102"/>
      <c r="AA728" s="48"/>
      <c r="AB728" s="48"/>
      <c r="AD728" s="48"/>
      <c r="AE728" s="48"/>
      <c r="AF728" s="48"/>
      <c r="AH728" s="48"/>
      <c r="AJ728" s="48"/>
      <c r="AK728" s="48"/>
    </row>
    <row r="729" spans="6:37" x14ac:dyDescent="0.25">
      <c r="F729" s="48"/>
      <c r="G729" s="48"/>
      <c r="H729" s="61"/>
      <c r="I729" s="48"/>
      <c r="J729" s="48"/>
      <c r="Y729" s="79"/>
      <c r="Z729" s="102"/>
      <c r="AA729" s="48"/>
      <c r="AB729" s="48"/>
      <c r="AD729" s="48"/>
      <c r="AE729" s="48"/>
      <c r="AF729" s="48"/>
      <c r="AH729" s="48"/>
      <c r="AJ729" s="48"/>
      <c r="AK729" s="48"/>
    </row>
    <row r="730" spans="6:37" x14ac:dyDescent="0.25">
      <c r="F730" s="48"/>
      <c r="G730" s="48"/>
      <c r="H730" s="61"/>
      <c r="I730" s="48"/>
      <c r="J730" s="48"/>
      <c r="Y730" s="79"/>
      <c r="Z730" s="102"/>
      <c r="AA730" s="48"/>
      <c r="AB730" s="48"/>
      <c r="AD730" s="48"/>
      <c r="AE730" s="48"/>
      <c r="AF730" s="48"/>
      <c r="AH730" s="48"/>
      <c r="AJ730" s="48"/>
      <c r="AK730" s="48"/>
    </row>
    <row r="731" spans="6:37" x14ac:dyDescent="0.25">
      <c r="F731" s="48"/>
      <c r="G731" s="48"/>
      <c r="H731" s="61"/>
      <c r="I731" s="48"/>
      <c r="J731" s="48"/>
      <c r="Y731" s="79"/>
      <c r="Z731" s="102"/>
      <c r="AA731" s="48"/>
      <c r="AB731" s="48"/>
      <c r="AD731" s="48"/>
      <c r="AE731" s="48"/>
      <c r="AF731" s="48"/>
      <c r="AH731" s="48"/>
      <c r="AJ731" s="48"/>
      <c r="AK731" s="48"/>
    </row>
    <row r="732" spans="6:37" x14ac:dyDescent="0.25">
      <c r="F732" s="48"/>
      <c r="G732" s="48"/>
      <c r="H732" s="61"/>
      <c r="I732" s="48"/>
      <c r="J732" s="48"/>
      <c r="Y732" s="79"/>
      <c r="Z732" s="102"/>
      <c r="AA732" s="48"/>
      <c r="AB732" s="48"/>
      <c r="AD732" s="48"/>
      <c r="AE732" s="48"/>
      <c r="AF732" s="48"/>
      <c r="AH732" s="48"/>
      <c r="AJ732" s="48"/>
      <c r="AK732" s="48"/>
    </row>
    <row r="733" spans="6:37" x14ac:dyDescent="0.25">
      <c r="F733" s="48"/>
      <c r="G733" s="48"/>
      <c r="H733" s="61"/>
      <c r="I733" s="48"/>
      <c r="J733" s="48"/>
      <c r="Y733" s="79"/>
      <c r="Z733" s="102"/>
      <c r="AA733" s="48"/>
      <c r="AB733" s="48"/>
      <c r="AD733" s="48"/>
      <c r="AE733" s="48"/>
      <c r="AF733" s="48"/>
      <c r="AH733" s="48"/>
      <c r="AJ733" s="48"/>
      <c r="AK733" s="48"/>
    </row>
    <row r="734" spans="6:37" x14ac:dyDescent="0.25">
      <c r="F734" s="48"/>
      <c r="G734" s="48"/>
      <c r="H734" s="61"/>
      <c r="I734" s="48"/>
      <c r="J734" s="48"/>
      <c r="Y734" s="79"/>
      <c r="Z734" s="102"/>
      <c r="AA734" s="48"/>
      <c r="AB734" s="48"/>
      <c r="AD734" s="48"/>
      <c r="AE734" s="48"/>
      <c r="AF734" s="48"/>
      <c r="AH734" s="48"/>
      <c r="AJ734" s="48"/>
      <c r="AK734" s="48"/>
    </row>
    <row r="735" spans="6:37" x14ac:dyDescent="0.25">
      <c r="F735" s="48"/>
      <c r="G735" s="48"/>
      <c r="H735" s="61"/>
      <c r="I735" s="48"/>
      <c r="J735" s="48"/>
      <c r="Y735" s="79"/>
      <c r="Z735" s="102"/>
      <c r="AA735" s="48"/>
      <c r="AB735" s="48"/>
      <c r="AD735" s="48"/>
      <c r="AE735" s="48"/>
      <c r="AF735" s="48"/>
      <c r="AH735" s="48"/>
      <c r="AJ735" s="48"/>
      <c r="AK735" s="48"/>
    </row>
    <row r="736" spans="6:37" x14ac:dyDescent="0.25">
      <c r="F736" s="48"/>
      <c r="G736" s="48"/>
      <c r="H736" s="61"/>
      <c r="I736" s="48"/>
      <c r="J736" s="48"/>
      <c r="Y736" s="79"/>
      <c r="Z736" s="102"/>
      <c r="AA736" s="48"/>
      <c r="AB736" s="48"/>
      <c r="AD736" s="48"/>
      <c r="AE736" s="48"/>
      <c r="AF736" s="48"/>
      <c r="AH736" s="48"/>
      <c r="AJ736" s="48"/>
      <c r="AK736" s="48"/>
    </row>
    <row r="737" spans="6:37" x14ac:dyDescent="0.25">
      <c r="F737" s="48"/>
      <c r="G737" s="48"/>
      <c r="H737" s="61"/>
      <c r="I737" s="48"/>
      <c r="J737" s="48"/>
      <c r="Y737" s="79"/>
      <c r="Z737" s="102"/>
      <c r="AA737" s="48"/>
      <c r="AB737" s="48"/>
      <c r="AD737" s="48"/>
      <c r="AE737" s="48"/>
      <c r="AF737" s="48"/>
      <c r="AH737" s="48"/>
      <c r="AJ737" s="48"/>
      <c r="AK737" s="48"/>
    </row>
    <row r="738" spans="6:37" x14ac:dyDescent="0.25">
      <c r="F738" s="48"/>
      <c r="G738" s="48"/>
      <c r="H738" s="61"/>
      <c r="I738" s="48"/>
      <c r="J738" s="48"/>
      <c r="Y738" s="79"/>
      <c r="Z738" s="102"/>
      <c r="AA738" s="48"/>
      <c r="AB738" s="48"/>
      <c r="AD738" s="48"/>
      <c r="AE738" s="48"/>
      <c r="AF738" s="48"/>
      <c r="AH738" s="48"/>
      <c r="AJ738" s="48"/>
      <c r="AK738" s="48"/>
    </row>
    <row r="739" spans="6:37" x14ac:dyDescent="0.25">
      <c r="F739" s="48"/>
      <c r="G739" s="48"/>
      <c r="H739" s="61"/>
      <c r="I739" s="48"/>
      <c r="J739" s="48"/>
      <c r="Y739" s="79"/>
      <c r="Z739" s="102"/>
      <c r="AA739" s="48"/>
      <c r="AB739" s="48"/>
      <c r="AD739" s="48"/>
      <c r="AE739" s="48"/>
      <c r="AF739" s="48"/>
      <c r="AH739" s="48"/>
      <c r="AJ739" s="48"/>
      <c r="AK739" s="48"/>
    </row>
    <row r="740" spans="6:37" x14ac:dyDescent="0.25">
      <c r="F740" s="48"/>
      <c r="G740" s="48"/>
      <c r="H740" s="61"/>
      <c r="I740" s="48"/>
      <c r="J740" s="48"/>
      <c r="Y740" s="79"/>
      <c r="Z740" s="102"/>
      <c r="AA740" s="48"/>
      <c r="AB740" s="48"/>
      <c r="AD740" s="48"/>
      <c r="AE740" s="48"/>
      <c r="AF740" s="48"/>
      <c r="AH740" s="48"/>
      <c r="AJ740" s="48"/>
      <c r="AK740" s="48"/>
    </row>
    <row r="741" spans="6:37" x14ac:dyDescent="0.25">
      <c r="F741" s="48"/>
      <c r="G741" s="48"/>
      <c r="H741" s="61"/>
      <c r="I741" s="48"/>
      <c r="J741" s="48"/>
      <c r="Y741" s="79"/>
      <c r="Z741" s="102"/>
      <c r="AA741" s="48"/>
      <c r="AB741" s="48"/>
      <c r="AD741" s="48"/>
      <c r="AE741" s="48"/>
      <c r="AF741" s="48"/>
      <c r="AH741" s="48"/>
      <c r="AJ741" s="48"/>
      <c r="AK741" s="48"/>
    </row>
    <row r="742" spans="6:37" x14ac:dyDescent="0.25">
      <c r="F742" s="48"/>
      <c r="G742" s="48"/>
      <c r="H742" s="61"/>
      <c r="I742" s="48"/>
      <c r="J742" s="48"/>
      <c r="Y742" s="79"/>
      <c r="Z742" s="102"/>
      <c r="AA742" s="48"/>
      <c r="AB742" s="48"/>
      <c r="AD742" s="48"/>
      <c r="AE742" s="48"/>
      <c r="AF742" s="48"/>
      <c r="AH742" s="48"/>
      <c r="AJ742" s="48"/>
      <c r="AK742" s="48"/>
    </row>
    <row r="743" spans="6:37" x14ac:dyDescent="0.25">
      <c r="F743" s="48"/>
      <c r="G743" s="48"/>
      <c r="H743" s="61"/>
      <c r="I743" s="48"/>
      <c r="J743" s="48"/>
      <c r="Y743" s="79"/>
      <c r="Z743" s="102"/>
      <c r="AA743" s="48"/>
      <c r="AB743" s="48"/>
      <c r="AD743" s="48"/>
      <c r="AE743" s="48"/>
      <c r="AF743" s="48"/>
      <c r="AH743" s="48"/>
      <c r="AJ743" s="48"/>
      <c r="AK743" s="48"/>
    </row>
    <row r="744" spans="6:37" x14ac:dyDescent="0.25">
      <c r="F744" s="48"/>
      <c r="G744" s="48"/>
      <c r="H744" s="61"/>
      <c r="I744" s="48"/>
      <c r="J744" s="48"/>
      <c r="Y744" s="79"/>
      <c r="Z744" s="102"/>
      <c r="AA744" s="48"/>
      <c r="AB744" s="48"/>
      <c r="AD744" s="48"/>
      <c r="AE744" s="48"/>
      <c r="AF744" s="48"/>
      <c r="AH744" s="48"/>
      <c r="AJ744" s="48"/>
      <c r="AK744" s="48"/>
    </row>
    <row r="745" spans="6:37" x14ac:dyDescent="0.25">
      <c r="F745" s="48"/>
      <c r="G745" s="48"/>
      <c r="H745" s="61"/>
      <c r="I745" s="48"/>
      <c r="J745" s="48"/>
      <c r="Y745" s="79"/>
      <c r="Z745" s="102"/>
      <c r="AA745" s="48"/>
      <c r="AB745" s="48"/>
      <c r="AD745" s="48"/>
      <c r="AE745" s="48"/>
      <c r="AF745" s="48"/>
      <c r="AH745" s="48"/>
      <c r="AJ745" s="48"/>
      <c r="AK745" s="48"/>
    </row>
    <row r="746" spans="6:37" x14ac:dyDescent="0.25">
      <c r="F746" s="48"/>
      <c r="G746" s="48"/>
      <c r="H746" s="61"/>
      <c r="I746" s="48"/>
      <c r="J746" s="48"/>
      <c r="Y746" s="79"/>
      <c r="Z746" s="102"/>
      <c r="AA746" s="48"/>
      <c r="AB746" s="48"/>
      <c r="AD746" s="48"/>
      <c r="AE746" s="48"/>
      <c r="AF746" s="48"/>
      <c r="AH746" s="48"/>
      <c r="AJ746" s="48"/>
      <c r="AK746" s="48"/>
    </row>
    <row r="747" spans="6:37" x14ac:dyDescent="0.25">
      <c r="F747" s="48"/>
      <c r="G747" s="48"/>
      <c r="H747" s="61"/>
      <c r="I747" s="48"/>
      <c r="J747" s="48"/>
      <c r="Y747" s="79"/>
      <c r="Z747" s="102"/>
      <c r="AA747" s="48"/>
      <c r="AB747" s="48"/>
      <c r="AD747" s="48"/>
      <c r="AE747" s="48"/>
      <c r="AF747" s="48"/>
      <c r="AH747" s="48"/>
      <c r="AJ747" s="48"/>
      <c r="AK747" s="48"/>
    </row>
    <row r="748" spans="6:37" x14ac:dyDescent="0.25">
      <c r="F748" s="48"/>
      <c r="G748" s="48"/>
      <c r="H748" s="61"/>
      <c r="I748" s="48"/>
      <c r="J748" s="48"/>
      <c r="Y748" s="79"/>
      <c r="Z748" s="102"/>
      <c r="AA748" s="48"/>
      <c r="AB748" s="48"/>
      <c r="AD748" s="48"/>
      <c r="AE748" s="48"/>
      <c r="AF748" s="48"/>
      <c r="AH748" s="48"/>
      <c r="AJ748" s="48"/>
      <c r="AK748" s="48"/>
    </row>
    <row r="749" spans="6:37" x14ac:dyDescent="0.25">
      <c r="F749" s="48"/>
      <c r="G749" s="48"/>
      <c r="H749" s="61"/>
      <c r="I749" s="48"/>
      <c r="J749" s="48"/>
      <c r="Y749" s="79"/>
      <c r="Z749" s="102"/>
      <c r="AA749" s="48"/>
      <c r="AB749" s="48"/>
      <c r="AD749" s="48"/>
      <c r="AE749" s="48"/>
      <c r="AF749" s="48"/>
      <c r="AH749" s="48"/>
      <c r="AJ749" s="48"/>
      <c r="AK749" s="48"/>
    </row>
    <row r="750" spans="6:37" x14ac:dyDescent="0.25">
      <c r="F750" s="48"/>
      <c r="G750" s="48"/>
      <c r="H750" s="61"/>
      <c r="I750" s="48"/>
      <c r="J750" s="48"/>
      <c r="Y750" s="79"/>
      <c r="Z750" s="102"/>
      <c r="AA750" s="48"/>
      <c r="AB750" s="48"/>
      <c r="AD750" s="48"/>
      <c r="AE750" s="48"/>
      <c r="AF750" s="48"/>
      <c r="AH750" s="48"/>
      <c r="AJ750" s="48"/>
      <c r="AK750" s="48"/>
    </row>
    <row r="751" spans="6:37" x14ac:dyDescent="0.25">
      <c r="F751" s="48"/>
      <c r="G751" s="48"/>
      <c r="H751" s="61"/>
      <c r="I751" s="48"/>
      <c r="J751" s="48"/>
      <c r="Y751" s="79"/>
      <c r="Z751" s="102"/>
      <c r="AA751" s="48"/>
      <c r="AB751" s="48"/>
      <c r="AD751" s="48"/>
      <c r="AE751" s="48"/>
      <c r="AF751" s="48"/>
      <c r="AH751" s="48"/>
      <c r="AJ751" s="48"/>
      <c r="AK751" s="48"/>
    </row>
    <row r="752" spans="6:37" x14ac:dyDescent="0.25">
      <c r="F752" s="48"/>
      <c r="G752" s="48"/>
      <c r="H752" s="61"/>
      <c r="I752" s="48"/>
      <c r="J752" s="48"/>
      <c r="Y752" s="79"/>
      <c r="Z752" s="102"/>
      <c r="AA752" s="48"/>
      <c r="AB752" s="48"/>
      <c r="AD752" s="48"/>
      <c r="AE752" s="48"/>
      <c r="AF752" s="48"/>
      <c r="AH752" s="48"/>
      <c r="AJ752" s="48"/>
      <c r="AK752" s="48"/>
    </row>
    <row r="753" spans="6:37" x14ac:dyDescent="0.25">
      <c r="F753" s="48"/>
      <c r="G753" s="48"/>
      <c r="H753" s="61"/>
      <c r="I753" s="48"/>
      <c r="J753" s="48"/>
      <c r="Y753" s="79"/>
      <c r="Z753" s="102"/>
      <c r="AA753" s="48"/>
      <c r="AB753" s="48"/>
      <c r="AD753" s="48"/>
      <c r="AE753" s="48"/>
      <c r="AF753" s="48"/>
      <c r="AH753" s="48"/>
      <c r="AJ753" s="48"/>
      <c r="AK753" s="48"/>
    </row>
    <row r="754" spans="6:37" x14ac:dyDescent="0.25">
      <c r="F754" s="48"/>
      <c r="G754" s="48"/>
      <c r="H754" s="61"/>
      <c r="I754" s="48"/>
      <c r="J754" s="48"/>
      <c r="Y754" s="79"/>
      <c r="Z754" s="102"/>
      <c r="AA754" s="48"/>
      <c r="AB754" s="48"/>
      <c r="AD754" s="48"/>
      <c r="AE754" s="48"/>
      <c r="AF754" s="48"/>
      <c r="AH754" s="48"/>
      <c r="AJ754" s="48"/>
      <c r="AK754" s="48"/>
    </row>
    <row r="755" spans="6:37" x14ac:dyDescent="0.25">
      <c r="F755" s="48"/>
      <c r="G755" s="48"/>
      <c r="H755" s="61"/>
      <c r="I755" s="48"/>
      <c r="J755" s="48"/>
      <c r="Y755" s="79"/>
      <c r="Z755" s="102"/>
      <c r="AA755" s="48"/>
      <c r="AB755" s="48"/>
      <c r="AD755" s="48"/>
      <c r="AE755" s="48"/>
      <c r="AF755" s="48"/>
      <c r="AH755" s="48"/>
      <c r="AJ755" s="48"/>
      <c r="AK755" s="48"/>
    </row>
    <row r="756" spans="6:37" x14ac:dyDescent="0.25">
      <c r="F756" s="48"/>
      <c r="G756" s="48"/>
      <c r="H756" s="61"/>
      <c r="I756" s="48"/>
      <c r="J756" s="48"/>
      <c r="Y756" s="79"/>
      <c r="Z756" s="102"/>
      <c r="AA756" s="48"/>
      <c r="AB756" s="48"/>
      <c r="AD756" s="48"/>
      <c r="AE756" s="48"/>
      <c r="AF756" s="48"/>
      <c r="AH756" s="48"/>
      <c r="AJ756" s="48"/>
      <c r="AK756" s="48"/>
    </row>
    <row r="757" spans="6:37" x14ac:dyDescent="0.25">
      <c r="F757" s="48"/>
      <c r="G757" s="48"/>
      <c r="H757" s="61"/>
      <c r="I757" s="48"/>
      <c r="J757" s="48"/>
      <c r="Y757" s="79"/>
      <c r="Z757" s="102"/>
      <c r="AA757" s="48"/>
      <c r="AB757" s="48"/>
      <c r="AD757" s="48"/>
      <c r="AE757" s="48"/>
      <c r="AF757" s="48"/>
      <c r="AH757" s="48"/>
      <c r="AJ757" s="48"/>
      <c r="AK757" s="48"/>
    </row>
    <row r="758" spans="6:37" x14ac:dyDescent="0.25">
      <c r="F758" s="48"/>
      <c r="G758" s="48"/>
      <c r="H758" s="61"/>
      <c r="I758" s="48"/>
      <c r="J758" s="48"/>
      <c r="Y758" s="79"/>
      <c r="Z758" s="102"/>
      <c r="AA758" s="48"/>
      <c r="AB758" s="48"/>
      <c r="AD758" s="48"/>
      <c r="AE758" s="48"/>
      <c r="AF758" s="48"/>
      <c r="AH758" s="48"/>
      <c r="AJ758" s="48"/>
      <c r="AK758" s="48"/>
    </row>
    <row r="759" spans="6:37" x14ac:dyDescent="0.25">
      <c r="F759" s="48"/>
      <c r="G759" s="48"/>
      <c r="H759" s="61"/>
      <c r="I759" s="48"/>
      <c r="J759" s="48"/>
      <c r="Y759" s="79"/>
      <c r="Z759" s="102"/>
      <c r="AA759" s="48"/>
      <c r="AB759" s="48"/>
      <c r="AD759" s="48"/>
      <c r="AE759" s="48"/>
      <c r="AF759" s="48"/>
      <c r="AH759" s="48"/>
      <c r="AJ759" s="48"/>
      <c r="AK759" s="48"/>
    </row>
    <row r="760" spans="6:37" x14ac:dyDescent="0.25">
      <c r="F760" s="48"/>
      <c r="G760" s="48"/>
      <c r="H760" s="61"/>
      <c r="I760" s="48"/>
      <c r="J760" s="48"/>
      <c r="Y760" s="79"/>
      <c r="Z760" s="102"/>
      <c r="AA760" s="48"/>
      <c r="AB760" s="48"/>
      <c r="AD760" s="48"/>
      <c r="AE760" s="48"/>
      <c r="AF760" s="48"/>
      <c r="AH760" s="48"/>
      <c r="AJ760" s="48"/>
      <c r="AK760" s="48"/>
    </row>
    <row r="761" spans="6:37" x14ac:dyDescent="0.25">
      <c r="F761" s="48"/>
      <c r="G761" s="48"/>
      <c r="H761" s="61"/>
      <c r="I761" s="48"/>
      <c r="J761" s="48"/>
      <c r="Y761" s="79"/>
      <c r="Z761" s="102"/>
      <c r="AA761" s="48"/>
      <c r="AB761" s="48"/>
      <c r="AD761" s="48"/>
      <c r="AE761" s="48"/>
      <c r="AF761" s="48"/>
      <c r="AH761" s="48"/>
      <c r="AJ761" s="48"/>
      <c r="AK761" s="48"/>
    </row>
    <row r="762" spans="6:37" x14ac:dyDescent="0.25">
      <c r="F762" s="48"/>
      <c r="G762" s="48"/>
      <c r="H762" s="61"/>
      <c r="I762" s="48"/>
      <c r="J762" s="48"/>
      <c r="Y762" s="79"/>
      <c r="Z762" s="102"/>
      <c r="AA762" s="48"/>
      <c r="AB762" s="48"/>
      <c r="AD762" s="48"/>
      <c r="AE762" s="48"/>
      <c r="AF762" s="48"/>
      <c r="AH762" s="48"/>
      <c r="AJ762" s="48"/>
      <c r="AK762" s="48"/>
    </row>
    <row r="763" spans="6:37" x14ac:dyDescent="0.25">
      <c r="F763" s="48"/>
      <c r="G763" s="48"/>
      <c r="H763" s="61"/>
      <c r="I763" s="48"/>
      <c r="J763" s="48"/>
      <c r="Y763" s="79"/>
      <c r="Z763" s="102"/>
      <c r="AA763" s="48"/>
      <c r="AB763" s="48"/>
      <c r="AD763" s="48"/>
      <c r="AE763" s="48"/>
      <c r="AF763" s="48"/>
      <c r="AH763" s="48"/>
      <c r="AJ763" s="48"/>
      <c r="AK763" s="48"/>
    </row>
    <row r="764" spans="6:37" x14ac:dyDescent="0.25">
      <c r="F764" s="48"/>
      <c r="G764" s="48"/>
      <c r="H764" s="61"/>
      <c r="I764" s="48"/>
      <c r="J764" s="48"/>
      <c r="Y764" s="79"/>
      <c r="Z764" s="102"/>
      <c r="AA764" s="48"/>
      <c r="AB764" s="48"/>
      <c r="AD764" s="48"/>
      <c r="AE764" s="48"/>
      <c r="AF764" s="48"/>
      <c r="AH764" s="48"/>
      <c r="AJ764" s="48"/>
      <c r="AK764" s="48"/>
    </row>
    <row r="765" spans="6:37" x14ac:dyDescent="0.25">
      <c r="F765" s="48"/>
      <c r="G765" s="48"/>
      <c r="H765" s="61"/>
      <c r="I765" s="48"/>
      <c r="J765" s="48"/>
      <c r="Y765" s="79"/>
      <c r="Z765" s="102"/>
      <c r="AA765" s="48"/>
      <c r="AB765" s="48"/>
      <c r="AD765" s="48"/>
      <c r="AE765" s="48"/>
      <c r="AF765" s="48"/>
      <c r="AH765" s="48"/>
      <c r="AJ765" s="48"/>
      <c r="AK765" s="48"/>
    </row>
    <row r="766" spans="6:37" x14ac:dyDescent="0.25">
      <c r="F766" s="48"/>
      <c r="G766" s="48"/>
      <c r="H766" s="61"/>
      <c r="I766" s="48"/>
      <c r="J766" s="48"/>
      <c r="Y766" s="79"/>
      <c r="Z766" s="102"/>
      <c r="AA766" s="48"/>
      <c r="AB766" s="48"/>
      <c r="AD766" s="48"/>
      <c r="AE766" s="48"/>
      <c r="AF766" s="48"/>
      <c r="AH766" s="48"/>
      <c r="AJ766" s="48"/>
      <c r="AK766" s="48"/>
    </row>
    <row r="767" spans="6:37" x14ac:dyDescent="0.25">
      <c r="F767" s="48"/>
      <c r="G767" s="48"/>
      <c r="H767" s="61"/>
      <c r="I767" s="48"/>
      <c r="J767" s="48"/>
      <c r="Y767" s="79"/>
      <c r="Z767" s="102"/>
      <c r="AA767" s="48"/>
      <c r="AB767" s="48"/>
      <c r="AD767" s="48"/>
      <c r="AE767" s="48"/>
      <c r="AF767" s="48"/>
      <c r="AH767" s="48"/>
      <c r="AJ767" s="48"/>
      <c r="AK767" s="48"/>
    </row>
    <row r="768" spans="6:37" x14ac:dyDescent="0.25">
      <c r="F768" s="48"/>
      <c r="G768" s="48"/>
      <c r="H768" s="61"/>
      <c r="I768" s="48"/>
      <c r="J768" s="48"/>
      <c r="Y768" s="79"/>
      <c r="Z768" s="102"/>
      <c r="AA768" s="48"/>
      <c r="AB768" s="48"/>
      <c r="AD768" s="48"/>
      <c r="AE768" s="48"/>
      <c r="AF768" s="48"/>
      <c r="AH768" s="48"/>
      <c r="AJ768" s="48"/>
      <c r="AK768" s="48"/>
    </row>
    <row r="769" spans="6:37" x14ac:dyDescent="0.25">
      <c r="F769" s="48"/>
      <c r="G769" s="48"/>
      <c r="H769" s="61"/>
      <c r="I769" s="48"/>
      <c r="J769" s="48"/>
      <c r="Y769" s="79"/>
      <c r="Z769" s="102"/>
      <c r="AA769" s="48"/>
      <c r="AB769" s="48"/>
      <c r="AD769" s="48"/>
      <c r="AE769" s="48"/>
      <c r="AF769" s="48"/>
      <c r="AH769" s="48"/>
      <c r="AJ769" s="48"/>
      <c r="AK769" s="48"/>
    </row>
    <row r="770" spans="6:37" x14ac:dyDescent="0.25">
      <c r="F770" s="48"/>
      <c r="G770" s="48"/>
      <c r="H770" s="61"/>
      <c r="I770" s="48"/>
      <c r="J770" s="48"/>
      <c r="Y770" s="79"/>
      <c r="Z770" s="102"/>
      <c r="AA770" s="48"/>
      <c r="AB770" s="48"/>
      <c r="AD770" s="48"/>
      <c r="AE770" s="48"/>
      <c r="AF770" s="48"/>
      <c r="AH770" s="48"/>
      <c r="AJ770" s="48"/>
      <c r="AK770" s="48"/>
    </row>
    <row r="771" spans="6:37" x14ac:dyDescent="0.25">
      <c r="F771" s="48"/>
      <c r="G771" s="48"/>
      <c r="H771" s="61"/>
      <c r="I771" s="48"/>
      <c r="J771" s="48"/>
      <c r="Y771" s="79"/>
      <c r="Z771" s="102"/>
      <c r="AA771" s="48"/>
      <c r="AB771" s="48"/>
      <c r="AD771" s="48"/>
      <c r="AE771" s="48"/>
      <c r="AF771" s="48"/>
      <c r="AH771" s="48"/>
      <c r="AJ771" s="48"/>
      <c r="AK771" s="48"/>
    </row>
    <row r="772" spans="6:37" x14ac:dyDescent="0.25">
      <c r="F772" s="48"/>
      <c r="G772" s="48"/>
      <c r="H772" s="61"/>
      <c r="I772" s="48"/>
      <c r="J772" s="48"/>
      <c r="Y772" s="79"/>
      <c r="Z772" s="102"/>
      <c r="AA772" s="48"/>
      <c r="AB772" s="48"/>
      <c r="AD772" s="48"/>
      <c r="AE772" s="48"/>
      <c r="AF772" s="48"/>
      <c r="AH772" s="48"/>
      <c r="AJ772" s="48"/>
      <c r="AK772" s="48"/>
    </row>
    <row r="773" spans="6:37" x14ac:dyDescent="0.25">
      <c r="F773" s="48"/>
      <c r="G773" s="48"/>
      <c r="H773" s="61"/>
      <c r="I773" s="48"/>
      <c r="J773" s="48"/>
      <c r="Y773" s="79"/>
      <c r="Z773" s="102"/>
      <c r="AA773" s="48"/>
      <c r="AB773" s="48"/>
      <c r="AD773" s="48"/>
      <c r="AE773" s="48"/>
      <c r="AF773" s="48"/>
      <c r="AH773" s="48"/>
      <c r="AJ773" s="48"/>
      <c r="AK773" s="48"/>
    </row>
    <row r="774" spans="6:37" x14ac:dyDescent="0.25">
      <c r="F774" s="48"/>
      <c r="G774" s="48"/>
      <c r="H774" s="61"/>
      <c r="I774" s="48"/>
      <c r="J774" s="48"/>
      <c r="Y774" s="79"/>
      <c r="Z774" s="102"/>
      <c r="AA774" s="48"/>
      <c r="AB774" s="48"/>
      <c r="AD774" s="48"/>
      <c r="AE774" s="48"/>
      <c r="AF774" s="48"/>
      <c r="AH774" s="48"/>
      <c r="AJ774" s="48"/>
      <c r="AK774" s="48"/>
    </row>
    <row r="775" spans="6:37" x14ac:dyDescent="0.25">
      <c r="F775" s="48"/>
      <c r="G775" s="48"/>
      <c r="H775" s="61"/>
      <c r="I775" s="48"/>
      <c r="J775" s="48"/>
      <c r="Y775" s="79"/>
      <c r="Z775" s="102"/>
      <c r="AA775" s="48"/>
      <c r="AB775" s="48"/>
      <c r="AD775" s="48"/>
      <c r="AE775" s="48"/>
      <c r="AF775" s="48"/>
      <c r="AH775" s="48"/>
      <c r="AJ775" s="48"/>
      <c r="AK775" s="48"/>
    </row>
    <row r="776" spans="6:37" x14ac:dyDescent="0.25">
      <c r="F776" s="48"/>
      <c r="G776" s="48"/>
      <c r="H776" s="61"/>
      <c r="I776" s="48"/>
      <c r="J776" s="48"/>
      <c r="Y776" s="79"/>
      <c r="Z776" s="102"/>
      <c r="AA776" s="48"/>
      <c r="AB776" s="48"/>
      <c r="AD776" s="48"/>
      <c r="AE776" s="48"/>
      <c r="AF776" s="48"/>
      <c r="AH776" s="48"/>
      <c r="AJ776" s="48"/>
      <c r="AK776" s="48"/>
    </row>
    <row r="777" spans="6:37" x14ac:dyDescent="0.25">
      <c r="F777" s="48"/>
      <c r="G777" s="48"/>
      <c r="H777" s="61"/>
      <c r="I777" s="48"/>
      <c r="J777" s="48"/>
      <c r="Y777" s="79"/>
      <c r="Z777" s="102"/>
      <c r="AA777" s="48"/>
      <c r="AB777" s="48"/>
      <c r="AD777" s="48"/>
      <c r="AE777" s="48"/>
      <c r="AF777" s="48"/>
      <c r="AH777" s="48"/>
      <c r="AJ777" s="48"/>
      <c r="AK777" s="48"/>
    </row>
    <row r="778" spans="6:37" x14ac:dyDescent="0.25">
      <c r="F778" s="48"/>
      <c r="G778" s="48"/>
      <c r="H778" s="61"/>
      <c r="I778" s="48"/>
      <c r="J778" s="48"/>
      <c r="Y778" s="79"/>
      <c r="Z778" s="102"/>
      <c r="AA778" s="48"/>
      <c r="AB778" s="48"/>
      <c r="AD778" s="48"/>
      <c r="AE778" s="48"/>
      <c r="AF778" s="48"/>
      <c r="AH778" s="48"/>
      <c r="AJ778" s="48"/>
      <c r="AK778" s="48"/>
    </row>
    <row r="779" spans="6:37" x14ac:dyDescent="0.25">
      <c r="F779" s="48"/>
      <c r="G779" s="48"/>
      <c r="H779" s="61"/>
      <c r="I779" s="48"/>
      <c r="J779" s="48"/>
      <c r="Y779" s="79"/>
      <c r="Z779" s="102"/>
      <c r="AA779" s="48"/>
      <c r="AB779" s="48"/>
      <c r="AD779" s="48"/>
      <c r="AE779" s="48"/>
      <c r="AF779" s="48"/>
      <c r="AH779" s="48"/>
      <c r="AJ779" s="48"/>
      <c r="AK779" s="48"/>
    </row>
    <row r="780" spans="6:37" x14ac:dyDescent="0.25">
      <c r="F780" s="48"/>
      <c r="G780" s="48"/>
      <c r="H780" s="61"/>
      <c r="I780" s="48"/>
      <c r="J780" s="48"/>
      <c r="Y780" s="79"/>
      <c r="Z780" s="102"/>
      <c r="AA780" s="48"/>
      <c r="AB780" s="48"/>
      <c r="AD780" s="48"/>
      <c r="AE780" s="48"/>
      <c r="AF780" s="48"/>
      <c r="AH780" s="48"/>
      <c r="AJ780" s="48"/>
      <c r="AK780" s="48"/>
    </row>
    <row r="781" spans="6:37" x14ac:dyDescent="0.25">
      <c r="F781" s="48"/>
      <c r="G781" s="48"/>
      <c r="H781" s="61"/>
      <c r="I781" s="48"/>
      <c r="J781" s="48"/>
      <c r="Y781" s="79"/>
      <c r="Z781" s="102"/>
      <c r="AA781" s="48"/>
      <c r="AB781" s="48"/>
      <c r="AD781" s="48"/>
      <c r="AE781" s="48"/>
      <c r="AF781" s="48"/>
      <c r="AH781" s="48"/>
      <c r="AJ781" s="48"/>
      <c r="AK781" s="48"/>
    </row>
    <row r="782" spans="6:37" x14ac:dyDescent="0.25">
      <c r="F782" s="48"/>
      <c r="G782" s="48"/>
      <c r="H782" s="61"/>
      <c r="I782" s="48"/>
      <c r="J782" s="48"/>
      <c r="Y782" s="79"/>
      <c r="Z782" s="102"/>
      <c r="AA782" s="48"/>
      <c r="AB782" s="48"/>
      <c r="AD782" s="48"/>
      <c r="AE782" s="48"/>
      <c r="AF782" s="48"/>
      <c r="AH782" s="48"/>
      <c r="AJ782" s="48"/>
      <c r="AK782" s="48"/>
    </row>
    <row r="783" spans="6:37" x14ac:dyDescent="0.25">
      <c r="F783" s="48"/>
      <c r="G783" s="48"/>
      <c r="H783" s="61"/>
      <c r="I783" s="48"/>
      <c r="J783" s="48"/>
      <c r="Y783" s="79"/>
      <c r="Z783" s="102"/>
      <c r="AA783" s="48"/>
      <c r="AB783" s="48"/>
      <c r="AD783" s="48"/>
      <c r="AE783" s="48"/>
      <c r="AF783" s="48"/>
      <c r="AH783" s="48"/>
      <c r="AJ783" s="48"/>
      <c r="AK783" s="48"/>
    </row>
    <row r="784" spans="6:37" x14ac:dyDescent="0.25">
      <c r="F784" s="48"/>
      <c r="G784" s="48"/>
      <c r="H784" s="61"/>
      <c r="I784" s="48"/>
      <c r="J784" s="48"/>
      <c r="Y784" s="79"/>
      <c r="Z784" s="102"/>
      <c r="AA784" s="48"/>
      <c r="AB784" s="48"/>
      <c r="AD784" s="48"/>
      <c r="AE784" s="48"/>
      <c r="AF784" s="48"/>
      <c r="AH784" s="48"/>
      <c r="AJ784" s="48"/>
      <c r="AK784" s="48"/>
    </row>
    <row r="785" spans="6:37" x14ac:dyDescent="0.25">
      <c r="F785" s="48"/>
      <c r="G785" s="48"/>
      <c r="H785" s="61"/>
      <c r="I785" s="48"/>
      <c r="J785" s="48"/>
      <c r="Y785" s="79"/>
      <c r="Z785" s="102"/>
      <c r="AA785" s="48"/>
      <c r="AB785" s="48"/>
      <c r="AD785" s="48"/>
      <c r="AE785" s="48"/>
      <c r="AF785" s="48"/>
      <c r="AH785" s="48"/>
      <c r="AJ785" s="48"/>
      <c r="AK785" s="48"/>
    </row>
    <row r="786" spans="6:37" x14ac:dyDescent="0.25">
      <c r="F786" s="48"/>
      <c r="G786" s="48"/>
      <c r="H786" s="61"/>
      <c r="I786" s="48"/>
      <c r="J786" s="48"/>
      <c r="Y786" s="79"/>
      <c r="Z786" s="102"/>
      <c r="AA786" s="48"/>
      <c r="AB786" s="48"/>
      <c r="AD786" s="48"/>
      <c r="AE786" s="48"/>
      <c r="AF786" s="48"/>
      <c r="AH786" s="48"/>
      <c r="AJ786" s="48"/>
      <c r="AK786" s="48"/>
    </row>
    <row r="787" spans="6:37" x14ac:dyDescent="0.25">
      <c r="F787" s="48"/>
      <c r="G787" s="48"/>
      <c r="H787" s="61"/>
      <c r="I787" s="48"/>
      <c r="J787" s="48"/>
      <c r="Y787" s="79"/>
      <c r="Z787" s="102"/>
      <c r="AA787" s="48"/>
      <c r="AB787" s="48"/>
      <c r="AD787" s="48"/>
      <c r="AE787" s="48"/>
      <c r="AF787" s="48"/>
      <c r="AH787" s="48"/>
      <c r="AJ787" s="48"/>
      <c r="AK787" s="48"/>
    </row>
    <row r="788" spans="6:37" x14ac:dyDescent="0.25">
      <c r="F788" s="48"/>
      <c r="G788" s="48"/>
      <c r="H788" s="61"/>
      <c r="I788" s="48"/>
      <c r="J788" s="48"/>
      <c r="Y788" s="79"/>
      <c r="Z788" s="102"/>
      <c r="AA788" s="48"/>
      <c r="AB788" s="48"/>
      <c r="AD788" s="48"/>
      <c r="AE788" s="48"/>
      <c r="AF788" s="48"/>
      <c r="AH788" s="48"/>
      <c r="AJ788" s="48"/>
      <c r="AK788" s="48"/>
    </row>
    <row r="789" spans="6:37" x14ac:dyDescent="0.25">
      <c r="F789" s="48"/>
      <c r="G789" s="48"/>
      <c r="H789" s="61"/>
      <c r="I789" s="48"/>
      <c r="J789" s="48"/>
      <c r="Y789" s="79"/>
      <c r="Z789" s="102"/>
      <c r="AA789" s="48"/>
      <c r="AB789" s="48"/>
      <c r="AD789" s="48"/>
      <c r="AE789" s="48"/>
      <c r="AF789" s="48"/>
      <c r="AH789" s="48"/>
      <c r="AJ789" s="48"/>
      <c r="AK789" s="48"/>
    </row>
    <row r="790" spans="6:37" x14ac:dyDescent="0.25">
      <c r="F790" s="48"/>
      <c r="G790" s="48"/>
      <c r="H790" s="61"/>
      <c r="I790" s="48"/>
      <c r="J790" s="48"/>
      <c r="Y790" s="79"/>
      <c r="Z790" s="102"/>
      <c r="AA790" s="48"/>
      <c r="AB790" s="48"/>
      <c r="AD790" s="48"/>
      <c r="AE790" s="48"/>
      <c r="AF790" s="48"/>
      <c r="AH790" s="48"/>
      <c r="AJ790" s="48"/>
      <c r="AK790" s="48"/>
    </row>
    <row r="791" spans="6:37" x14ac:dyDescent="0.25">
      <c r="F791" s="48"/>
      <c r="G791" s="48"/>
      <c r="H791" s="61"/>
      <c r="I791" s="48"/>
      <c r="J791" s="48"/>
      <c r="Y791" s="79"/>
      <c r="Z791" s="102"/>
      <c r="AA791" s="48"/>
      <c r="AB791" s="48"/>
      <c r="AD791" s="48"/>
      <c r="AE791" s="48"/>
      <c r="AF791" s="48"/>
      <c r="AH791" s="48"/>
      <c r="AJ791" s="48"/>
      <c r="AK791" s="48"/>
    </row>
    <row r="792" spans="6:37" x14ac:dyDescent="0.25">
      <c r="F792" s="48"/>
      <c r="G792" s="48"/>
      <c r="H792" s="61"/>
      <c r="I792" s="48"/>
      <c r="J792" s="48"/>
      <c r="Y792" s="79"/>
      <c r="Z792" s="102"/>
      <c r="AA792" s="48"/>
      <c r="AB792" s="48"/>
      <c r="AD792" s="48"/>
      <c r="AE792" s="48"/>
      <c r="AF792" s="48"/>
      <c r="AH792" s="48"/>
      <c r="AJ792" s="48"/>
      <c r="AK792" s="48"/>
    </row>
    <row r="793" spans="6:37" x14ac:dyDescent="0.25">
      <c r="F793" s="48"/>
      <c r="G793" s="48"/>
      <c r="H793" s="61"/>
      <c r="I793" s="48"/>
      <c r="J793" s="48"/>
      <c r="Y793" s="79"/>
      <c r="Z793" s="102"/>
      <c r="AA793" s="48"/>
      <c r="AB793" s="48"/>
      <c r="AD793" s="48"/>
      <c r="AE793" s="48"/>
      <c r="AF793" s="48"/>
      <c r="AH793" s="48"/>
      <c r="AJ793" s="48"/>
      <c r="AK793" s="48"/>
    </row>
    <row r="794" spans="6:37" x14ac:dyDescent="0.25">
      <c r="F794" s="48"/>
      <c r="G794" s="48"/>
      <c r="H794" s="61"/>
      <c r="I794" s="48"/>
      <c r="J794" s="48"/>
      <c r="Y794" s="79"/>
      <c r="Z794" s="102"/>
      <c r="AA794" s="48"/>
      <c r="AB794" s="48"/>
      <c r="AD794" s="48"/>
      <c r="AE794" s="48"/>
      <c r="AF794" s="48"/>
      <c r="AH794" s="48"/>
      <c r="AJ794" s="48"/>
      <c r="AK794" s="48"/>
    </row>
    <row r="795" spans="6:37" x14ac:dyDescent="0.25">
      <c r="F795" s="48"/>
      <c r="G795" s="48"/>
      <c r="H795" s="61"/>
      <c r="I795" s="48"/>
      <c r="J795" s="48"/>
      <c r="Y795" s="79"/>
      <c r="Z795" s="102"/>
      <c r="AA795" s="48"/>
      <c r="AB795" s="48"/>
      <c r="AD795" s="48"/>
      <c r="AE795" s="48"/>
      <c r="AF795" s="48"/>
      <c r="AH795" s="48"/>
      <c r="AJ795" s="48"/>
      <c r="AK795" s="48"/>
    </row>
    <row r="796" spans="6:37" x14ac:dyDescent="0.25">
      <c r="F796" s="48"/>
      <c r="G796" s="48"/>
      <c r="H796" s="61"/>
      <c r="I796" s="48"/>
      <c r="J796" s="48"/>
      <c r="Y796" s="79"/>
      <c r="Z796" s="102"/>
      <c r="AA796" s="48"/>
      <c r="AB796" s="48"/>
      <c r="AD796" s="48"/>
      <c r="AE796" s="48"/>
      <c r="AF796" s="48"/>
      <c r="AH796" s="48"/>
      <c r="AJ796" s="48"/>
      <c r="AK796" s="48"/>
    </row>
    <row r="797" spans="6:37" x14ac:dyDescent="0.25">
      <c r="F797" s="48"/>
      <c r="G797" s="48"/>
      <c r="H797" s="61"/>
      <c r="I797" s="48"/>
      <c r="J797" s="48"/>
      <c r="Y797" s="79"/>
      <c r="Z797" s="102"/>
      <c r="AA797" s="48"/>
      <c r="AB797" s="48"/>
      <c r="AD797" s="48"/>
      <c r="AE797" s="48"/>
      <c r="AF797" s="48"/>
      <c r="AH797" s="48"/>
      <c r="AJ797" s="48"/>
      <c r="AK797" s="48"/>
    </row>
    <row r="798" spans="6:37" x14ac:dyDescent="0.25">
      <c r="F798" s="48"/>
      <c r="G798" s="48"/>
      <c r="H798" s="61"/>
      <c r="I798" s="48"/>
      <c r="J798" s="48"/>
      <c r="Y798" s="79"/>
      <c r="Z798" s="102"/>
      <c r="AA798" s="48"/>
      <c r="AB798" s="48"/>
      <c r="AD798" s="48"/>
      <c r="AE798" s="48"/>
      <c r="AF798" s="48"/>
      <c r="AH798" s="48"/>
      <c r="AJ798" s="48"/>
      <c r="AK798" s="48"/>
    </row>
    <row r="799" spans="6:37" x14ac:dyDescent="0.25">
      <c r="F799" s="48"/>
      <c r="G799" s="48"/>
      <c r="H799" s="61"/>
      <c r="I799" s="48"/>
      <c r="J799" s="48"/>
      <c r="Y799" s="79"/>
      <c r="Z799" s="102"/>
      <c r="AA799" s="48"/>
      <c r="AB799" s="48"/>
      <c r="AD799" s="48"/>
      <c r="AE799" s="48"/>
      <c r="AF799" s="48"/>
      <c r="AH799" s="48"/>
      <c r="AJ799" s="48"/>
      <c r="AK799" s="48"/>
    </row>
    <row r="800" spans="6:37" x14ac:dyDescent="0.25">
      <c r="F800" s="48"/>
      <c r="G800" s="48"/>
      <c r="H800" s="61"/>
      <c r="I800" s="48"/>
      <c r="J800" s="48"/>
      <c r="Y800" s="79"/>
      <c r="Z800" s="102"/>
      <c r="AA800" s="48"/>
      <c r="AB800" s="48"/>
      <c r="AD800" s="48"/>
      <c r="AE800" s="48"/>
      <c r="AF800" s="48"/>
      <c r="AH800" s="48"/>
      <c r="AJ800" s="48"/>
      <c r="AK800" s="48"/>
    </row>
    <row r="801" spans="6:37" x14ac:dyDescent="0.25">
      <c r="F801" s="48"/>
      <c r="G801" s="48"/>
      <c r="H801" s="61"/>
      <c r="I801" s="48"/>
      <c r="J801" s="48"/>
      <c r="Y801" s="79"/>
      <c r="Z801" s="102"/>
      <c r="AA801" s="48"/>
      <c r="AB801" s="48"/>
      <c r="AD801" s="48"/>
      <c r="AE801" s="48"/>
      <c r="AF801" s="48"/>
      <c r="AH801" s="48"/>
      <c r="AJ801" s="48"/>
      <c r="AK801" s="48"/>
    </row>
    <row r="802" spans="6:37" x14ac:dyDescent="0.25">
      <c r="F802" s="48"/>
      <c r="G802" s="48"/>
      <c r="H802" s="61"/>
      <c r="I802" s="48"/>
      <c r="J802" s="48"/>
      <c r="Y802" s="79"/>
      <c r="Z802" s="102"/>
      <c r="AA802" s="48"/>
      <c r="AB802" s="48"/>
      <c r="AD802" s="48"/>
      <c r="AE802" s="48"/>
      <c r="AF802" s="48"/>
      <c r="AH802" s="48"/>
      <c r="AJ802" s="48"/>
      <c r="AK802" s="48"/>
    </row>
    <row r="803" spans="6:37" x14ac:dyDescent="0.25">
      <c r="F803" s="48"/>
      <c r="G803" s="48"/>
      <c r="H803" s="61"/>
      <c r="I803" s="48"/>
      <c r="J803" s="48"/>
      <c r="Y803" s="79"/>
      <c r="Z803" s="102"/>
      <c r="AA803" s="48"/>
      <c r="AB803" s="48"/>
      <c r="AD803" s="48"/>
      <c r="AE803" s="48"/>
      <c r="AF803" s="48"/>
      <c r="AH803" s="48"/>
      <c r="AJ803" s="48"/>
      <c r="AK803" s="48"/>
    </row>
    <row r="804" spans="6:37" x14ac:dyDescent="0.25">
      <c r="F804" s="48"/>
      <c r="G804" s="48"/>
      <c r="H804" s="61"/>
      <c r="I804" s="48"/>
      <c r="J804" s="48"/>
      <c r="Y804" s="79"/>
      <c r="Z804" s="102"/>
      <c r="AA804" s="48"/>
      <c r="AB804" s="48"/>
      <c r="AD804" s="48"/>
      <c r="AE804" s="48"/>
      <c r="AF804" s="48"/>
      <c r="AH804" s="48"/>
      <c r="AJ804" s="48"/>
      <c r="AK804" s="48"/>
    </row>
    <row r="805" spans="6:37" x14ac:dyDescent="0.25">
      <c r="F805" s="48"/>
      <c r="G805" s="48"/>
      <c r="H805" s="61"/>
      <c r="I805" s="48"/>
      <c r="J805" s="48"/>
      <c r="Y805" s="79"/>
      <c r="Z805" s="102"/>
      <c r="AA805" s="48"/>
      <c r="AB805" s="48"/>
      <c r="AD805" s="48"/>
      <c r="AE805" s="48"/>
      <c r="AF805" s="48"/>
      <c r="AH805" s="48"/>
      <c r="AJ805" s="48"/>
      <c r="AK805" s="48"/>
    </row>
    <row r="806" spans="6:37" x14ac:dyDescent="0.25">
      <c r="F806" s="48"/>
      <c r="G806" s="48"/>
      <c r="H806" s="61"/>
      <c r="I806" s="48"/>
      <c r="J806" s="48"/>
      <c r="Y806" s="79"/>
      <c r="Z806" s="102"/>
      <c r="AA806" s="48"/>
      <c r="AB806" s="48"/>
      <c r="AD806" s="48"/>
      <c r="AE806" s="48"/>
      <c r="AF806" s="48"/>
      <c r="AH806" s="48"/>
      <c r="AJ806" s="48"/>
      <c r="AK806" s="48"/>
    </row>
    <row r="807" spans="6:37" x14ac:dyDescent="0.25">
      <c r="F807" s="48"/>
      <c r="G807" s="48"/>
      <c r="H807" s="61"/>
      <c r="I807" s="48"/>
      <c r="J807" s="48"/>
      <c r="Y807" s="79"/>
      <c r="Z807" s="102"/>
      <c r="AA807" s="48"/>
      <c r="AB807" s="48"/>
      <c r="AD807" s="48"/>
      <c r="AE807" s="48"/>
      <c r="AF807" s="48"/>
      <c r="AH807" s="48"/>
      <c r="AJ807" s="48"/>
      <c r="AK807" s="48"/>
    </row>
    <row r="808" spans="6:37" x14ac:dyDescent="0.25">
      <c r="F808" s="48"/>
      <c r="G808" s="48"/>
      <c r="H808" s="61"/>
      <c r="I808" s="48"/>
      <c r="J808" s="48"/>
      <c r="Y808" s="79"/>
      <c r="Z808" s="102"/>
      <c r="AA808" s="48"/>
      <c r="AB808" s="48"/>
      <c r="AD808" s="48"/>
      <c r="AE808" s="48"/>
      <c r="AF808" s="48"/>
      <c r="AH808" s="48"/>
      <c r="AJ808" s="48"/>
      <c r="AK808" s="48"/>
    </row>
    <row r="809" spans="6:37" x14ac:dyDescent="0.25">
      <c r="F809" s="48"/>
      <c r="G809" s="48"/>
      <c r="H809" s="61"/>
      <c r="I809" s="48"/>
      <c r="J809" s="48"/>
      <c r="Y809" s="79"/>
      <c r="Z809" s="102"/>
      <c r="AA809" s="48"/>
      <c r="AB809" s="48"/>
      <c r="AD809" s="48"/>
      <c r="AE809" s="48"/>
      <c r="AF809" s="48"/>
      <c r="AH809" s="48"/>
      <c r="AJ809" s="48"/>
      <c r="AK809" s="48"/>
    </row>
    <row r="810" spans="6:37" x14ac:dyDescent="0.25">
      <c r="F810" s="48"/>
      <c r="G810" s="48"/>
      <c r="H810" s="61"/>
      <c r="I810" s="48"/>
      <c r="J810" s="48"/>
      <c r="Y810" s="79"/>
      <c r="Z810" s="102"/>
      <c r="AA810" s="48"/>
      <c r="AB810" s="48"/>
      <c r="AD810" s="48"/>
      <c r="AE810" s="48"/>
      <c r="AF810" s="48"/>
      <c r="AH810" s="48"/>
      <c r="AJ810" s="48"/>
      <c r="AK810" s="48"/>
    </row>
    <row r="811" spans="6:37" x14ac:dyDescent="0.25">
      <c r="F811" s="48"/>
      <c r="G811" s="48"/>
      <c r="H811" s="61"/>
      <c r="I811" s="48"/>
      <c r="J811" s="48"/>
      <c r="Y811" s="79"/>
      <c r="Z811" s="102"/>
      <c r="AA811" s="48"/>
      <c r="AB811" s="48"/>
      <c r="AD811" s="48"/>
      <c r="AE811" s="48"/>
      <c r="AF811" s="48"/>
      <c r="AH811" s="48"/>
      <c r="AJ811" s="48"/>
      <c r="AK811" s="48"/>
    </row>
    <row r="812" spans="6:37" x14ac:dyDescent="0.25">
      <c r="F812" s="48"/>
      <c r="G812" s="48"/>
      <c r="H812" s="61"/>
      <c r="I812" s="48"/>
      <c r="J812" s="48"/>
      <c r="Y812" s="79"/>
      <c r="Z812" s="102"/>
      <c r="AA812" s="48"/>
      <c r="AB812" s="48"/>
      <c r="AD812" s="48"/>
      <c r="AE812" s="48"/>
      <c r="AF812" s="48"/>
      <c r="AH812" s="48"/>
      <c r="AJ812" s="48"/>
      <c r="AK812" s="48"/>
    </row>
    <row r="813" spans="6:37" x14ac:dyDescent="0.25">
      <c r="F813" s="48"/>
      <c r="G813" s="48"/>
      <c r="H813" s="61"/>
      <c r="I813" s="48"/>
      <c r="J813" s="48"/>
      <c r="Y813" s="79"/>
      <c r="Z813" s="102"/>
      <c r="AA813" s="48"/>
      <c r="AB813" s="48"/>
      <c r="AD813" s="48"/>
      <c r="AE813" s="48"/>
      <c r="AF813" s="48"/>
      <c r="AH813" s="48"/>
      <c r="AJ813" s="48"/>
      <c r="AK813" s="48"/>
    </row>
    <row r="814" spans="6:37" x14ac:dyDescent="0.25">
      <c r="F814" s="48"/>
      <c r="G814" s="48"/>
      <c r="H814" s="61"/>
      <c r="I814" s="48"/>
      <c r="J814" s="48"/>
      <c r="Y814" s="79"/>
      <c r="Z814" s="102"/>
      <c r="AA814" s="48"/>
      <c r="AB814" s="48"/>
      <c r="AD814" s="48"/>
      <c r="AE814" s="48"/>
      <c r="AF814" s="48"/>
      <c r="AH814" s="48"/>
      <c r="AJ814" s="48"/>
      <c r="AK814" s="48"/>
    </row>
    <row r="815" spans="6:37" x14ac:dyDescent="0.25">
      <c r="F815" s="48"/>
      <c r="G815" s="48"/>
      <c r="H815" s="61"/>
      <c r="I815" s="48"/>
      <c r="J815" s="48"/>
      <c r="Y815" s="79"/>
      <c r="Z815" s="102"/>
      <c r="AA815" s="48"/>
      <c r="AB815" s="48"/>
      <c r="AD815" s="48"/>
      <c r="AE815" s="48"/>
      <c r="AF815" s="48"/>
      <c r="AH815" s="48"/>
      <c r="AJ815" s="48"/>
      <c r="AK815" s="48"/>
    </row>
    <row r="816" spans="6:37" x14ac:dyDescent="0.25">
      <c r="F816" s="48"/>
      <c r="G816" s="48"/>
      <c r="H816" s="61"/>
      <c r="I816" s="48"/>
      <c r="J816" s="48"/>
      <c r="Y816" s="79"/>
      <c r="Z816" s="102"/>
      <c r="AA816" s="48"/>
      <c r="AB816" s="48"/>
      <c r="AD816" s="48"/>
      <c r="AE816" s="48"/>
      <c r="AF816" s="48"/>
      <c r="AH816" s="48"/>
      <c r="AJ816" s="48"/>
      <c r="AK816" s="48"/>
    </row>
    <row r="817" spans="6:37" x14ac:dyDescent="0.25">
      <c r="F817" s="48"/>
      <c r="G817" s="48"/>
      <c r="H817" s="61"/>
      <c r="I817" s="48"/>
      <c r="J817" s="48"/>
      <c r="Y817" s="79"/>
      <c r="Z817" s="102"/>
      <c r="AA817" s="48"/>
      <c r="AB817" s="48"/>
      <c r="AD817" s="48"/>
      <c r="AE817" s="48"/>
      <c r="AF817" s="48"/>
      <c r="AH817" s="48"/>
      <c r="AJ817" s="48"/>
      <c r="AK817" s="48"/>
    </row>
    <row r="818" spans="6:37" x14ac:dyDescent="0.25">
      <c r="F818" s="48"/>
      <c r="G818" s="48"/>
      <c r="H818" s="61"/>
      <c r="I818" s="48"/>
      <c r="J818" s="48"/>
      <c r="Y818" s="79"/>
      <c r="Z818" s="102"/>
      <c r="AA818" s="48"/>
      <c r="AB818" s="48"/>
      <c r="AD818" s="48"/>
      <c r="AE818" s="48"/>
      <c r="AF818" s="48"/>
      <c r="AH818" s="48"/>
      <c r="AJ818" s="48"/>
      <c r="AK818" s="48"/>
    </row>
    <row r="819" spans="6:37" x14ac:dyDescent="0.25">
      <c r="F819" s="48"/>
      <c r="G819" s="48"/>
      <c r="H819" s="61"/>
      <c r="I819" s="48"/>
      <c r="J819" s="48"/>
      <c r="Y819" s="79"/>
      <c r="Z819" s="102"/>
      <c r="AA819" s="48"/>
      <c r="AB819" s="48"/>
      <c r="AD819" s="48"/>
      <c r="AE819" s="48"/>
      <c r="AF819" s="48"/>
      <c r="AH819" s="48"/>
      <c r="AJ819" s="48"/>
      <c r="AK819" s="48"/>
    </row>
    <row r="820" spans="6:37" x14ac:dyDescent="0.25">
      <c r="F820" s="48"/>
      <c r="G820" s="48"/>
      <c r="H820" s="61"/>
      <c r="I820" s="48"/>
      <c r="J820" s="48"/>
      <c r="Y820" s="79"/>
      <c r="Z820" s="102"/>
      <c r="AA820" s="48"/>
      <c r="AB820" s="48"/>
      <c r="AD820" s="48"/>
      <c r="AE820" s="48"/>
      <c r="AF820" s="48"/>
      <c r="AH820" s="48"/>
      <c r="AJ820" s="48"/>
      <c r="AK820" s="48"/>
    </row>
    <row r="821" spans="6:37" x14ac:dyDescent="0.25">
      <c r="F821" s="48"/>
      <c r="G821" s="48"/>
      <c r="H821" s="61"/>
      <c r="I821" s="48"/>
      <c r="J821" s="48"/>
      <c r="Y821" s="79"/>
      <c r="Z821" s="102"/>
      <c r="AA821" s="48"/>
      <c r="AB821" s="48"/>
      <c r="AD821" s="48"/>
      <c r="AE821" s="48"/>
      <c r="AF821" s="48"/>
      <c r="AH821" s="48"/>
      <c r="AJ821" s="48"/>
      <c r="AK821" s="48"/>
    </row>
    <row r="822" spans="6:37" x14ac:dyDescent="0.25">
      <c r="F822" s="48"/>
      <c r="G822" s="48"/>
      <c r="H822" s="61"/>
      <c r="I822" s="48"/>
      <c r="J822" s="48"/>
      <c r="Y822" s="79"/>
      <c r="Z822" s="102"/>
      <c r="AA822" s="48"/>
      <c r="AB822" s="48"/>
      <c r="AD822" s="48"/>
      <c r="AE822" s="48"/>
      <c r="AF822" s="48"/>
      <c r="AH822" s="48"/>
      <c r="AJ822" s="48"/>
      <c r="AK822" s="48"/>
    </row>
    <row r="823" spans="6:37" x14ac:dyDescent="0.25">
      <c r="F823" s="48"/>
      <c r="G823" s="48"/>
      <c r="H823" s="61"/>
      <c r="I823" s="48"/>
      <c r="J823" s="48"/>
      <c r="Y823" s="79"/>
      <c r="Z823" s="102"/>
      <c r="AA823" s="48"/>
      <c r="AB823" s="48"/>
      <c r="AD823" s="48"/>
      <c r="AE823" s="48"/>
      <c r="AF823" s="48"/>
      <c r="AH823" s="48"/>
      <c r="AJ823" s="48"/>
      <c r="AK823" s="48"/>
    </row>
    <row r="824" spans="6:37" x14ac:dyDescent="0.25">
      <c r="F824" s="48"/>
      <c r="G824" s="48"/>
      <c r="H824" s="61"/>
      <c r="I824" s="48"/>
      <c r="J824" s="48"/>
      <c r="Y824" s="79"/>
      <c r="Z824" s="102"/>
      <c r="AA824" s="48"/>
      <c r="AB824" s="48"/>
      <c r="AD824" s="48"/>
      <c r="AE824" s="48"/>
      <c r="AF824" s="48"/>
      <c r="AH824" s="48"/>
      <c r="AJ824" s="48"/>
      <c r="AK824" s="48"/>
    </row>
    <row r="825" spans="6:37" x14ac:dyDescent="0.25">
      <c r="F825" s="48"/>
      <c r="G825" s="48"/>
      <c r="H825" s="61"/>
      <c r="I825" s="48"/>
      <c r="J825" s="48"/>
      <c r="Y825" s="79"/>
      <c r="Z825" s="102"/>
      <c r="AA825" s="48"/>
      <c r="AB825" s="48"/>
      <c r="AD825" s="48"/>
      <c r="AE825" s="48"/>
      <c r="AF825" s="48"/>
      <c r="AH825" s="48"/>
      <c r="AJ825" s="48"/>
      <c r="AK825" s="48"/>
    </row>
    <row r="826" spans="6:37" x14ac:dyDescent="0.25">
      <c r="F826" s="48"/>
      <c r="G826" s="48"/>
      <c r="H826" s="61"/>
      <c r="I826" s="48"/>
      <c r="J826" s="48"/>
      <c r="Y826" s="79"/>
      <c r="Z826" s="102"/>
      <c r="AA826" s="48"/>
      <c r="AB826" s="48"/>
      <c r="AD826" s="48"/>
      <c r="AE826" s="48"/>
      <c r="AF826" s="48"/>
      <c r="AH826" s="48"/>
      <c r="AJ826" s="48"/>
      <c r="AK826" s="48"/>
    </row>
    <row r="827" spans="6:37" x14ac:dyDescent="0.25">
      <c r="F827" s="48"/>
      <c r="G827" s="48"/>
      <c r="H827" s="61"/>
      <c r="I827" s="48"/>
      <c r="J827" s="48"/>
      <c r="Y827" s="79"/>
      <c r="Z827" s="102"/>
      <c r="AA827" s="48"/>
      <c r="AB827" s="48"/>
      <c r="AD827" s="48"/>
      <c r="AE827" s="48"/>
      <c r="AF827" s="48"/>
      <c r="AH827" s="48"/>
      <c r="AJ827" s="48"/>
      <c r="AK827" s="48"/>
    </row>
    <row r="828" spans="6:37" x14ac:dyDescent="0.25">
      <c r="F828" s="48"/>
      <c r="G828" s="48"/>
      <c r="H828" s="61"/>
      <c r="I828" s="48"/>
      <c r="J828" s="48"/>
      <c r="Y828" s="79"/>
      <c r="Z828" s="102"/>
      <c r="AA828" s="48"/>
      <c r="AB828" s="48"/>
      <c r="AD828" s="48"/>
      <c r="AE828" s="48"/>
      <c r="AF828" s="48"/>
      <c r="AH828" s="48"/>
      <c r="AJ828" s="48"/>
      <c r="AK828" s="48"/>
    </row>
    <row r="829" spans="6:37" x14ac:dyDescent="0.25">
      <c r="F829" s="48"/>
      <c r="G829" s="48"/>
      <c r="H829" s="61"/>
      <c r="I829" s="48"/>
      <c r="J829" s="48"/>
      <c r="Y829" s="79"/>
      <c r="Z829" s="102"/>
      <c r="AA829" s="48"/>
      <c r="AB829" s="48"/>
      <c r="AD829" s="48"/>
      <c r="AE829" s="48"/>
      <c r="AF829" s="48"/>
      <c r="AH829" s="48"/>
      <c r="AJ829" s="48"/>
      <c r="AK829" s="48"/>
    </row>
    <row r="830" spans="6:37" x14ac:dyDescent="0.25">
      <c r="F830" s="48"/>
      <c r="G830" s="48"/>
      <c r="H830" s="61"/>
      <c r="I830" s="48"/>
      <c r="J830" s="48"/>
      <c r="Y830" s="79"/>
      <c r="Z830" s="102"/>
      <c r="AA830" s="48"/>
      <c r="AB830" s="48"/>
      <c r="AD830" s="48"/>
      <c r="AE830" s="48"/>
      <c r="AF830" s="48"/>
      <c r="AH830" s="48"/>
      <c r="AJ830" s="48"/>
      <c r="AK830" s="48"/>
    </row>
    <row r="831" spans="6:37" x14ac:dyDescent="0.25">
      <c r="F831" s="48"/>
      <c r="G831" s="48"/>
      <c r="H831" s="61"/>
      <c r="I831" s="48"/>
      <c r="J831" s="48"/>
      <c r="Y831" s="79"/>
      <c r="Z831" s="102"/>
      <c r="AA831" s="48"/>
      <c r="AB831" s="48"/>
      <c r="AD831" s="48"/>
      <c r="AE831" s="48"/>
      <c r="AF831" s="48"/>
      <c r="AH831" s="48"/>
      <c r="AJ831" s="48"/>
      <c r="AK831" s="48"/>
    </row>
    <row r="832" spans="6:37" x14ac:dyDescent="0.25">
      <c r="F832" s="48"/>
      <c r="G832" s="48"/>
      <c r="H832" s="61"/>
      <c r="I832" s="48"/>
      <c r="J832" s="48"/>
      <c r="Y832" s="79"/>
      <c r="Z832" s="102"/>
      <c r="AA832" s="48"/>
      <c r="AB832" s="48"/>
      <c r="AD832" s="48"/>
      <c r="AE832" s="48"/>
      <c r="AF832" s="48"/>
      <c r="AH832" s="48"/>
      <c r="AJ832" s="48"/>
      <c r="AK832" s="48"/>
    </row>
    <row r="833" spans="6:37" x14ac:dyDescent="0.25">
      <c r="F833" s="48"/>
      <c r="G833" s="48"/>
      <c r="H833" s="61"/>
      <c r="I833" s="48"/>
      <c r="J833" s="48"/>
      <c r="Y833" s="79"/>
      <c r="Z833" s="102"/>
      <c r="AA833" s="48"/>
      <c r="AB833" s="48"/>
      <c r="AD833" s="48"/>
      <c r="AE833" s="48"/>
      <c r="AF833" s="48"/>
      <c r="AH833" s="48"/>
      <c r="AJ833" s="48"/>
      <c r="AK833" s="48"/>
    </row>
    <row r="834" spans="6:37" x14ac:dyDescent="0.25">
      <c r="F834" s="48"/>
      <c r="G834" s="48"/>
      <c r="H834" s="61"/>
      <c r="I834" s="48"/>
      <c r="J834" s="48"/>
      <c r="Y834" s="79"/>
      <c r="Z834" s="102"/>
      <c r="AA834" s="48"/>
      <c r="AB834" s="48"/>
      <c r="AD834" s="48"/>
      <c r="AE834" s="48"/>
      <c r="AF834" s="48"/>
      <c r="AH834" s="48"/>
      <c r="AJ834" s="48"/>
      <c r="AK834" s="48"/>
    </row>
    <row r="835" spans="6:37" x14ac:dyDescent="0.25">
      <c r="F835" s="48"/>
      <c r="G835" s="48"/>
      <c r="H835" s="61"/>
      <c r="I835" s="48"/>
      <c r="J835" s="48"/>
      <c r="Y835" s="79"/>
      <c r="Z835" s="102"/>
      <c r="AA835" s="48"/>
      <c r="AB835" s="48"/>
      <c r="AD835" s="48"/>
      <c r="AE835" s="48"/>
      <c r="AF835" s="48"/>
      <c r="AH835" s="48"/>
      <c r="AJ835" s="48"/>
      <c r="AK835" s="48"/>
    </row>
    <row r="836" spans="6:37" x14ac:dyDescent="0.25">
      <c r="F836" s="48"/>
      <c r="G836" s="48"/>
      <c r="H836" s="61"/>
      <c r="I836" s="48"/>
      <c r="J836" s="48"/>
      <c r="Y836" s="79"/>
      <c r="Z836" s="102"/>
      <c r="AA836" s="48"/>
      <c r="AB836" s="48"/>
      <c r="AD836" s="48"/>
      <c r="AE836" s="48"/>
      <c r="AF836" s="48"/>
      <c r="AH836" s="48"/>
      <c r="AJ836" s="48"/>
      <c r="AK836" s="48"/>
    </row>
    <row r="837" spans="6:37" x14ac:dyDescent="0.25">
      <c r="F837" s="48"/>
      <c r="G837" s="48"/>
      <c r="H837" s="61"/>
      <c r="I837" s="48"/>
      <c r="J837" s="48"/>
      <c r="Y837" s="79"/>
      <c r="Z837" s="102"/>
      <c r="AA837" s="48"/>
      <c r="AB837" s="48"/>
      <c r="AD837" s="48"/>
      <c r="AE837" s="48"/>
      <c r="AF837" s="48"/>
      <c r="AH837" s="48"/>
      <c r="AJ837" s="48"/>
      <c r="AK837" s="48"/>
    </row>
    <row r="838" spans="6:37" x14ac:dyDescent="0.25">
      <c r="F838" s="48"/>
      <c r="G838" s="48"/>
      <c r="H838" s="61"/>
      <c r="I838" s="48"/>
      <c r="J838" s="48"/>
      <c r="Y838" s="79"/>
      <c r="Z838" s="102"/>
      <c r="AA838" s="48"/>
      <c r="AB838" s="48"/>
      <c r="AD838" s="48"/>
      <c r="AE838" s="48"/>
      <c r="AF838" s="48"/>
      <c r="AH838" s="48"/>
      <c r="AJ838" s="48"/>
      <c r="AK838" s="48"/>
    </row>
    <row r="839" spans="6:37" x14ac:dyDescent="0.25">
      <c r="F839" s="48"/>
      <c r="G839" s="48"/>
      <c r="H839" s="61"/>
      <c r="I839" s="48"/>
      <c r="J839" s="48"/>
      <c r="Y839" s="79"/>
      <c r="Z839" s="102"/>
      <c r="AA839" s="48"/>
      <c r="AB839" s="48"/>
      <c r="AD839" s="48"/>
      <c r="AE839" s="48"/>
      <c r="AF839" s="48"/>
      <c r="AH839" s="48"/>
      <c r="AJ839" s="48"/>
      <c r="AK839" s="48"/>
    </row>
    <row r="840" spans="6:37" x14ac:dyDescent="0.25">
      <c r="F840" s="48"/>
      <c r="G840" s="48"/>
      <c r="H840" s="61"/>
      <c r="I840" s="48"/>
      <c r="J840" s="48"/>
      <c r="Y840" s="79"/>
      <c r="Z840" s="102"/>
      <c r="AA840" s="48"/>
      <c r="AB840" s="48"/>
      <c r="AD840" s="48"/>
      <c r="AE840" s="48"/>
      <c r="AF840" s="48"/>
      <c r="AH840" s="48"/>
      <c r="AJ840" s="48"/>
      <c r="AK840" s="48"/>
    </row>
    <row r="841" spans="6:37" x14ac:dyDescent="0.25">
      <c r="F841" s="48"/>
      <c r="G841" s="48"/>
      <c r="H841" s="61"/>
      <c r="I841" s="48"/>
      <c r="J841" s="48"/>
      <c r="Y841" s="79"/>
      <c r="Z841" s="102"/>
      <c r="AA841" s="48"/>
      <c r="AB841" s="48"/>
      <c r="AD841" s="48"/>
      <c r="AE841" s="48"/>
      <c r="AF841" s="48"/>
      <c r="AH841" s="48"/>
      <c r="AJ841" s="48"/>
      <c r="AK841" s="48"/>
    </row>
    <row r="842" spans="6:37" x14ac:dyDescent="0.25">
      <c r="F842" s="48"/>
      <c r="G842" s="48"/>
      <c r="H842" s="61"/>
      <c r="I842" s="48"/>
      <c r="J842" s="48"/>
      <c r="Y842" s="79"/>
      <c r="Z842" s="102"/>
      <c r="AA842" s="48"/>
      <c r="AB842" s="48"/>
      <c r="AD842" s="48"/>
      <c r="AE842" s="48"/>
      <c r="AF842" s="48"/>
      <c r="AH842" s="48"/>
      <c r="AJ842" s="48"/>
      <c r="AK842" s="48"/>
    </row>
    <row r="843" spans="6:37" x14ac:dyDescent="0.25">
      <c r="F843" s="48"/>
      <c r="G843" s="48"/>
      <c r="H843" s="61"/>
      <c r="I843" s="48"/>
      <c r="J843" s="48"/>
      <c r="Y843" s="79"/>
      <c r="Z843" s="102"/>
      <c r="AA843" s="48"/>
      <c r="AB843" s="48"/>
      <c r="AD843" s="48"/>
      <c r="AE843" s="48"/>
      <c r="AF843" s="48"/>
      <c r="AH843" s="48"/>
      <c r="AJ843" s="48"/>
      <c r="AK843" s="48"/>
    </row>
    <row r="844" spans="6:37" x14ac:dyDescent="0.25">
      <c r="F844" s="48"/>
      <c r="G844" s="48"/>
      <c r="H844" s="61"/>
      <c r="I844" s="48"/>
      <c r="J844" s="48"/>
      <c r="Y844" s="79"/>
      <c r="Z844" s="102"/>
      <c r="AA844" s="48"/>
      <c r="AB844" s="48"/>
      <c r="AD844" s="48"/>
      <c r="AE844" s="48"/>
      <c r="AF844" s="48"/>
      <c r="AH844" s="48"/>
      <c r="AJ844" s="48"/>
      <c r="AK844" s="48"/>
    </row>
    <row r="845" spans="6:37" x14ac:dyDescent="0.25">
      <c r="F845" s="48"/>
      <c r="G845" s="48"/>
      <c r="H845" s="61"/>
      <c r="I845" s="48"/>
      <c r="J845" s="48"/>
      <c r="Y845" s="79"/>
      <c r="Z845" s="102"/>
      <c r="AA845" s="48"/>
      <c r="AB845" s="48"/>
      <c r="AD845" s="48"/>
      <c r="AE845" s="48"/>
      <c r="AF845" s="48"/>
      <c r="AH845" s="48"/>
      <c r="AJ845" s="48"/>
      <c r="AK845" s="48"/>
    </row>
    <row r="846" spans="6:37" x14ac:dyDescent="0.25">
      <c r="F846" s="48"/>
      <c r="G846" s="48"/>
      <c r="H846" s="61"/>
      <c r="I846" s="48"/>
      <c r="J846" s="48"/>
      <c r="Y846" s="79"/>
      <c r="Z846" s="102"/>
      <c r="AA846" s="48"/>
      <c r="AB846" s="48"/>
      <c r="AD846" s="48"/>
      <c r="AE846" s="48"/>
      <c r="AF846" s="48"/>
      <c r="AH846" s="48"/>
      <c r="AJ846" s="48"/>
      <c r="AK846" s="48"/>
    </row>
    <row r="847" spans="6:37" x14ac:dyDescent="0.25">
      <c r="F847" s="48"/>
      <c r="G847" s="48"/>
      <c r="H847" s="61"/>
      <c r="I847" s="48"/>
      <c r="J847" s="48"/>
      <c r="Y847" s="79"/>
      <c r="Z847" s="102"/>
      <c r="AA847" s="48"/>
      <c r="AB847" s="48"/>
      <c r="AD847" s="48"/>
      <c r="AE847" s="48"/>
      <c r="AF847" s="48"/>
      <c r="AH847" s="48"/>
      <c r="AJ847" s="48"/>
      <c r="AK847" s="48"/>
    </row>
    <row r="848" spans="6:37" x14ac:dyDescent="0.25">
      <c r="F848" s="48"/>
      <c r="G848" s="48"/>
      <c r="H848" s="61"/>
      <c r="I848" s="48"/>
      <c r="J848" s="48"/>
      <c r="Y848" s="79"/>
      <c r="Z848" s="102"/>
      <c r="AA848" s="48"/>
      <c r="AB848" s="48"/>
      <c r="AD848" s="48"/>
      <c r="AE848" s="48"/>
      <c r="AF848" s="48"/>
      <c r="AH848" s="48"/>
      <c r="AJ848" s="48"/>
      <c r="AK848" s="48"/>
    </row>
    <row r="849" spans="6:37" x14ac:dyDescent="0.25">
      <c r="F849" s="48"/>
      <c r="G849" s="48"/>
      <c r="H849" s="61"/>
      <c r="I849" s="48"/>
      <c r="J849" s="48"/>
      <c r="Y849" s="79"/>
      <c r="Z849" s="102"/>
      <c r="AA849" s="48"/>
      <c r="AB849" s="48"/>
      <c r="AD849" s="48"/>
      <c r="AE849" s="48"/>
      <c r="AF849" s="48"/>
      <c r="AH849" s="48"/>
      <c r="AJ849" s="48"/>
      <c r="AK849" s="48"/>
    </row>
    <row r="850" spans="6:37" x14ac:dyDescent="0.25">
      <c r="F850" s="48"/>
      <c r="G850" s="48"/>
      <c r="H850" s="61"/>
      <c r="I850" s="48"/>
      <c r="J850" s="48"/>
      <c r="Y850" s="79"/>
      <c r="Z850" s="102"/>
      <c r="AA850" s="48"/>
      <c r="AB850" s="48"/>
      <c r="AD850" s="48"/>
      <c r="AE850" s="48"/>
      <c r="AF850" s="48"/>
      <c r="AH850" s="48"/>
      <c r="AJ850" s="48"/>
      <c r="AK850" s="48"/>
    </row>
    <row r="851" spans="6:37" x14ac:dyDescent="0.25">
      <c r="F851" s="48"/>
      <c r="G851" s="48"/>
      <c r="H851" s="61"/>
      <c r="I851" s="48"/>
      <c r="J851" s="48"/>
      <c r="Y851" s="79"/>
      <c r="Z851" s="102"/>
      <c r="AA851" s="48"/>
      <c r="AB851" s="48"/>
      <c r="AD851" s="48"/>
      <c r="AE851" s="48"/>
      <c r="AF851" s="48"/>
      <c r="AH851" s="48"/>
      <c r="AJ851" s="48"/>
      <c r="AK851" s="48"/>
    </row>
    <row r="852" spans="6:37" x14ac:dyDescent="0.25">
      <c r="F852" s="48"/>
      <c r="G852" s="48"/>
      <c r="H852" s="61"/>
      <c r="I852" s="48"/>
      <c r="J852" s="48"/>
      <c r="Y852" s="79"/>
      <c r="Z852" s="102"/>
      <c r="AA852" s="48"/>
      <c r="AB852" s="48"/>
      <c r="AD852" s="48"/>
      <c r="AE852" s="48"/>
      <c r="AF852" s="48"/>
      <c r="AH852" s="48"/>
      <c r="AJ852" s="48"/>
      <c r="AK852" s="48"/>
    </row>
    <row r="853" spans="6:37" x14ac:dyDescent="0.25">
      <c r="F853" s="48"/>
      <c r="G853" s="48"/>
      <c r="H853" s="61"/>
      <c r="I853" s="48"/>
      <c r="J853" s="48"/>
      <c r="Y853" s="79"/>
      <c r="Z853" s="102"/>
      <c r="AA853" s="48"/>
      <c r="AB853" s="48"/>
      <c r="AD853" s="48"/>
      <c r="AE853" s="48"/>
      <c r="AF853" s="48"/>
      <c r="AH853" s="48"/>
      <c r="AJ853" s="48"/>
      <c r="AK853" s="48"/>
    </row>
    <row r="854" spans="6:37" x14ac:dyDescent="0.25">
      <c r="F854" s="48"/>
      <c r="G854" s="48"/>
      <c r="H854" s="61"/>
      <c r="I854" s="48"/>
      <c r="J854" s="48"/>
      <c r="Y854" s="79"/>
      <c r="Z854" s="102"/>
      <c r="AA854" s="48"/>
      <c r="AB854" s="48"/>
      <c r="AD854" s="48"/>
      <c r="AE854" s="48"/>
      <c r="AF854" s="48"/>
      <c r="AH854" s="48"/>
      <c r="AJ854" s="48"/>
      <c r="AK854" s="48"/>
    </row>
    <row r="855" spans="6:37" x14ac:dyDescent="0.25">
      <c r="F855" s="48"/>
      <c r="G855" s="48"/>
      <c r="H855" s="61"/>
      <c r="I855" s="48"/>
      <c r="J855" s="48"/>
      <c r="Y855" s="79"/>
      <c r="Z855" s="102"/>
      <c r="AA855" s="48"/>
      <c r="AB855" s="48"/>
      <c r="AD855" s="48"/>
      <c r="AE855" s="48"/>
      <c r="AF855" s="48"/>
      <c r="AH855" s="48"/>
      <c r="AJ855" s="48"/>
      <c r="AK855" s="48"/>
    </row>
    <row r="856" spans="6:37" x14ac:dyDescent="0.25">
      <c r="F856" s="48"/>
      <c r="G856" s="48"/>
      <c r="H856" s="61"/>
      <c r="I856" s="48"/>
      <c r="J856" s="48"/>
      <c r="Y856" s="79"/>
      <c r="Z856" s="102"/>
      <c r="AA856" s="48"/>
      <c r="AB856" s="48"/>
      <c r="AD856" s="48"/>
      <c r="AE856" s="48"/>
      <c r="AF856" s="48"/>
      <c r="AH856" s="48"/>
      <c r="AJ856" s="48"/>
      <c r="AK856" s="48"/>
    </row>
    <row r="857" spans="6:37" x14ac:dyDescent="0.25">
      <c r="F857" s="48"/>
      <c r="G857" s="48"/>
      <c r="H857" s="61"/>
      <c r="I857" s="48"/>
      <c r="J857" s="48"/>
      <c r="Y857" s="79"/>
      <c r="Z857" s="102"/>
      <c r="AA857" s="48"/>
      <c r="AB857" s="48"/>
      <c r="AD857" s="48"/>
      <c r="AE857" s="48"/>
      <c r="AF857" s="48"/>
      <c r="AH857" s="48"/>
      <c r="AJ857" s="48"/>
      <c r="AK857" s="48"/>
    </row>
    <row r="858" spans="6:37" x14ac:dyDescent="0.25">
      <c r="F858" s="48"/>
      <c r="G858" s="48"/>
      <c r="H858" s="61"/>
      <c r="I858" s="48"/>
      <c r="J858" s="48"/>
      <c r="Y858" s="79"/>
      <c r="Z858" s="102"/>
      <c r="AA858" s="48"/>
      <c r="AB858" s="48"/>
      <c r="AD858" s="48"/>
      <c r="AE858" s="48"/>
      <c r="AF858" s="48"/>
      <c r="AH858" s="48"/>
      <c r="AJ858" s="48"/>
      <c r="AK858" s="48"/>
    </row>
    <row r="859" spans="6:37" x14ac:dyDescent="0.25">
      <c r="F859" s="48"/>
      <c r="G859" s="48"/>
      <c r="H859" s="61"/>
      <c r="I859" s="48"/>
      <c r="J859" s="48"/>
      <c r="Y859" s="79"/>
      <c r="Z859" s="102"/>
      <c r="AA859" s="48"/>
      <c r="AB859" s="48"/>
      <c r="AD859" s="48"/>
      <c r="AE859" s="48"/>
      <c r="AF859" s="48"/>
      <c r="AH859" s="48"/>
      <c r="AJ859" s="48"/>
      <c r="AK859" s="48"/>
    </row>
    <row r="860" spans="6:37" x14ac:dyDescent="0.25">
      <c r="F860" s="48"/>
      <c r="G860" s="48"/>
      <c r="H860" s="61"/>
      <c r="I860" s="48"/>
      <c r="J860" s="48"/>
      <c r="Y860" s="79"/>
      <c r="Z860" s="102"/>
      <c r="AA860" s="48"/>
      <c r="AB860" s="48"/>
      <c r="AD860" s="48"/>
      <c r="AE860" s="48"/>
      <c r="AF860" s="48"/>
      <c r="AH860" s="48"/>
      <c r="AJ860" s="48"/>
      <c r="AK860" s="48"/>
    </row>
    <row r="861" spans="6:37" x14ac:dyDescent="0.25">
      <c r="F861" s="48"/>
      <c r="G861" s="48"/>
      <c r="H861" s="61"/>
      <c r="I861" s="48"/>
      <c r="J861" s="48"/>
      <c r="Y861" s="79"/>
      <c r="Z861" s="102"/>
      <c r="AA861" s="48"/>
      <c r="AB861" s="48"/>
      <c r="AD861" s="48"/>
      <c r="AE861" s="48"/>
      <c r="AF861" s="48"/>
      <c r="AH861" s="48"/>
      <c r="AJ861" s="48"/>
      <c r="AK861" s="48"/>
    </row>
    <row r="862" spans="6:37" x14ac:dyDescent="0.25">
      <c r="F862" s="48"/>
      <c r="G862" s="48"/>
      <c r="H862" s="61"/>
      <c r="I862" s="48"/>
      <c r="J862" s="48"/>
      <c r="Y862" s="79"/>
      <c r="Z862" s="102"/>
      <c r="AA862" s="48"/>
      <c r="AB862" s="48"/>
      <c r="AD862" s="48"/>
      <c r="AE862" s="48"/>
      <c r="AF862" s="48"/>
      <c r="AH862" s="48"/>
      <c r="AJ862" s="48"/>
      <c r="AK862" s="48"/>
    </row>
    <row r="863" spans="6:37" x14ac:dyDescent="0.25">
      <c r="F863" s="48"/>
      <c r="G863" s="48"/>
      <c r="H863" s="61"/>
      <c r="I863" s="48"/>
      <c r="J863" s="48"/>
      <c r="Y863" s="79"/>
      <c r="Z863" s="102"/>
      <c r="AA863" s="48"/>
      <c r="AB863" s="48"/>
      <c r="AD863" s="48"/>
      <c r="AE863" s="48"/>
      <c r="AF863" s="48"/>
      <c r="AH863" s="48"/>
      <c r="AJ863" s="48"/>
      <c r="AK863" s="48"/>
    </row>
    <row r="864" spans="6:37" x14ac:dyDescent="0.25">
      <c r="F864" s="48"/>
      <c r="G864" s="48"/>
      <c r="H864" s="61"/>
      <c r="I864" s="48"/>
      <c r="J864" s="48"/>
      <c r="Y864" s="79"/>
      <c r="Z864" s="102"/>
      <c r="AA864" s="48"/>
      <c r="AB864" s="48"/>
      <c r="AD864" s="48"/>
      <c r="AE864" s="48"/>
      <c r="AF864" s="48"/>
      <c r="AH864" s="48"/>
      <c r="AJ864" s="48"/>
      <c r="AK864" s="48"/>
    </row>
    <row r="865" spans="6:37" x14ac:dyDescent="0.25">
      <c r="F865" s="48"/>
      <c r="G865" s="48"/>
      <c r="H865" s="61"/>
      <c r="I865" s="48"/>
      <c r="J865" s="48"/>
      <c r="Y865" s="79"/>
      <c r="Z865" s="102"/>
      <c r="AA865" s="48"/>
      <c r="AB865" s="48"/>
      <c r="AD865" s="48"/>
      <c r="AE865" s="48"/>
      <c r="AF865" s="48"/>
      <c r="AH865" s="48"/>
      <c r="AJ865" s="48"/>
      <c r="AK865" s="48"/>
    </row>
    <row r="866" spans="6:37" x14ac:dyDescent="0.25">
      <c r="F866" s="48"/>
      <c r="G866" s="48"/>
      <c r="H866" s="61"/>
      <c r="I866" s="48"/>
      <c r="J866" s="48"/>
      <c r="Y866" s="79"/>
      <c r="Z866" s="102"/>
      <c r="AA866" s="48"/>
      <c r="AB866" s="48"/>
      <c r="AD866" s="48"/>
      <c r="AE866" s="48"/>
      <c r="AF866" s="48"/>
      <c r="AH866" s="48"/>
      <c r="AJ866" s="48"/>
      <c r="AK866" s="48"/>
    </row>
    <row r="867" spans="6:37" x14ac:dyDescent="0.25">
      <c r="F867" s="48"/>
      <c r="G867" s="48"/>
      <c r="H867" s="61"/>
      <c r="I867" s="48"/>
      <c r="J867" s="48"/>
      <c r="Y867" s="79"/>
      <c r="Z867" s="102"/>
      <c r="AA867" s="48"/>
      <c r="AB867" s="48"/>
      <c r="AD867" s="48"/>
      <c r="AE867" s="48"/>
      <c r="AF867" s="48"/>
      <c r="AH867" s="48"/>
      <c r="AJ867" s="48"/>
      <c r="AK867" s="48"/>
    </row>
    <row r="868" spans="6:37" x14ac:dyDescent="0.25">
      <c r="F868" s="48"/>
      <c r="G868" s="48"/>
      <c r="H868" s="61"/>
      <c r="I868" s="48"/>
      <c r="J868" s="48"/>
      <c r="Y868" s="79"/>
      <c r="Z868" s="102"/>
      <c r="AA868" s="48"/>
      <c r="AB868" s="48"/>
      <c r="AD868" s="48"/>
      <c r="AE868" s="48"/>
      <c r="AF868" s="48"/>
      <c r="AH868" s="48"/>
      <c r="AJ868" s="48"/>
      <c r="AK868" s="48"/>
    </row>
    <row r="869" spans="6:37" x14ac:dyDescent="0.25">
      <c r="F869" s="48"/>
      <c r="G869" s="48"/>
      <c r="H869" s="61"/>
      <c r="I869" s="48"/>
      <c r="J869" s="48"/>
      <c r="Y869" s="79"/>
      <c r="Z869" s="102"/>
      <c r="AA869" s="48"/>
      <c r="AB869" s="48"/>
      <c r="AD869" s="48"/>
      <c r="AE869" s="48"/>
      <c r="AF869" s="48"/>
      <c r="AH869" s="48"/>
      <c r="AJ869" s="48"/>
      <c r="AK869" s="48"/>
    </row>
    <row r="870" spans="6:37" x14ac:dyDescent="0.25">
      <c r="F870" s="48"/>
      <c r="G870" s="48"/>
      <c r="H870" s="61"/>
      <c r="I870" s="48"/>
      <c r="J870" s="48"/>
      <c r="Y870" s="79"/>
      <c r="Z870" s="102"/>
      <c r="AA870" s="48"/>
      <c r="AB870" s="48"/>
      <c r="AD870" s="48"/>
      <c r="AE870" s="48"/>
      <c r="AF870" s="48"/>
      <c r="AH870" s="48"/>
      <c r="AJ870" s="48"/>
      <c r="AK870" s="48"/>
    </row>
    <row r="871" spans="6:37" x14ac:dyDescent="0.25">
      <c r="F871" s="48"/>
      <c r="G871" s="48"/>
      <c r="H871" s="61"/>
      <c r="I871" s="48"/>
      <c r="J871" s="48"/>
      <c r="Y871" s="79"/>
      <c r="Z871" s="102"/>
      <c r="AA871" s="48"/>
      <c r="AB871" s="48"/>
      <c r="AD871" s="48"/>
      <c r="AE871" s="48"/>
      <c r="AF871" s="48"/>
      <c r="AH871" s="48"/>
      <c r="AJ871" s="48"/>
      <c r="AK871" s="48"/>
    </row>
    <row r="872" spans="6:37" x14ac:dyDescent="0.25">
      <c r="F872" s="48"/>
      <c r="G872" s="48"/>
      <c r="H872" s="61"/>
      <c r="I872" s="48"/>
      <c r="J872" s="48"/>
      <c r="Y872" s="79"/>
      <c r="Z872" s="102"/>
      <c r="AA872" s="48"/>
      <c r="AB872" s="48"/>
      <c r="AD872" s="48"/>
      <c r="AE872" s="48"/>
      <c r="AF872" s="48"/>
      <c r="AH872" s="48"/>
      <c r="AJ872" s="48"/>
      <c r="AK872" s="48"/>
    </row>
    <row r="873" spans="6:37" x14ac:dyDescent="0.25">
      <c r="F873" s="48"/>
      <c r="G873" s="48"/>
      <c r="H873" s="61"/>
      <c r="I873" s="48"/>
      <c r="J873" s="48"/>
      <c r="Y873" s="79"/>
      <c r="Z873" s="102"/>
      <c r="AA873" s="48"/>
      <c r="AB873" s="48"/>
      <c r="AD873" s="48"/>
      <c r="AE873" s="48"/>
      <c r="AF873" s="48"/>
      <c r="AH873" s="48"/>
      <c r="AJ873" s="48"/>
      <c r="AK873" s="48"/>
    </row>
    <row r="874" spans="6:37" x14ac:dyDescent="0.25">
      <c r="F874" s="48"/>
      <c r="G874" s="48"/>
      <c r="H874" s="61"/>
      <c r="I874" s="48"/>
      <c r="J874" s="48"/>
      <c r="Y874" s="79"/>
      <c r="Z874" s="102"/>
      <c r="AA874" s="48"/>
      <c r="AB874" s="48"/>
      <c r="AD874" s="48"/>
      <c r="AE874" s="48"/>
      <c r="AF874" s="48"/>
      <c r="AH874" s="48"/>
      <c r="AJ874" s="48"/>
      <c r="AK874" s="48"/>
    </row>
    <row r="875" spans="6:37" x14ac:dyDescent="0.25">
      <c r="F875" s="48"/>
      <c r="G875" s="48"/>
      <c r="H875" s="61"/>
      <c r="I875" s="48"/>
      <c r="J875" s="48"/>
      <c r="Y875" s="79"/>
      <c r="Z875" s="102"/>
      <c r="AA875" s="48"/>
      <c r="AB875" s="48"/>
      <c r="AD875" s="48"/>
      <c r="AE875" s="48"/>
      <c r="AF875" s="48"/>
      <c r="AH875" s="48"/>
      <c r="AJ875" s="48"/>
      <c r="AK875" s="48"/>
    </row>
    <row r="876" spans="6:37" x14ac:dyDescent="0.25">
      <c r="F876" s="48"/>
      <c r="G876" s="48"/>
      <c r="H876" s="61"/>
      <c r="I876" s="48"/>
      <c r="J876" s="48"/>
      <c r="Y876" s="79"/>
      <c r="Z876" s="102"/>
      <c r="AA876" s="48"/>
      <c r="AB876" s="48"/>
      <c r="AD876" s="48"/>
      <c r="AE876" s="48"/>
      <c r="AF876" s="48"/>
      <c r="AH876" s="48"/>
      <c r="AJ876" s="48"/>
      <c r="AK876" s="48"/>
    </row>
    <row r="877" spans="6:37" x14ac:dyDescent="0.25">
      <c r="F877" s="48"/>
      <c r="G877" s="48"/>
      <c r="H877" s="61"/>
      <c r="I877" s="48"/>
      <c r="J877" s="48"/>
      <c r="Y877" s="79"/>
      <c r="Z877" s="102"/>
      <c r="AA877" s="48"/>
      <c r="AB877" s="48"/>
      <c r="AD877" s="48"/>
      <c r="AE877" s="48"/>
      <c r="AF877" s="48"/>
      <c r="AH877" s="48"/>
      <c r="AJ877" s="48"/>
      <c r="AK877" s="48"/>
    </row>
    <row r="878" spans="6:37" x14ac:dyDescent="0.25">
      <c r="F878" s="48"/>
      <c r="G878" s="48"/>
      <c r="H878" s="61"/>
      <c r="I878" s="48"/>
      <c r="J878" s="48"/>
      <c r="Y878" s="79"/>
      <c r="Z878" s="102"/>
      <c r="AA878" s="48"/>
      <c r="AB878" s="48"/>
      <c r="AD878" s="48"/>
      <c r="AE878" s="48"/>
      <c r="AF878" s="48"/>
      <c r="AH878" s="48"/>
      <c r="AJ878" s="48"/>
      <c r="AK878" s="48"/>
    </row>
    <row r="879" spans="6:37" x14ac:dyDescent="0.25">
      <c r="F879" s="48"/>
      <c r="G879" s="48"/>
      <c r="H879" s="61"/>
      <c r="I879" s="48"/>
      <c r="J879" s="48"/>
      <c r="Y879" s="79"/>
      <c r="Z879" s="102"/>
      <c r="AA879" s="48"/>
      <c r="AB879" s="48"/>
      <c r="AD879" s="48"/>
      <c r="AE879" s="48"/>
      <c r="AF879" s="48"/>
      <c r="AH879" s="48"/>
      <c r="AJ879" s="48"/>
      <c r="AK879" s="48"/>
    </row>
    <row r="880" spans="6:37" x14ac:dyDescent="0.25">
      <c r="F880" s="48"/>
      <c r="G880" s="48"/>
      <c r="H880" s="61"/>
      <c r="I880" s="48"/>
      <c r="J880" s="48"/>
      <c r="Y880" s="79"/>
      <c r="Z880" s="102"/>
      <c r="AA880" s="48"/>
      <c r="AB880" s="48"/>
      <c r="AD880" s="48"/>
      <c r="AE880" s="48"/>
      <c r="AF880" s="48"/>
      <c r="AH880" s="48"/>
      <c r="AJ880" s="48"/>
      <c r="AK880" s="48"/>
    </row>
    <row r="881" spans="6:37" x14ac:dyDescent="0.25">
      <c r="F881" s="48"/>
      <c r="G881" s="48"/>
      <c r="H881" s="61"/>
      <c r="I881" s="48"/>
      <c r="J881" s="48"/>
      <c r="Y881" s="79"/>
      <c r="Z881" s="102"/>
      <c r="AA881" s="48"/>
      <c r="AB881" s="48"/>
      <c r="AD881" s="48"/>
      <c r="AE881" s="48"/>
      <c r="AF881" s="48"/>
      <c r="AH881" s="48"/>
      <c r="AJ881" s="48"/>
      <c r="AK881" s="48"/>
    </row>
    <row r="882" spans="6:37" x14ac:dyDescent="0.25">
      <c r="F882" s="48"/>
      <c r="G882" s="48"/>
      <c r="H882" s="61"/>
      <c r="I882" s="48"/>
      <c r="J882" s="48"/>
      <c r="Y882" s="79"/>
      <c r="Z882" s="102"/>
      <c r="AA882" s="48"/>
      <c r="AB882" s="48"/>
      <c r="AD882" s="48"/>
      <c r="AE882" s="48"/>
      <c r="AF882" s="48"/>
      <c r="AH882" s="48"/>
      <c r="AJ882" s="48"/>
      <c r="AK882" s="48"/>
    </row>
    <row r="883" spans="6:37" x14ac:dyDescent="0.25">
      <c r="F883" s="48"/>
      <c r="G883" s="48"/>
      <c r="H883" s="61"/>
      <c r="I883" s="48"/>
      <c r="J883" s="48"/>
      <c r="Y883" s="79"/>
      <c r="Z883" s="102"/>
      <c r="AA883" s="48"/>
      <c r="AB883" s="48"/>
      <c r="AD883" s="48"/>
      <c r="AE883" s="48"/>
      <c r="AF883" s="48"/>
      <c r="AH883" s="48"/>
      <c r="AJ883" s="48"/>
      <c r="AK883" s="48"/>
    </row>
    <row r="884" spans="6:37" x14ac:dyDescent="0.25">
      <c r="F884" s="48"/>
      <c r="G884" s="48"/>
      <c r="H884" s="61"/>
      <c r="I884" s="48"/>
      <c r="J884" s="48"/>
      <c r="Y884" s="79"/>
      <c r="Z884" s="102"/>
      <c r="AA884" s="48"/>
      <c r="AB884" s="48"/>
      <c r="AD884" s="48"/>
      <c r="AE884" s="48"/>
      <c r="AF884" s="48"/>
      <c r="AH884" s="48"/>
      <c r="AJ884" s="48"/>
      <c r="AK884" s="48"/>
    </row>
    <row r="885" spans="6:37" x14ac:dyDescent="0.25">
      <c r="F885" s="48"/>
      <c r="G885" s="48"/>
      <c r="H885" s="61"/>
      <c r="I885" s="48"/>
      <c r="J885" s="48"/>
      <c r="Y885" s="79"/>
      <c r="Z885" s="102"/>
      <c r="AA885" s="48"/>
      <c r="AB885" s="48"/>
      <c r="AD885" s="48"/>
      <c r="AE885" s="48"/>
      <c r="AF885" s="48"/>
      <c r="AH885" s="48"/>
      <c r="AJ885" s="48"/>
      <c r="AK885" s="48"/>
    </row>
    <row r="886" spans="6:37" x14ac:dyDescent="0.25">
      <c r="F886" s="48"/>
      <c r="G886" s="48"/>
      <c r="H886" s="61"/>
      <c r="I886" s="48"/>
      <c r="J886" s="48"/>
      <c r="Y886" s="79"/>
      <c r="Z886" s="102"/>
      <c r="AA886" s="48"/>
      <c r="AB886" s="48"/>
      <c r="AD886" s="48"/>
      <c r="AE886" s="48"/>
      <c r="AF886" s="48"/>
      <c r="AH886" s="48"/>
      <c r="AJ886" s="48"/>
      <c r="AK886" s="48"/>
    </row>
    <row r="887" spans="6:37" x14ac:dyDescent="0.25">
      <c r="F887" s="48"/>
      <c r="G887" s="48"/>
      <c r="H887" s="61"/>
      <c r="I887" s="48"/>
      <c r="J887" s="48"/>
      <c r="Y887" s="79"/>
      <c r="Z887" s="102"/>
      <c r="AA887" s="48"/>
      <c r="AB887" s="48"/>
      <c r="AD887" s="48"/>
      <c r="AE887" s="48"/>
      <c r="AF887" s="48"/>
      <c r="AH887" s="48"/>
      <c r="AJ887" s="48"/>
      <c r="AK887" s="48"/>
    </row>
    <row r="888" spans="6:37" x14ac:dyDescent="0.25">
      <c r="F888" s="48"/>
      <c r="G888" s="48"/>
      <c r="H888" s="61"/>
      <c r="I888" s="48"/>
      <c r="J888" s="48"/>
      <c r="Y888" s="79"/>
      <c r="Z888" s="102"/>
      <c r="AA888" s="48"/>
      <c r="AB888" s="48"/>
      <c r="AD888" s="48"/>
      <c r="AE888" s="48"/>
      <c r="AF888" s="48"/>
      <c r="AH888" s="48"/>
      <c r="AJ888" s="48"/>
      <c r="AK888" s="48"/>
    </row>
    <row r="889" spans="6:37" x14ac:dyDescent="0.25">
      <c r="F889" s="48"/>
      <c r="G889" s="48"/>
      <c r="H889" s="61"/>
      <c r="I889" s="48"/>
      <c r="J889" s="48"/>
      <c r="Y889" s="79"/>
      <c r="Z889" s="102"/>
      <c r="AA889" s="48"/>
      <c r="AB889" s="48"/>
      <c r="AD889" s="48"/>
      <c r="AE889" s="48"/>
      <c r="AF889" s="48"/>
      <c r="AH889" s="48"/>
      <c r="AJ889" s="48"/>
      <c r="AK889" s="48"/>
    </row>
    <row r="890" spans="6:37" x14ac:dyDescent="0.25">
      <c r="F890" s="48"/>
      <c r="G890" s="48"/>
      <c r="H890" s="61"/>
      <c r="I890" s="48"/>
      <c r="J890" s="48"/>
      <c r="Y890" s="79"/>
      <c r="Z890" s="102"/>
      <c r="AA890" s="48"/>
      <c r="AB890" s="48"/>
      <c r="AD890" s="48"/>
      <c r="AE890" s="48"/>
      <c r="AF890" s="48"/>
      <c r="AH890" s="48"/>
      <c r="AJ890" s="48"/>
      <c r="AK890" s="48"/>
    </row>
    <row r="891" spans="6:37" x14ac:dyDescent="0.25">
      <c r="F891" s="48"/>
      <c r="G891" s="48"/>
      <c r="H891" s="61"/>
      <c r="I891" s="48"/>
      <c r="J891" s="48"/>
      <c r="Y891" s="79"/>
      <c r="Z891" s="102"/>
      <c r="AA891" s="48"/>
      <c r="AB891" s="48"/>
      <c r="AD891" s="48"/>
      <c r="AE891" s="48"/>
      <c r="AF891" s="48"/>
      <c r="AH891" s="48"/>
      <c r="AJ891" s="48"/>
      <c r="AK891" s="48"/>
    </row>
    <row r="892" spans="6:37" x14ac:dyDescent="0.25">
      <c r="F892" s="48"/>
      <c r="G892" s="48"/>
      <c r="H892" s="61"/>
      <c r="I892" s="48"/>
      <c r="J892" s="48"/>
      <c r="Y892" s="79"/>
      <c r="Z892" s="102"/>
      <c r="AA892" s="48"/>
      <c r="AB892" s="48"/>
      <c r="AD892" s="48"/>
      <c r="AE892" s="48"/>
      <c r="AF892" s="48"/>
      <c r="AH892" s="48"/>
      <c r="AJ892" s="48"/>
      <c r="AK892" s="48"/>
    </row>
    <row r="893" spans="6:37" x14ac:dyDescent="0.25">
      <c r="F893" s="48"/>
      <c r="G893" s="48"/>
      <c r="H893" s="61"/>
      <c r="I893" s="48"/>
      <c r="J893" s="48"/>
      <c r="Y893" s="79"/>
      <c r="Z893" s="102"/>
      <c r="AA893" s="48"/>
      <c r="AB893" s="48"/>
      <c r="AD893" s="48"/>
      <c r="AE893" s="48"/>
      <c r="AF893" s="48"/>
      <c r="AH893" s="48"/>
      <c r="AJ893" s="48"/>
      <c r="AK893" s="48"/>
    </row>
    <row r="894" spans="6:37" x14ac:dyDescent="0.25">
      <c r="F894" s="48"/>
      <c r="G894" s="48"/>
      <c r="H894" s="61"/>
      <c r="I894" s="48"/>
      <c r="J894" s="48"/>
      <c r="Y894" s="79"/>
      <c r="Z894" s="102"/>
      <c r="AA894" s="48"/>
      <c r="AB894" s="48"/>
      <c r="AD894" s="48"/>
      <c r="AE894" s="48"/>
      <c r="AF894" s="48"/>
      <c r="AH894" s="48"/>
      <c r="AJ894" s="48"/>
      <c r="AK894" s="48"/>
    </row>
    <row r="895" spans="6:37" x14ac:dyDescent="0.25">
      <c r="F895" s="48"/>
      <c r="G895" s="48"/>
      <c r="H895" s="61"/>
      <c r="I895" s="48"/>
      <c r="J895" s="48"/>
      <c r="Y895" s="79"/>
      <c r="Z895" s="102"/>
      <c r="AA895" s="48"/>
      <c r="AB895" s="48"/>
      <c r="AD895" s="48"/>
      <c r="AE895" s="48"/>
      <c r="AF895" s="48"/>
      <c r="AH895" s="48"/>
      <c r="AJ895" s="48"/>
      <c r="AK895" s="48"/>
    </row>
    <row r="896" spans="6:37" x14ac:dyDescent="0.25">
      <c r="F896" s="48"/>
      <c r="G896" s="48"/>
      <c r="H896" s="61"/>
      <c r="I896" s="48"/>
      <c r="J896" s="48"/>
      <c r="Y896" s="79"/>
      <c r="Z896" s="102"/>
      <c r="AA896" s="48"/>
      <c r="AB896" s="48"/>
      <c r="AD896" s="48"/>
      <c r="AE896" s="48"/>
      <c r="AF896" s="48"/>
      <c r="AH896" s="48"/>
      <c r="AJ896" s="48"/>
      <c r="AK896" s="48"/>
    </row>
    <row r="897" spans="6:37" x14ac:dyDescent="0.25">
      <c r="F897" s="48"/>
      <c r="G897" s="48"/>
      <c r="H897" s="61"/>
      <c r="I897" s="48"/>
      <c r="J897" s="48"/>
      <c r="Y897" s="79"/>
      <c r="Z897" s="102"/>
      <c r="AA897" s="48"/>
      <c r="AB897" s="48"/>
      <c r="AD897" s="48"/>
      <c r="AE897" s="48"/>
      <c r="AF897" s="48"/>
      <c r="AH897" s="48"/>
      <c r="AJ897" s="48"/>
      <c r="AK897" s="48"/>
    </row>
    <row r="898" spans="6:37" x14ac:dyDescent="0.25">
      <c r="F898" s="48"/>
      <c r="G898" s="48"/>
      <c r="H898" s="61"/>
      <c r="I898" s="48"/>
      <c r="J898" s="48"/>
      <c r="Y898" s="79"/>
      <c r="Z898" s="102"/>
      <c r="AA898" s="48"/>
      <c r="AB898" s="48"/>
      <c r="AD898" s="48"/>
      <c r="AE898" s="48"/>
      <c r="AF898" s="48"/>
      <c r="AH898" s="48"/>
      <c r="AJ898" s="48"/>
      <c r="AK898" s="48"/>
    </row>
    <row r="899" spans="6:37" x14ac:dyDescent="0.25">
      <c r="F899" s="48"/>
      <c r="G899" s="48"/>
      <c r="H899" s="61"/>
      <c r="I899" s="48"/>
      <c r="J899" s="48"/>
      <c r="Y899" s="79"/>
      <c r="Z899" s="102"/>
      <c r="AA899" s="48"/>
      <c r="AB899" s="48"/>
      <c r="AD899" s="48"/>
      <c r="AE899" s="48"/>
      <c r="AF899" s="48"/>
      <c r="AH899" s="48"/>
      <c r="AJ899" s="48"/>
      <c r="AK899" s="48"/>
    </row>
    <row r="900" spans="6:37" x14ac:dyDescent="0.25">
      <c r="F900" s="48"/>
      <c r="G900" s="48"/>
      <c r="H900" s="61"/>
      <c r="I900" s="48"/>
      <c r="J900" s="48"/>
      <c r="Y900" s="79"/>
      <c r="Z900" s="102"/>
      <c r="AA900" s="48"/>
      <c r="AB900" s="48"/>
      <c r="AD900" s="48"/>
      <c r="AE900" s="48"/>
      <c r="AF900" s="48"/>
      <c r="AH900" s="48"/>
      <c r="AJ900" s="48"/>
      <c r="AK900" s="48"/>
    </row>
    <row r="901" spans="6:37" x14ac:dyDescent="0.25">
      <c r="F901" s="48"/>
      <c r="G901" s="48"/>
      <c r="H901" s="61"/>
      <c r="I901" s="48"/>
      <c r="J901" s="48"/>
      <c r="Y901" s="79"/>
      <c r="Z901" s="102"/>
      <c r="AA901" s="48"/>
      <c r="AB901" s="48"/>
      <c r="AD901" s="48"/>
      <c r="AE901" s="48"/>
      <c r="AF901" s="48"/>
      <c r="AH901" s="48"/>
      <c r="AJ901" s="48"/>
      <c r="AK901" s="48"/>
    </row>
    <row r="902" spans="6:37" x14ac:dyDescent="0.25">
      <c r="F902" s="48"/>
      <c r="G902" s="48"/>
      <c r="H902" s="61"/>
      <c r="I902" s="48"/>
      <c r="J902" s="48"/>
      <c r="Y902" s="79"/>
      <c r="Z902" s="102"/>
      <c r="AA902" s="48"/>
      <c r="AB902" s="48"/>
      <c r="AD902" s="48"/>
      <c r="AE902" s="48"/>
      <c r="AF902" s="48"/>
      <c r="AH902" s="48"/>
      <c r="AJ902" s="48"/>
      <c r="AK902" s="48"/>
    </row>
    <row r="903" spans="6:37" x14ac:dyDescent="0.25">
      <c r="F903" s="48"/>
      <c r="G903" s="48"/>
      <c r="H903" s="61"/>
      <c r="I903" s="48"/>
      <c r="J903" s="48"/>
      <c r="Y903" s="79"/>
      <c r="Z903" s="102"/>
      <c r="AA903" s="48"/>
      <c r="AB903" s="48"/>
      <c r="AD903" s="48"/>
      <c r="AE903" s="48"/>
      <c r="AF903" s="48"/>
      <c r="AH903" s="48"/>
      <c r="AJ903" s="48"/>
      <c r="AK903" s="48"/>
    </row>
    <row r="904" spans="6:37" x14ac:dyDescent="0.25">
      <c r="F904" s="48"/>
      <c r="G904" s="48"/>
      <c r="H904" s="61"/>
      <c r="I904" s="48"/>
      <c r="J904" s="48"/>
      <c r="Y904" s="79"/>
      <c r="Z904" s="102"/>
      <c r="AA904" s="48"/>
      <c r="AB904" s="48"/>
      <c r="AD904" s="48"/>
      <c r="AE904" s="48"/>
      <c r="AF904" s="48"/>
      <c r="AH904" s="48"/>
      <c r="AJ904" s="48"/>
      <c r="AK904" s="48"/>
    </row>
    <row r="905" spans="6:37" x14ac:dyDescent="0.25">
      <c r="F905" s="48"/>
      <c r="G905" s="48"/>
      <c r="H905" s="61"/>
      <c r="I905" s="48"/>
      <c r="J905" s="48"/>
      <c r="Y905" s="79"/>
      <c r="Z905" s="102"/>
      <c r="AA905" s="48"/>
      <c r="AB905" s="48"/>
      <c r="AD905" s="48"/>
      <c r="AE905" s="48"/>
      <c r="AF905" s="48"/>
      <c r="AH905" s="48"/>
      <c r="AJ905" s="48"/>
      <c r="AK905" s="48"/>
    </row>
    <row r="906" spans="6:37" x14ac:dyDescent="0.25">
      <c r="F906" s="48"/>
      <c r="G906" s="48"/>
      <c r="H906" s="61"/>
      <c r="I906" s="48"/>
      <c r="J906" s="48"/>
      <c r="Y906" s="79"/>
      <c r="Z906" s="102"/>
      <c r="AA906" s="48"/>
      <c r="AB906" s="48"/>
      <c r="AD906" s="48"/>
      <c r="AE906" s="48"/>
      <c r="AF906" s="48"/>
      <c r="AH906" s="48"/>
      <c r="AJ906" s="48"/>
      <c r="AK906" s="48"/>
    </row>
    <row r="907" spans="6:37" x14ac:dyDescent="0.25">
      <c r="F907" s="48"/>
      <c r="G907" s="48"/>
      <c r="H907" s="61"/>
      <c r="I907" s="48"/>
      <c r="J907" s="48"/>
      <c r="Y907" s="79"/>
      <c r="Z907" s="102"/>
      <c r="AA907" s="48"/>
      <c r="AB907" s="48"/>
      <c r="AD907" s="48"/>
      <c r="AE907" s="48"/>
      <c r="AF907" s="48"/>
      <c r="AH907" s="48"/>
      <c r="AJ907" s="48"/>
      <c r="AK907" s="48"/>
    </row>
    <row r="908" spans="6:37" x14ac:dyDescent="0.25">
      <c r="F908" s="48"/>
      <c r="G908" s="48"/>
      <c r="H908" s="61"/>
      <c r="I908" s="48"/>
      <c r="J908" s="48"/>
      <c r="Y908" s="79"/>
      <c r="Z908" s="102"/>
      <c r="AA908" s="48"/>
      <c r="AB908" s="48"/>
      <c r="AD908" s="48"/>
      <c r="AE908" s="48"/>
      <c r="AF908" s="48"/>
      <c r="AH908" s="48"/>
      <c r="AJ908" s="48"/>
      <c r="AK908" s="48"/>
    </row>
    <row r="909" spans="6:37" x14ac:dyDescent="0.25">
      <c r="F909" s="48"/>
      <c r="G909" s="48"/>
      <c r="H909" s="61"/>
      <c r="I909" s="48"/>
      <c r="J909" s="48"/>
      <c r="Y909" s="79"/>
      <c r="Z909" s="102"/>
      <c r="AA909" s="48"/>
      <c r="AB909" s="48"/>
      <c r="AD909" s="48"/>
      <c r="AE909" s="48"/>
      <c r="AF909" s="48"/>
      <c r="AH909" s="48"/>
      <c r="AJ909" s="48"/>
      <c r="AK909" s="48"/>
    </row>
    <row r="910" spans="6:37" x14ac:dyDescent="0.25">
      <c r="F910" s="48"/>
      <c r="G910" s="48"/>
      <c r="H910" s="61"/>
      <c r="I910" s="48"/>
      <c r="J910" s="48"/>
      <c r="Y910" s="79"/>
      <c r="Z910" s="102"/>
      <c r="AA910" s="48"/>
      <c r="AB910" s="48"/>
      <c r="AD910" s="48"/>
      <c r="AE910" s="48"/>
      <c r="AF910" s="48"/>
      <c r="AH910" s="48"/>
      <c r="AJ910" s="48"/>
      <c r="AK910" s="48"/>
    </row>
    <row r="911" spans="6:37" x14ac:dyDescent="0.25">
      <c r="F911" s="48"/>
      <c r="G911" s="48"/>
      <c r="H911" s="61"/>
      <c r="I911" s="48"/>
      <c r="J911" s="48"/>
      <c r="Y911" s="79"/>
      <c r="Z911" s="102"/>
      <c r="AA911" s="48"/>
      <c r="AB911" s="48"/>
      <c r="AD911" s="48"/>
      <c r="AE911" s="48"/>
      <c r="AF911" s="48"/>
      <c r="AH911" s="48"/>
      <c r="AJ911" s="48"/>
      <c r="AK911" s="48"/>
    </row>
    <row r="912" spans="6:37" x14ac:dyDescent="0.25">
      <c r="F912" s="48"/>
      <c r="G912" s="48"/>
      <c r="H912" s="61"/>
      <c r="I912" s="48"/>
      <c r="J912" s="48"/>
      <c r="Y912" s="79"/>
      <c r="Z912" s="102"/>
      <c r="AA912" s="48"/>
      <c r="AB912" s="48"/>
      <c r="AD912" s="48"/>
      <c r="AE912" s="48"/>
      <c r="AF912" s="48"/>
      <c r="AH912" s="48"/>
      <c r="AJ912" s="48"/>
      <c r="AK912" s="48"/>
    </row>
    <row r="913" spans="6:37" x14ac:dyDescent="0.25">
      <c r="F913" s="48"/>
      <c r="G913" s="48"/>
      <c r="H913" s="61"/>
      <c r="I913" s="48"/>
      <c r="J913" s="48"/>
      <c r="Y913" s="79"/>
      <c r="Z913" s="102"/>
      <c r="AA913" s="48"/>
      <c r="AB913" s="48"/>
      <c r="AD913" s="48"/>
      <c r="AE913" s="48"/>
      <c r="AF913" s="48"/>
      <c r="AH913" s="48"/>
      <c r="AJ913" s="48"/>
      <c r="AK913" s="48"/>
    </row>
    <row r="914" spans="6:37" x14ac:dyDescent="0.25">
      <c r="F914" s="48"/>
      <c r="G914" s="48"/>
      <c r="H914" s="61"/>
      <c r="I914" s="48"/>
      <c r="J914" s="48"/>
      <c r="Y914" s="79"/>
      <c r="Z914" s="102"/>
      <c r="AA914" s="48"/>
      <c r="AB914" s="48"/>
      <c r="AD914" s="48"/>
      <c r="AE914" s="48"/>
      <c r="AF914" s="48"/>
      <c r="AH914" s="48"/>
      <c r="AJ914" s="48"/>
      <c r="AK914" s="48"/>
    </row>
    <row r="915" spans="6:37" x14ac:dyDescent="0.25">
      <c r="F915" s="48"/>
      <c r="G915" s="48"/>
      <c r="H915" s="61"/>
      <c r="I915" s="48"/>
      <c r="J915" s="48"/>
      <c r="Y915" s="79"/>
      <c r="Z915" s="102"/>
      <c r="AA915" s="48"/>
      <c r="AB915" s="48"/>
      <c r="AD915" s="48"/>
      <c r="AE915" s="48"/>
      <c r="AF915" s="48"/>
      <c r="AH915" s="48"/>
      <c r="AJ915" s="48"/>
      <c r="AK915" s="48"/>
    </row>
    <row r="916" spans="6:37" x14ac:dyDescent="0.25">
      <c r="F916" s="48"/>
      <c r="G916" s="48"/>
      <c r="H916" s="61"/>
      <c r="I916" s="48"/>
      <c r="J916" s="48"/>
      <c r="Y916" s="79"/>
      <c r="Z916" s="102"/>
      <c r="AA916" s="48"/>
      <c r="AB916" s="48"/>
      <c r="AD916" s="48"/>
      <c r="AE916" s="48"/>
      <c r="AF916" s="48"/>
      <c r="AH916" s="48"/>
      <c r="AJ916" s="48"/>
      <c r="AK916" s="48"/>
    </row>
    <row r="917" spans="6:37" x14ac:dyDescent="0.25">
      <c r="F917" s="48"/>
      <c r="G917" s="48"/>
      <c r="H917" s="61"/>
      <c r="I917" s="48"/>
      <c r="J917" s="48"/>
      <c r="Y917" s="79"/>
      <c r="Z917" s="102"/>
      <c r="AA917" s="48"/>
      <c r="AB917" s="48"/>
      <c r="AD917" s="48"/>
      <c r="AE917" s="48"/>
      <c r="AF917" s="48"/>
      <c r="AH917" s="48"/>
      <c r="AJ917" s="48"/>
      <c r="AK917" s="48"/>
    </row>
    <row r="918" spans="6:37" x14ac:dyDescent="0.25">
      <c r="F918" s="48"/>
      <c r="G918" s="48"/>
      <c r="H918" s="61"/>
      <c r="I918" s="48"/>
      <c r="J918" s="48"/>
      <c r="Y918" s="79"/>
      <c r="Z918" s="102"/>
      <c r="AA918" s="48"/>
      <c r="AB918" s="48"/>
      <c r="AD918" s="48"/>
      <c r="AE918" s="48"/>
      <c r="AF918" s="48"/>
      <c r="AH918" s="48"/>
      <c r="AJ918" s="48"/>
      <c r="AK918" s="48"/>
    </row>
    <row r="919" spans="6:37" x14ac:dyDescent="0.25">
      <c r="F919" s="48"/>
      <c r="G919" s="48"/>
      <c r="H919" s="61"/>
      <c r="I919" s="48"/>
      <c r="J919" s="48"/>
      <c r="Y919" s="79"/>
      <c r="Z919" s="102"/>
      <c r="AA919" s="48"/>
      <c r="AB919" s="48"/>
      <c r="AD919" s="48"/>
      <c r="AE919" s="48"/>
      <c r="AF919" s="48"/>
      <c r="AH919" s="48"/>
      <c r="AJ919" s="48"/>
      <c r="AK919" s="48"/>
    </row>
    <row r="920" spans="6:37" x14ac:dyDescent="0.25">
      <c r="F920" s="48"/>
      <c r="G920" s="48"/>
      <c r="H920" s="61"/>
      <c r="I920" s="48"/>
      <c r="J920" s="48"/>
      <c r="Y920" s="79"/>
      <c r="Z920" s="102"/>
      <c r="AA920" s="48"/>
      <c r="AB920" s="48"/>
      <c r="AD920" s="48"/>
      <c r="AE920" s="48"/>
      <c r="AF920" s="48"/>
      <c r="AH920" s="48"/>
      <c r="AJ920" s="48"/>
      <c r="AK920" s="48"/>
    </row>
    <row r="921" spans="6:37" x14ac:dyDescent="0.25">
      <c r="F921" s="48"/>
      <c r="G921" s="48"/>
      <c r="H921" s="61"/>
      <c r="I921" s="48"/>
      <c r="J921" s="48"/>
      <c r="Y921" s="79"/>
      <c r="Z921" s="102"/>
      <c r="AA921" s="48"/>
      <c r="AB921" s="48"/>
      <c r="AD921" s="48"/>
      <c r="AE921" s="48"/>
      <c r="AF921" s="48"/>
      <c r="AH921" s="48"/>
      <c r="AJ921" s="48"/>
      <c r="AK921" s="48"/>
    </row>
    <row r="922" spans="6:37" x14ac:dyDescent="0.25">
      <c r="F922" s="48"/>
      <c r="G922" s="48"/>
      <c r="H922" s="61"/>
      <c r="I922" s="48"/>
      <c r="J922" s="48"/>
      <c r="Y922" s="79"/>
      <c r="Z922" s="102"/>
      <c r="AA922" s="48"/>
      <c r="AB922" s="48"/>
      <c r="AD922" s="48"/>
      <c r="AE922" s="48"/>
      <c r="AF922" s="48"/>
      <c r="AH922" s="48"/>
      <c r="AJ922" s="48"/>
      <c r="AK922" s="48"/>
    </row>
    <row r="923" spans="6:37" x14ac:dyDescent="0.25">
      <c r="F923" s="48"/>
      <c r="G923" s="48"/>
      <c r="H923" s="61"/>
      <c r="I923" s="48"/>
      <c r="J923" s="48"/>
      <c r="Y923" s="79"/>
      <c r="Z923" s="102"/>
      <c r="AA923" s="48"/>
      <c r="AB923" s="48"/>
      <c r="AD923" s="48"/>
      <c r="AE923" s="48"/>
      <c r="AF923" s="48"/>
      <c r="AH923" s="48"/>
      <c r="AJ923" s="48"/>
      <c r="AK923" s="48"/>
    </row>
    <row r="924" spans="6:37" x14ac:dyDescent="0.25">
      <c r="F924" s="48"/>
      <c r="G924" s="48"/>
      <c r="H924" s="61"/>
      <c r="I924" s="48"/>
      <c r="J924" s="48"/>
      <c r="Y924" s="79"/>
      <c r="Z924" s="102"/>
      <c r="AA924" s="48"/>
      <c r="AB924" s="48"/>
      <c r="AD924" s="48"/>
      <c r="AE924" s="48"/>
      <c r="AF924" s="48"/>
      <c r="AH924" s="48"/>
      <c r="AJ924" s="48"/>
      <c r="AK924" s="48"/>
    </row>
    <row r="925" spans="6:37" x14ac:dyDescent="0.25">
      <c r="F925" s="48"/>
      <c r="G925" s="48"/>
      <c r="H925" s="61"/>
      <c r="I925" s="48"/>
      <c r="J925" s="48"/>
      <c r="Y925" s="79"/>
      <c r="Z925" s="102"/>
      <c r="AA925" s="48"/>
      <c r="AB925" s="48"/>
      <c r="AD925" s="48"/>
      <c r="AE925" s="48"/>
      <c r="AF925" s="48"/>
      <c r="AH925" s="48"/>
      <c r="AJ925" s="48"/>
      <c r="AK925" s="48"/>
    </row>
    <row r="926" spans="6:37" x14ac:dyDescent="0.25">
      <c r="F926" s="48"/>
      <c r="G926" s="48"/>
      <c r="H926" s="61"/>
      <c r="I926" s="48"/>
      <c r="J926" s="48"/>
      <c r="Y926" s="79"/>
      <c r="Z926" s="102"/>
      <c r="AA926" s="48"/>
      <c r="AB926" s="48"/>
      <c r="AD926" s="48"/>
      <c r="AE926" s="48"/>
      <c r="AF926" s="48"/>
      <c r="AH926" s="48"/>
      <c r="AJ926" s="48"/>
      <c r="AK926" s="48"/>
    </row>
    <row r="927" spans="6:37" x14ac:dyDescent="0.25">
      <c r="F927" s="48"/>
      <c r="G927" s="48"/>
      <c r="H927" s="61"/>
      <c r="I927" s="48"/>
      <c r="J927" s="48"/>
      <c r="Y927" s="79"/>
      <c r="Z927" s="102"/>
      <c r="AA927" s="48"/>
      <c r="AB927" s="48"/>
      <c r="AD927" s="48"/>
      <c r="AE927" s="48"/>
      <c r="AF927" s="48"/>
      <c r="AH927" s="48"/>
      <c r="AJ927" s="48"/>
      <c r="AK927" s="48"/>
    </row>
    <row r="928" spans="6:37" x14ac:dyDescent="0.25">
      <c r="F928" s="48"/>
      <c r="G928" s="48"/>
      <c r="H928" s="61"/>
      <c r="I928" s="48"/>
      <c r="J928" s="48"/>
      <c r="Y928" s="79"/>
      <c r="Z928" s="102"/>
      <c r="AA928" s="48"/>
      <c r="AB928" s="48"/>
      <c r="AD928" s="48"/>
      <c r="AE928" s="48"/>
      <c r="AF928" s="48"/>
      <c r="AH928" s="48"/>
      <c r="AJ928" s="48"/>
      <c r="AK928" s="48"/>
    </row>
    <row r="929" spans="6:37" x14ac:dyDescent="0.25">
      <c r="F929" s="48"/>
      <c r="G929" s="48"/>
      <c r="H929" s="61"/>
      <c r="I929" s="48"/>
      <c r="J929" s="48"/>
      <c r="Y929" s="79"/>
      <c r="Z929" s="102"/>
      <c r="AA929" s="48"/>
      <c r="AB929" s="48"/>
      <c r="AD929" s="48"/>
      <c r="AE929" s="48"/>
      <c r="AF929" s="48"/>
      <c r="AH929" s="48"/>
      <c r="AJ929" s="48"/>
      <c r="AK929" s="48"/>
    </row>
    <row r="930" spans="6:37" x14ac:dyDescent="0.25">
      <c r="F930" s="48"/>
      <c r="G930" s="48"/>
      <c r="H930" s="61"/>
      <c r="I930" s="48"/>
      <c r="J930" s="48"/>
      <c r="Y930" s="79"/>
      <c r="Z930" s="102"/>
      <c r="AA930" s="48"/>
      <c r="AB930" s="48"/>
      <c r="AD930" s="48"/>
      <c r="AE930" s="48"/>
      <c r="AF930" s="48"/>
      <c r="AH930" s="48"/>
      <c r="AJ930" s="48"/>
      <c r="AK930" s="48"/>
    </row>
    <row r="931" spans="6:37" x14ac:dyDescent="0.25">
      <c r="F931" s="48"/>
      <c r="G931" s="48"/>
      <c r="H931" s="61"/>
      <c r="I931" s="48"/>
      <c r="J931" s="48"/>
      <c r="Y931" s="79"/>
      <c r="Z931" s="102"/>
      <c r="AA931" s="48"/>
      <c r="AB931" s="48"/>
      <c r="AD931" s="48"/>
      <c r="AE931" s="48"/>
      <c r="AF931" s="48"/>
      <c r="AH931" s="48"/>
      <c r="AJ931" s="48"/>
      <c r="AK931" s="48"/>
    </row>
    <row r="932" spans="6:37" x14ac:dyDescent="0.25">
      <c r="F932" s="48"/>
      <c r="G932" s="48"/>
      <c r="H932" s="61"/>
      <c r="I932" s="48"/>
      <c r="J932" s="48"/>
      <c r="Y932" s="79"/>
      <c r="Z932" s="102"/>
      <c r="AA932" s="48"/>
      <c r="AB932" s="48"/>
      <c r="AD932" s="48"/>
      <c r="AE932" s="48"/>
      <c r="AF932" s="48"/>
      <c r="AH932" s="48"/>
      <c r="AJ932" s="48"/>
      <c r="AK932" s="48"/>
    </row>
    <row r="933" spans="6:37" x14ac:dyDescent="0.25">
      <c r="F933" s="48"/>
      <c r="G933" s="48"/>
      <c r="H933" s="61"/>
      <c r="I933" s="48"/>
      <c r="J933" s="48"/>
      <c r="Y933" s="79"/>
      <c r="Z933" s="102"/>
      <c r="AA933" s="48"/>
      <c r="AB933" s="48"/>
      <c r="AD933" s="48"/>
      <c r="AE933" s="48"/>
      <c r="AF933" s="48"/>
      <c r="AH933" s="48"/>
      <c r="AJ933" s="48"/>
      <c r="AK933" s="48"/>
    </row>
    <row r="934" spans="6:37" x14ac:dyDescent="0.25">
      <c r="F934" s="48"/>
      <c r="G934" s="48"/>
      <c r="H934" s="61"/>
      <c r="I934" s="48"/>
      <c r="J934" s="48"/>
      <c r="Y934" s="79"/>
      <c r="Z934" s="102"/>
      <c r="AA934" s="48"/>
      <c r="AB934" s="48"/>
      <c r="AD934" s="48"/>
      <c r="AE934" s="48"/>
      <c r="AF934" s="48"/>
      <c r="AH934" s="48"/>
      <c r="AJ934" s="48"/>
      <c r="AK934" s="48"/>
    </row>
    <row r="935" spans="6:37" x14ac:dyDescent="0.25">
      <c r="F935" s="48"/>
      <c r="G935" s="48"/>
      <c r="H935" s="61"/>
      <c r="I935" s="48"/>
      <c r="J935" s="48"/>
      <c r="Y935" s="79"/>
      <c r="Z935" s="102"/>
      <c r="AA935" s="48"/>
      <c r="AB935" s="48"/>
      <c r="AD935" s="48"/>
      <c r="AE935" s="48"/>
      <c r="AF935" s="48"/>
      <c r="AH935" s="48"/>
      <c r="AJ935" s="48"/>
      <c r="AK935" s="48"/>
    </row>
    <row r="936" spans="6:37" x14ac:dyDescent="0.25">
      <c r="F936" s="48"/>
      <c r="G936" s="48"/>
      <c r="H936" s="61"/>
      <c r="I936" s="48"/>
      <c r="J936" s="48"/>
      <c r="Y936" s="79"/>
      <c r="Z936" s="102"/>
      <c r="AA936" s="48"/>
      <c r="AB936" s="48"/>
      <c r="AD936" s="48"/>
      <c r="AE936" s="48"/>
      <c r="AF936" s="48"/>
      <c r="AH936" s="48"/>
      <c r="AJ936" s="48"/>
      <c r="AK936" s="48"/>
    </row>
    <row r="937" spans="6:37" x14ac:dyDescent="0.25">
      <c r="F937" s="48"/>
      <c r="G937" s="48"/>
      <c r="H937" s="61"/>
      <c r="I937" s="48"/>
      <c r="J937" s="48"/>
      <c r="Y937" s="79"/>
      <c r="Z937" s="102"/>
      <c r="AA937" s="48"/>
      <c r="AB937" s="48"/>
      <c r="AD937" s="48"/>
      <c r="AE937" s="48"/>
      <c r="AF937" s="48"/>
      <c r="AH937" s="48"/>
      <c r="AJ937" s="48"/>
      <c r="AK937" s="48"/>
    </row>
    <row r="938" spans="6:37" x14ac:dyDescent="0.25">
      <c r="F938" s="48"/>
      <c r="G938" s="48"/>
      <c r="H938" s="61"/>
      <c r="I938" s="48"/>
      <c r="J938" s="48"/>
      <c r="Y938" s="79"/>
      <c r="Z938" s="102"/>
      <c r="AA938" s="48"/>
      <c r="AB938" s="48"/>
      <c r="AD938" s="48"/>
      <c r="AE938" s="48"/>
      <c r="AF938" s="48"/>
      <c r="AH938" s="48"/>
      <c r="AJ938" s="48"/>
      <c r="AK938" s="48"/>
    </row>
    <row r="939" spans="6:37" x14ac:dyDescent="0.25">
      <c r="F939" s="48"/>
      <c r="G939" s="48"/>
      <c r="H939" s="61"/>
      <c r="I939" s="48"/>
      <c r="J939" s="48"/>
      <c r="Y939" s="79"/>
      <c r="Z939" s="102"/>
      <c r="AA939" s="48"/>
      <c r="AB939" s="48"/>
      <c r="AD939" s="48"/>
      <c r="AE939" s="48"/>
      <c r="AF939" s="48"/>
      <c r="AH939" s="48"/>
      <c r="AJ939" s="48"/>
      <c r="AK939" s="48"/>
    </row>
    <row r="940" spans="6:37" x14ac:dyDescent="0.25">
      <c r="F940" s="48"/>
      <c r="G940" s="48"/>
      <c r="H940" s="61"/>
      <c r="I940" s="48"/>
      <c r="J940" s="48"/>
      <c r="Y940" s="79"/>
      <c r="Z940" s="102"/>
      <c r="AA940" s="48"/>
      <c r="AB940" s="48"/>
      <c r="AD940" s="48"/>
      <c r="AE940" s="48"/>
      <c r="AF940" s="48"/>
      <c r="AH940" s="48"/>
      <c r="AJ940" s="48"/>
      <c r="AK940" s="48"/>
    </row>
    <row r="941" spans="6:37" x14ac:dyDescent="0.25">
      <c r="F941" s="48"/>
      <c r="G941" s="48"/>
      <c r="H941" s="61"/>
      <c r="I941" s="48"/>
      <c r="J941" s="48"/>
      <c r="Y941" s="79"/>
      <c r="Z941" s="102"/>
      <c r="AA941" s="48"/>
      <c r="AB941" s="48"/>
      <c r="AD941" s="48"/>
      <c r="AE941" s="48"/>
      <c r="AF941" s="48"/>
      <c r="AH941" s="48"/>
      <c r="AJ941" s="48"/>
      <c r="AK941" s="48"/>
    </row>
    <row r="942" spans="6:37" x14ac:dyDescent="0.25">
      <c r="F942" s="48"/>
      <c r="G942" s="48"/>
      <c r="H942" s="61"/>
      <c r="I942" s="48"/>
      <c r="J942" s="48"/>
      <c r="Y942" s="79"/>
      <c r="Z942" s="102"/>
      <c r="AA942" s="48"/>
      <c r="AB942" s="48"/>
      <c r="AD942" s="48"/>
      <c r="AE942" s="48"/>
      <c r="AF942" s="48"/>
      <c r="AH942" s="48"/>
      <c r="AJ942" s="48"/>
      <c r="AK942" s="48"/>
    </row>
    <row r="943" spans="6:37" x14ac:dyDescent="0.25">
      <c r="F943" s="48"/>
      <c r="G943" s="48"/>
      <c r="H943" s="61"/>
      <c r="I943" s="48"/>
      <c r="J943" s="48"/>
      <c r="Y943" s="79"/>
      <c r="Z943" s="102"/>
      <c r="AA943" s="48"/>
      <c r="AB943" s="48"/>
      <c r="AD943" s="48"/>
      <c r="AE943" s="48"/>
      <c r="AF943" s="48"/>
      <c r="AH943" s="48"/>
      <c r="AJ943" s="48"/>
      <c r="AK943" s="48"/>
    </row>
    <row r="944" spans="6:37" x14ac:dyDescent="0.25">
      <c r="F944" s="48"/>
      <c r="G944" s="48"/>
      <c r="H944" s="61"/>
      <c r="I944" s="48"/>
      <c r="J944" s="48"/>
      <c r="Y944" s="79"/>
      <c r="Z944" s="102"/>
      <c r="AA944" s="48"/>
      <c r="AB944" s="48"/>
      <c r="AD944" s="48"/>
      <c r="AE944" s="48"/>
      <c r="AF944" s="48"/>
      <c r="AH944" s="48"/>
      <c r="AJ944" s="48"/>
      <c r="AK944" s="48"/>
    </row>
    <row r="945" spans="6:37" x14ac:dyDescent="0.25">
      <c r="F945" s="48"/>
      <c r="G945" s="48"/>
      <c r="H945" s="61"/>
      <c r="I945" s="48"/>
      <c r="J945" s="48"/>
      <c r="Y945" s="79"/>
      <c r="Z945" s="102"/>
      <c r="AA945" s="48"/>
      <c r="AB945" s="48"/>
      <c r="AD945" s="48"/>
      <c r="AE945" s="48"/>
      <c r="AF945" s="48"/>
      <c r="AH945" s="48"/>
      <c r="AJ945" s="48"/>
      <c r="AK945" s="48"/>
    </row>
    <row r="946" spans="6:37" x14ac:dyDescent="0.25">
      <c r="F946" s="48"/>
      <c r="G946" s="48"/>
      <c r="H946" s="61"/>
      <c r="I946" s="48"/>
      <c r="J946" s="48"/>
      <c r="Y946" s="79"/>
      <c r="Z946" s="102"/>
      <c r="AA946" s="48"/>
      <c r="AB946" s="48"/>
      <c r="AD946" s="48"/>
      <c r="AE946" s="48"/>
      <c r="AF946" s="48"/>
      <c r="AH946" s="48"/>
      <c r="AJ946" s="48"/>
      <c r="AK946" s="48"/>
    </row>
    <row r="947" spans="6:37" x14ac:dyDescent="0.25">
      <c r="F947" s="48"/>
      <c r="G947" s="48"/>
      <c r="H947" s="61"/>
      <c r="I947" s="48"/>
      <c r="J947" s="48"/>
      <c r="Y947" s="79"/>
      <c r="Z947" s="102"/>
      <c r="AA947" s="48"/>
      <c r="AB947" s="48"/>
      <c r="AD947" s="48"/>
      <c r="AE947" s="48"/>
      <c r="AF947" s="48"/>
      <c r="AH947" s="48"/>
      <c r="AJ947" s="48"/>
      <c r="AK947" s="48"/>
    </row>
    <row r="948" spans="6:37" x14ac:dyDescent="0.25">
      <c r="F948" s="48"/>
      <c r="G948" s="48"/>
      <c r="H948" s="61"/>
      <c r="I948" s="48"/>
      <c r="J948" s="48"/>
      <c r="Y948" s="79"/>
      <c r="Z948" s="102"/>
      <c r="AA948" s="48"/>
      <c r="AB948" s="48"/>
      <c r="AD948" s="48"/>
      <c r="AE948" s="48"/>
      <c r="AF948" s="48"/>
      <c r="AH948" s="48"/>
      <c r="AJ948" s="48"/>
      <c r="AK948" s="48"/>
    </row>
    <row r="949" spans="6:37" x14ac:dyDescent="0.25">
      <c r="F949" s="48"/>
      <c r="G949" s="48"/>
      <c r="H949" s="61"/>
      <c r="I949" s="48"/>
      <c r="J949" s="48"/>
      <c r="Y949" s="79"/>
      <c r="Z949" s="102"/>
      <c r="AA949" s="48"/>
      <c r="AB949" s="48"/>
      <c r="AD949" s="48"/>
      <c r="AE949" s="48"/>
      <c r="AF949" s="48"/>
      <c r="AH949" s="48"/>
      <c r="AJ949" s="48"/>
      <c r="AK949" s="48"/>
    </row>
    <row r="950" spans="6:37" x14ac:dyDescent="0.25">
      <c r="F950" s="48"/>
      <c r="G950" s="48"/>
      <c r="H950" s="61"/>
      <c r="I950" s="48"/>
      <c r="J950" s="48"/>
      <c r="Y950" s="79"/>
      <c r="Z950" s="102"/>
      <c r="AA950" s="48"/>
      <c r="AB950" s="48"/>
      <c r="AD950" s="48"/>
      <c r="AE950" s="48"/>
      <c r="AF950" s="48"/>
      <c r="AH950" s="48"/>
      <c r="AJ950" s="48"/>
      <c r="AK950" s="48"/>
    </row>
    <row r="951" spans="6:37" x14ac:dyDescent="0.25">
      <c r="F951" s="48"/>
      <c r="G951" s="48"/>
      <c r="H951" s="61"/>
      <c r="I951" s="48"/>
      <c r="J951" s="48"/>
      <c r="Y951" s="79"/>
      <c r="Z951" s="102"/>
      <c r="AA951" s="48"/>
      <c r="AB951" s="48"/>
      <c r="AD951" s="48"/>
      <c r="AE951" s="48"/>
      <c r="AF951" s="48"/>
      <c r="AH951" s="48"/>
      <c r="AJ951" s="48"/>
      <c r="AK951" s="48"/>
    </row>
    <row r="952" spans="6:37" x14ac:dyDescent="0.25">
      <c r="F952" s="48"/>
      <c r="G952" s="48"/>
      <c r="H952" s="61"/>
      <c r="I952" s="48"/>
      <c r="J952" s="48"/>
      <c r="Y952" s="79"/>
      <c r="Z952" s="102"/>
      <c r="AA952" s="48"/>
      <c r="AB952" s="48"/>
      <c r="AD952" s="48"/>
      <c r="AE952" s="48"/>
      <c r="AF952" s="48"/>
      <c r="AH952" s="48"/>
      <c r="AJ952" s="48"/>
      <c r="AK952" s="48"/>
    </row>
    <row r="953" spans="6:37" x14ac:dyDescent="0.25">
      <c r="F953" s="48"/>
      <c r="G953" s="48"/>
      <c r="H953" s="61"/>
      <c r="I953" s="48"/>
      <c r="J953" s="48"/>
      <c r="Y953" s="79"/>
      <c r="Z953" s="102"/>
      <c r="AA953" s="48"/>
      <c r="AB953" s="48"/>
      <c r="AD953" s="48"/>
      <c r="AE953" s="48"/>
      <c r="AF953" s="48"/>
      <c r="AH953" s="48"/>
      <c r="AJ953" s="48"/>
      <c r="AK953" s="48"/>
    </row>
    <row r="954" spans="6:37" x14ac:dyDescent="0.25">
      <c r="F954" s="48"/>
      <c r="G954" s="48"/>
      <c r="H954" s="61"/>
      <c r="I954" s="48"/>
      <c r="J954" s="48"/>
      <c r="Y954" s="79"/>
      <c r="Z954" s="102"/>
      <c r="AA954" s="48"/>
      <c r="AB954" s="48"/>
      <c r="AD954" s="48"/>
      <c r="AE954" s="48"/>
      <c r="AF954" s="48"/>
      <c r="AH954" s="48"/>
      <c r="AJ954" s="48"/>
      <c r="AK954" s="48"/>
    </row>
    <row r="955" spans="6:37" x14ac:dyDescent="0.25">
      <c r="F955" s="48"/>
      <c r="G955" s="48"/>
      <c r="H955" s="61"/>
      <c r="I955" s="48"/>
      <c r="J955" s="48"/>
      <c r="Y955" s="79"/>
      <c r="Z955" s="102"/>
      <c r="AA955" s="48"/>
      <c r="AB955" s="48"/>
      <c r="AD955" s="48"/>
      <c r="AE955" s="48"/>
      <c r="AF955" s="48"/>
      <c r="AH955" s="48"/>
      <c r="AJ955" s="48"/>
      <c r="AK955" s="48"/>
    </row>
    <row r="956" spans="6:37" x14ac:dyDescent="0.25">
      <c r="F956" s="48"/>
      <c r="G956" s="48"/>
      <c r="H956" s="61"/>
      <c r="I956" s="48"/>
      <c r="J956" s="48"/>
      <c r="Y956" s="79"/>
      <c r="Z956" s="102"/>
      <c r="AA956" s="48"/>
      <c r="AB956" s="48"/>
      <c r="AD956" s="48"/>
      <c r="AE956" s="48"/>
      <c r="AF956" s="48"/>
      <c r="AH956" s="48"/>
      <c r="AJ956" s="48"/>
      <c r="AK956" s="48"/>
    </row>
    <row r="957" spans="6:37" x14ac:dyDescent="0.25">
      <c r="F957" s="48"/>
      <c r="G957" s="48"/>
      <c r="H957" s="61"/>
      <c r="I957" s="48"/>
      <c r="J957" s="48"/>
      <c r="Y957" s="79"/>
      <c r="Z957" s="102"/>
      <c r="AA957" s="48"/>
      <c r="AB957" s="48"/>
      <c r="AD957" s="48"/>
      <c r="AE957" s="48"/>
      <c r="AF957" s="48"/>
      <c r="AH957" s="48"/>
      <c r="AJ957" s="48"/>
      <c r="AK957" s="48"/>
    </row>
    <row r="958" spans="6:37" x14ac:dyDescent="0.25">
      <c r="F958" s="48"/>
      <c r="G958" s="48"/>
      <c r="H958" s="61"/>
      <c r="I958" s="48"/>
      <c r="J958" s="48"/>
      <c r="Y958" s="79"/>
      <c r="Z958" s="102"/>
      <c r="AA958" s="48"/>
      <c r="AB958" s="48"/>
      <c r="AD958" s="48"/>
      <c r="AE958" s="48"/>
      <c r="AF958" s="48"/>
      <c r="AH958" s="48"/>
      <c r="AJ958" s="48"/>
      <c r="AK958" s="48"/>
    </row>
    <row r="959" spans="6:37" x14ac:dyDescent="0.25">
      <c r="F959" s="48"/>
      <c r="G959" s="48"/>
      <c r="H959" s="61"/>
      <c r="I959" s="48"/>
      <c r="J959" s="48"/>
      <c r="Y959" s="79"/>
      <c r="Z959" s="102"/>
      <c r="AA959" s="48"/>
      <c r="AB959" s="48"/>
      <c r="AD959" s="48"/>
      <c r="AE959" s="48"/>
      <c r="AF959" s="48"/>
      <c r="AH959" s="48"/>
      <c r="AJ959" s="48"/>
      <c r="AK959" s="48"/>
    </row>
    <row r="960" spans="6:37" x14ac:dyDescent="0.25">
      <c r="F960" s="48"/>
      <c r="G960" s="48"/>
      <c r="H960" s="61"/>
      <c r="I960" s="48"/>
      <c r="J960" s="48"/>
      <c r="Y960" s="79"/>
      <c r="Z960" s="102"/>
      <c r="AA960" s="48"/>
      <c r="AB960" s="48"/>
      <c r="AD960" s="48"/>
      <c r="AE960" s="48"/>
      <c r="AF960" s="48"/>
      <c r="AH960" s="48"/>
      <c r="AJ960" s="48"/>
      <c r="AK960" s="48"/>
    </row>
    <row r="961" spans="6:37" x14ac:dyDescent="0.25">
      <c r="F961" s="48"/>
      <c r="G961" s="48"/>
      <c r="H961" s="61"/>
      <c r="I961" s="48"/>
      <c r="J961" s="48"/>
      <c r="Y961" s="79"/>
      <c r="Z961" s="102"/>
      <c r="AA961" s="48"/>
      <c r="AB961" s="48"/>
      <c r="AD961" s="48"/>
      <c r="AE961" s="48"/>
      <c r="AF961" s="48"/>
      <c r="AH961" s="48"/>
      <c r="AJ961" s="48"/>
      <c r="AK961" s="48"/>
    </row>
    <row r="962" spans="6:37" x14ac:dyDescent="0.25">
      <c r="F962" s="48"/>
      <c r="G962" s="48"/>
      <c r="H962" s="61"/>
      <c r="I962" s="48"/>
      <c r="J962" s="48"/>
      <c r="Y962" s="79"/>
      <c r="Z962" s="102"/>
      <c r="AA962" s="48"/>
      <c r="AB962" s="48"/>
      <c r="AD962" s="48"/>
      <c r="AE962" s="48"/>
      <c r="AF962" s="48"/>
      <c r="AH962" s="48"/>
      <c r="AJ962" s="48"/>
      <c r="AK962" s="48"/>
    </row>
    <row r="963" spans="6:37" x14ac:dyDescent="0.25">
      <c r="F963" s="48"/>
      <c r="G963" s="48"/>
      <c r="H963" s="61"/>
      <c r="I963" s="48"/>
      <c r="J963" s="48"/>
      <c r="Y963" s="79"/>
      <c r="Z963" s="102"/>
      <c r="AA963" s="48"/>
      <c r="AB963" s="48"/>
      <c r="AD963" s="48"/>
      <c r="AE963" s="48"/>
      <c r="AF963" s="48"/>
      <c r="AH963" s="48"/>
      <c r="AJ963" s="48"/>
      <c r="AK963" s="48"/>
    </row>
    <row r="964" spans="6:37" x14ac:dyDescent="0.25">
      <c r="F964" s="48"/>
      <c r="G964" s="48"/>
      <c r="H964" s="61"/>
      <c r="I964" s="48"/>
      <c r="J964" s="48"/>
      <c r="Y964" s="79"/>
      <c r="Z964" s="102"/>
      <c r="AA964" s="48"/>
      <c r="AB964" s="48"/>
      <c r="AD964" s="48"/>
      <c r="AE964" s="48"/>
      <c r="AF964" s="48"/>
      <c r="AH964" s="48"/>
      <c r="AJ964" s="48"/>
      <c r="AK964" s="48"/>
    </row>
    <row r="965" spans="6:37" x14ac:dyDescent="0.25">
      <c r="F965" s="48"/>
      <c r="G965" s="48"/>
      <c r="H965" s="61"/>
      <c r="I965" s="48"/>
      <c r="J965" s="48"/>
      <c r="Y965" s="79"/>
      <c r="Z965" s="102"/>
      <c r="AA965" s="48"/>
      <c r="AB965" s="48"/>
      <c r="AD965" s="48"/>
      <c r="AE965" s="48"/>
      <c r="AF965" s="48"/>
      <c r="AH965" s="48"/>
      <c r="AJ965" s="48"/>
      <c r="AK965" s="48"/>
    </row>
    <row r="966" spans="6:37" x14ac:dyDescent="0.25">
      <c r="F966" s="48"/>
      <c r="G966" s="48"/>
      <c r="H966" s="61"/>
      <c r="I966" s="48"/>
      <c r="J966" s="48"/>
      <c r="Y966" s="79"/>
      <c r="Z966" s="102"/>
      <c r="AA966" s="48"/>
      <c r="AB966" s="48"/>
      <c r="AD966" s="48"/>
      <c r="AE966" s="48"/>
      <c r="AF966" s="48"/>
      <c r="AH966" s="48"/>
      <c r="AJ966" s="48"/>
      <c r="AK966" s="48"/>
    </row>
    <row r="967" spans="6:37" x14ac:dyDescent="0.25">
      <c r="F967" s="48"/>
      <c r="G967" s="48"/>
      <c r="H967" s="61"/>
      <c r="I967" s="48"/>
      <c r="J967" s="48"/>
      <c r="Y967" s="79"/>
      <c r="Z967" s="102"/>
      <c r="AA967" s="48"/>
      <c r="AB967" s="48"/>
      <c r="AD967" s="48"/>
      <c r="AE967" s="48"/>
      <c r="AF967" s="48"/>
      <c r="AH967" s="48"/>
      <c r="AJ967" s="48"/>
      <c r="AK967" s="48"/>
    </row>
    <row r="968" spans="6:37" x14ac:dyDescent="0.25">
      <c r="F968" s="48"/>
      <c r="G968" s="48"/>
      <c r="H968" s="61"/>
      <c r="I968" s="48"/>
      <c r="J968" s="48"/>
      <c r="Y968" s="79"/>
      <c r="Z968" s="102"/>
      <c r="AA968" s="48"/>
      <c r="AB968" s="48"/>
      <c r="AD968" s="48"/>
      <c r="AE968" s="48"/>
      <c r="AF968" s="48"/>
      <c r="AH968" s="48"/>
      <c r="AJ968" s="48"/>
      <c r="AK968" s="48"/>
    </row>
    <row r="969" spans="6:37" x14ac:dyDescent="0.25">
      <c r="F969" s="48"/>
      <c r="G969" s="48"/>
      <c r="H969" s="61"/>
      <c r="I969" s="48"/>
      <c r="J969" s="48"/>
      <c r="Y969" s="79"/>
      <c r="Z969" s="102"/>
      <c r="AA969" s="48"/>
      <c r="AB969" s="48"/>
      <c r="AD969" s="48"/>
      <c r="AE969" s="48"/>
      <c r="AF969" s="48"/>
      <c r="AH969" s="48"/>
      <c r="AJ969" s="48"/>
      <c r="AK969" s="48"/>
    </row>
    <row r="970" spans="6:37" x14ac:dyDescent="0.25">
      <c r="F970" s="48"/>
      <c r="G970" s="48"/>
      <c r="H970" s="61"/>
      <c r="I970" s="48"/>
      <c r="J970" s="48"/>
      <c r="Y970" s="79"/>
      <c r="Z970" s="102"/>
      <c r="AA970" s="48"/>
      <c r="AB970" s="48"/>
      <c r="AD970" s="48"/>
      <c r="AE970" s="48"/>
      <c r="AF970" s="48"/>
      <c r="AH970" s="48"/>
      <c r="AJ970" s="48"/>
      <c r="AK970" s="48"/>
    </row>
    <row r="971" spans="6:37" x14ac:dyDescent="0.25">
      <c r="F971" s="48"/>
      <c r="G971" s="48"/>
      <c r="H971" s="61"/>
      <c r="I971" s="48"/>
      <c r="J971" s="48"/>
      <c r="Y971" s="79"/>
      <c r="Z971" s="102"/>
      <c r="AA971" s="48"/>
      <c r="AB971" s="48"/>
      <c r="AD971" s="48"/>
      <c r="AE971" s="48"/>
      <c r="AF971" s="48"/>
      <c r="AH971" s="48"/>
      <c r="AJ971" s="48"/>
      <c r="AK971" s="48"/>
    </row>
    <row r="972" spans="6:37" x14ac:dyDescent="0.25">
      <c r="F972" s="48"/>
      <c r="G972" s="48"/>
      <c r="H972" s="61"/>
      <c r="I972" s="48"/>
      <c r="J972" s="48"/>
      <c r="Y972" s="79"/>
      <c r="Z972" s="102"/>
      <c r="AA972" s="48"/>
      <c r="AB972" s="48"/>
      <c r="AD972" s="48"/>
      <c r="AE972" s="48"/>
      <c r="AF972" s="48"/>
      <c r="AH972" s="48"/>
      <c r="AJ972" s="48"/>
      <c r="AK972" s="48"/>
    </row>
    <row r="973" spans="6:37" x14ac:dyDescent="0.25">
      <c r="F973" s="48"/>
      <c r="G973" s="48"/>
      <c r="H973" s="61"/>
      <c r="I973" s="48"/>
      <c r="J973" s="48"/>
      <c r="Y973" s="79"/>
      <c r="Z973" s="102"/>
      <c r="AA973" s="48"/>
      <c r="AB973" s="48"/>
      <c r="AD973" s="48"/>
      <c r="AE973" s="48"/>
      <c r="AF973" s="48"/>
      <c r="AH973" s="48"/>
      <c r="AJ973" s="48"/>
      <c r="AK973" s="48"/>
    </row>
    <row r="974" spans="6:37" x14ac:dyDescent="0.25">
      <c r="F974" s="48"/>
      <c r="G974" s="48"/>
      <c r="H974" s="61"/>
      <c r="I974" s="48"/>
      <c r="J974" s="48"/>
      <c r="Y974" s="79"/>
      <c r="Z974" s="102"/>
      <c r="AA974" s="48"/>
      <c r="AB974" s="48"/>
      <c r="AD974" s="48"/>
      <c r="AE974" s="48"/>
      <c r="AF974" s="48"/>
      <c r="AH974" s="48"/>
      <c r="AJ974" s="48"/>
      <c r="AK974" s="48"/>
    </row>
    <row r="975" spans="6:37" x14ac:dyDescent="0.25">
      <c r="F975" s="48"/>
      <c r="G975" s="48"/>
      <c r="H975" s="61"/>
      <c r="I975" s="48"/>
      <c r="J975" s="48"/>
      <c r="Y975" s="79"/>
      <c r="Z975" s="102"/>
      <c r="AA975" s="48"/>
      <c r="AB975" s="48"/>
      <c r="AD975" s="48"/>
      <c r="AE975" s="48"/>
      <c r="AF975" s="48"/>
      <c r="AH975" s="48"/>
      <c r="AJ975" s="48"/>
      <c r="AK975" s="48"/>
    </row>
    <row r="976" spans="6:37" x14ac:dyDescent="0.25">
      <c r="F976" s="48"/>
      <c r="G976" s="48"/>
      <c r="H976" s="61"/>
      <c r="I976" s="48"/>
      <c r="J976" s="48"/>
      <c r="Y976" s="79"/>
      <c r="Z976" s="102"/>
      <c r="AA976" s="48"/>
      <c r="AB976" s="48"/>
      <c r="AD976" s="48"/>
      <c r="AE976" s="48"/>
      <c r="AF976" s="48"/>
      <c r="AH976" s="48"/>
      <c r="AJ976" s="48"/>
      <c r="AK976" s="48"/>
    </row>
    <row r="977" spans="6:37" x14ac:dyDescent="0.25">
      <c r="F977" s="48"/>
      <c r="G977" s="48"/>
      <c r="H977" s="61"/>
      <c r="I977" s="48"/>
      <c r="J977" s="48"/>
      <c r="Y977" s="79"/>
      <c r="Z977" s="102"/>
      <c r="AA977" s="48"/>
      <c r="AB977" s="48"/>
      <c r="AD977" s="48"/>
      <c r="AE977" s="48"/>
      <c r="AF977" s="48"/>
      <c r="AH977" s="48"/>
      <c r="AJ977" s="48"/>
      <c r="AK977" s="48"/>
    </row>
    <row r="978" spans="6:37" x14ac:dyDescent="0.25">
      <c r="F978" s="48"/>
      <c r="G978" s="48"/>
      <c r="H978" s="61"/>
      <c r="I978" s="48"/>
      <c r="J978" s="48"/>
      <c r="Y978" s="79"/>
      <c r="Z978" s="102"/>
      <c r="AA978" s="48"/>
      <c r="AB978" s="48"/>
      <c r="AD978" s="48"/>
      <c r="AE978" s="48"/>
      <c r="AF978" s="48"/>
      <c r="AH978" s="48"/>
      <c r="AJ978" s="48"/>
      <c r="AK978" s="48"/>
    </row>
    <row r="979" spans="6:37" x14ac:dyDescent="0.25">
      <c r="F979" s="48"/>
      <c r="G979" s="48"/>
      <c r="H979" s="61"/>
      <c r="I979" s="48"/>
      <c r="J979" s="48"/>
      <c r="Y979" s="79"/>
      <c r="Z979" s="102"/>
      <c r="AA979" s="48"/>
      <c r="AB979" s="48"/>
      <c r="AD979" s="48"/>
      <c r="AE979" s="48"/>
      <c r="AF979" s="48"/>
      <c r="AH979" s="48"/>
      <c r="AJ979" s="48"/>
      <c r="AK979" s="48"/>
    </row>
    <row r="980" spans="6:37" x14ac:dyDescent="0.25">
      <c r="F980" s="48"/>
      <c r="G980" s="48"/>
      <c r="H980" s="61"/>
      <c r="I980" s="48"/>
      <c r="J980" s="48"/>
      <c r="Y980" s="79"/>
      <c r="Z980" s="102"/>
      <c r="AA980" s="48"/>
      <c r="AB980" s="48"/>
      <c r="AD980" s="48"/>
      <c r="AE980" s="48"/>
      <c r="AF980" s="48"/>
      <c r="AH980" s="48"/>
      <c r="AJ980" s="48"/>
      <c r="AK980" s="48"/>
    </row>
    <row r="981" spans="6:37" x14ac:dyDescent="0.25">
      <c r="F981" s="48"/>
      <c r="G981" s="48"/>
      <c r="H981" s="61"/>
      <c r="I981" s="48"/>
      <c r="J981" s="48"/>
      <c r="Y981" s="79"/>
      <c r="Z981" s="102"/>
      <c r="AA981" s="48"/>
      <c r="AB981" s="48"/>
      <c r="AD981" s="48"/>
      <c r="AE981" s="48"/>
      <c r="AF981" s="48"/>
      <c r="AH981" s="48"/>
      <c r="AJ981" s="48"/>
      <c r="AK981" s="48"/>
    </row>
    <row r="982" spans="6:37" x14ac:dyDescent="0.25">
      <c r="F982" s="48"/>
      <c r="G982" s="48"/>
      <c r="H982" s="61"/>
      <c r="I982" s="48"/>
      <c r="J982" s="48"/>
      <c r="Y982" s="79"/>
      <c r="Z982" s="102"/>
      <c r="AA982" s="48"/>
      <c r="AB982" s="48"/>
      <c r="AD982" s="48"/>
      <c r="AE982" s="48"/>
      <c r="AF982" s="48"/>
      <c r="AH982" s="48"/>
      <c r="AJ982" s="48"/>
      <c r="AK982" s="48"/>
    </row>
    <row r="983" spans="6:37" x14ac:dyDescent="0.25">
      <c r="F983" s="48"/>
      <c r="G983" s="48"/>
      <c r="H983" s="61"/>
      <c r="I983" s="48"/>
      <c r="J983" s="48"/>
      <c r="Y983" s="79"/>
      <c r="Z983" s="102"/>
      <c r="AA983" s="48"/>
      <c r="AB983" s="48"/>
      <c r="AD983" s="48"/>
      <c r="AE983" s="48"/>
      <c r="AF983" s="48"/>
      <c r="AH983" s="48"/>
      <c r="AJ983" s="48"/>
      <c r="AK983" s="48"/>
    </row>
    <row r="984" spans="6:37" x14ac:dyDescent="0.25">
      <c r="F984" s="48"/>
      <c r="G984" s="48"/>
      <c r="H984" s="61"/>
      <c r="I984" s="48"/>
      <c r="J984" s="48"/>
      <c r="Y984" s="79"/>
      <c r="Z984" s="102"/>
      <c r="AA984" s="48"/>
      <c r="AB984" s="48"/>
      <c r="AD984" s="48"/>
      <c r="AE984" s="48"/>
      <c r="AF984" s="48"/>
      <c r="AH984" s="48"/>
      <c r="AJ984" s="48"/>
      <c r="AK984" s="48"/>
    </row>
    <row r="985" spans="6:37" x14ac:dyDescent="0.25">
      <c r="F985" s="48"/>
      <c r="G985" s="48"/>
      <c r="H985" s="61"/>
      <c r="I985" s="48"/>
      <c r="J985" s="48"/>
      <c r="Y985" s="79"/>
      <c r="Z985" s="102"/>
      <c r="AA985" s="48"/>
      <c r="AB985" s="48"/>
      <c r="AD985" s="48"/>
      <c r="AE985" s="48"/>
      <c r="AF985" s="48"/>
      <c r="AH985" s="48"/>
      <c r="AJ985" s="48"/>
      <c r="AK985" s="48"/>
    </row>
    <row r="986" spans="6:37" x14ac:dyDescent="0.25">
      <c r="F986" s="48"/>
      <c r="G986" s="48"/>
      <c r="H986" s="61"/>
      <c r="I986" s="48"/>
      <c r="J986" s="48"/>
      <c r="Y986" s="79"/>
      <c r="Z986" s="102"/>
      <c r="AA986" s="48"/>
      <c r="AB986" s="48"/>
      <c r="AD986" s="48"/>
      <c r="AE986" s="48"/>
      <c r="AF986" s="48"/>
      <c r="AH986" s="48"/>
      <c r="AJ986" s="48"/>
      <c r="AK986" s="48"/>
    </row>
    <row r="987" spans="6:37" x14ac:dyDescent="0.25">
      <c r="F987" s="48"/>
      <c r="G987" s="48"/>
      <c r="H987" s="61"/>
      <c r="I987" s="48"/>
      <c r="J987" s="48"/>
      <c r="Y987" s="79"/>
      <c r="Z987" s="102"/>
      <c r="AA987" s="48"/>
      <c r="AB987" s="48"/>
      <c r="AD987" s="48"/>
      <c r="AE987" s="48"/>
      <c r="AF987" s="48"/>
      <c r="AH987" s="48"/>
      <c r="AJ987" s="48"/>
      <c r="AK987" s="48"/>
    </row>
    <row r="988" spans="6:37" x14ac:dyDescent="0.25">
      <c r="F988" s="48"/>
      <c r="G988" s="48"/>
      <c r="H988" s="61"/>
      <c r="I988" s="48"/>
      <c r="J988" s="48"/>
      <c r="Y988" s="79"/>
      <c r="Z988" s="102"/>
      <c r="AA988" s="48"/>
      <c r="AB988" s="48"/>
      <c r="AD988" s="48"/>
      <c r="AE988" s="48"/>
      <c r="AF988" s="48"/>
      <c r="AH988" s="48"/>
      <c r="AJ988" s="48"/>
      <c r="AK988" s="48"/>
    </row>
    <row r="989" spans="6:37" x14ac:dyDescent="0.25">
      <c r="F989" s="48"/>
      <c r="G989" s="48"/>
      <c r="H989" s="61"/>
      <c r="I989" s="48"/>
      <c r="J989" s="48"/>
      <c r="Y989" s="79"/>
      <c r="Z989" s="102"/>
      <c r="AA989" s="48"/>
      <c r="AB989" s="48"/>
      <c r="AD989" s="48"/>
      <c r="AE989" s="48"/>
      <c r="AF989" s="48"/>
      <c r="AH989" s="48"/>
      <c r="AJ989" s="48"/>
      <c r="AK989" s="48"/>
    </row>
    <row r="990" spans="6:37" x14ac:dyDescent="0.25">
      <c r="F990" s="48"/>
      <c r="G990" s="48"/>
      <c r="H990" s="61"/>
      <c r="I990" s="48"/>
      <c r="J990" s="48"/>
      <c r="Y990" s="79"/>
      <c r="Z990" s="102"/>
      <c r="AA990" s="48"/>
      <c r="AB990" s="48"/>
      <c r="AD990" s="48"/>
      <c r="AE990" s="48"/>
      <c r="AF990" s="48"/>
      <c r="AH990" s="48"/>
      <c r="AJ990" s="48"/>
      <c r="AK990" s="48"/>
    </row>
    <row r="991" spans="6:37" x14ac:dyDescent="0.25">
      <c r="F991" s="48"/>
      <c r="G991" s="48"/>
      <c r="H991" s="61"/>
      <c r="I991" s="48"/>
      <c r="J991" s="48"/>
      <c r="Y991" s="79"/>
      <c r="Z991" s="102"/>
      <c r="AA991" s="48"/>
      <c r="AB991" s="48"/>
      <c r="AD991" s="48"/>
      <c r="AE991" s="48"/>
      <c r="AF991" s="48"/>
      <c r="AH991" s="48"/>
      <c r="AJ991" s="48"/>
      <c r="AK991" s="48"/>
    </row>
    <row r="992" spans="6:37" x14ac:dyDescent="0.25">
      <c r="F992" s="48"/>
      <c r="G992" s="48"/>
      <c r="H992" s="61"/>
      <c r="I992" s="48"/>
      <c r="J992" s="48"/>
      <c r="Y992" s="79"/>
      <c r="Z992" s="102"/>
      <c r="AA992" s="48"/>
      <c r="AB992" s="48"/>
      <c r="AD992" s="48"/>
      <c r="AE992" s="48"/>
      <c r="AF992" s="48"/>
      <c r="AH992" s="48"/>
      <c r="AJ992" s="48"/>
      <c r="AK992" s="48"/>
    </row>
    <row r="993" spans="6:37" x14ac:dyDescent="0.25">
      <c r="F993" s="48"/>
      <c r="G993" s="48"/>
      <c r="H993" s="61"/>
      <c r="I993" s="48"/>
      <c r="J993" s="48"/>
      <c r="Y993" s="79"/>
      <c r="Z993" s="102"/>
      <c r="AA993" s="48"/>
      <c r="AB993" s="48"/>
      <c r="AD993" s="48"/>
      <c r="AE993" s="48"/>
      <c r="AF993" s="48"/>
      <c r="AH993" s="48"/>
      <c r="AJ993" s="48"/>
      <c r="AK993" s="48"/>
    </row>
    <row r="994" spans="6:37" x14ac:dyDescent="0.25">
      <c r="F994" s="48"/>
      <c r="G994" s="48"/>
      <c r="H994" s="61"/>
      <c r="I994" s="48"/>
      <c r="J994" s="48"/>
      <c r="Y994" s="79"/>
      <c r="Z994" s="102"/>
      <c r="AA994" s="48"/>
      <c r="AB994" s="48"/>
      <c r="AD994" s="48"/>
      <c r="AE994" s="48"/>
      <c r="AF994" s="48"/>
      <c r="AH994" s="48"/>
      <c r="AJ994" s="48"/>
      <c r="AK994" s="48"/>
    </row>
    <row r="995" spans="6:37" x14ac:dyDescent="0.25">
      <c r="F995" s="48"/>
      <c r="G995" s="48"/>
      <c r="H995" s="61"/>
      <c r="I995" s="48"/>
      <c r="J995" s="48"/>
      <c r="Y995" s="79"/>
      <c r="Z995" s="102"/>
      <c r="AA995" s="48"/>
      <c r="AB995" s="48"/>
      <c r="AD995" s="48"/>
      <c r="AE995" s="48"/>
      <c r="AF995" s="48"/>
      <c r="AH995" s="48"/>
      <c r="AJ995" s="48"/>
      <c r="AK995" s="48"/>
    </row>
    <row r="996" spans="6:37" x14ac:dyDescent="0.25">
      <c r="F996" s="48"/>
      <c r="G996" s="48"/>
      <c r="H996" s="61"/>
      <c r="I996" s="48"/>
      <c r="J996" s="48"/>
      <c r="Y996" s="79"/>
      <c r="Z996" s="102"/>
      <c r="AA996" s="48"/>
      <c r="AB996" s="48"/>
      <c r="AD996" s="48"/>
      <c r="AE996" s="48"/>
      <c r="AF996" s="48"/>
      <c r="AH996" s="48"/>
      <c r="AJ996" s="48"/>
      <c r="AK996" s="48"/>
    </row>
    <row r="997" spans="6:37" x14ac:dyDescent="0.25">
      <c r="F997" s="48"/>
      <c r="G997" s="48"/>
      <c r="H997" s="61"/>
      <c r="I997" s="48"/>
      <c r="J997" s="48"/>
      <c r="Y997" s="79"/>
      <c r="Z997" s="102"/>
      <c r="AA997" s="48"/>
      <c r="AB997" s="48"/>
      <c r="AD997" s="48"/>
      <c r="AE997" s="48"/>
      <c r="AF997" s="48"/>
      <c r="AH997" s="48"/>
      <c r="AJ997" s="48"/>
      <c r="AK997" s="48"/>
    </row>
    <row r="998" spans="6:37" x14ac:dyDescent="0.25">
      <c r="F998" s="48"/>
      <c r="G998" s="48"/>
      <c r="H998" s="61"/>
      <c r="I998" s="48"/>
      <c r="J998" s="48"/>
      <c r="Y998" s="79"/>
      <c r="Z998" s="102"/>
      <c r="AA998" s="48"/>
      <c r="AB998" s="48"/>
      <c r="AD998" s="48"/>
      <c r="AE998" s="48"/>
      <c r="AF998" s="48"/>
      <c r="AH998" s="48"/>
      <c r="AJ998" s="48"/>
      <c r="AK998" s="48"/>
    </row>
    <row r="999" spans="6:37" x14ac:dyDescent="0.25">
      <c r="F999" s="48"/>
      <c r="G999" s="48"/>
      <c r="H999" s="61"/>
      <c r="I999" s="48"/>
      <c r="J999" s="48"/>
      <c r="Y999" s="79"/>
      <c r="Z999" s="102"/>
      <c r="AA999" s="48"/>
      <c r="AB999" s="48"/>
      <c r="AD999" s="48"/>
      <c r="AE999" s="48"/>
      <c r="AF999" s="48"/>
      <c r="AH999" s="48"/>
      <c r="AJ999" s="48"/>
      <c r="AK999" s="48"/>
    </row>
    <row r="1000" spans="6:37" x14ac:dyDescent="0.25">
      <c r="F1000" s="48"/>
      <c r="G1000" s="48"/>
      <c r="H1000" s="61"/>
      <c r="I1000" s="48"/>
      <c r="J1000" s="48"/>
      <c r="Y1000" s="79"/>
      <c r="Z1000" s="102"/>
      <c r="AA1000" s="48"/>
      <c r="AB1000" s="48"/>
      <c r="AD1000" s="48"/>
      <c r="AE1000" s="48"/>
      <c r="AF1000" s="48"/>
      <c r="AH1000" s="48"/>
      <c r="AJ1000" s="48"/>
      <c r="AK1000" s="48"/>
    </row>
    <row r="1001" spans="6:37" x14ac:dyDescent="0.25">
      <c r="F1001" s="48"/>
      <c r="G1001" s="48"/>
      <c r="H1001" s="61"/>
      <c r="I1001" s="48"/>
      <c r="J1001" s="48"/>
      <c r="Y1001" s="79"/>
      <c r="Z1001" s="102"/>
      <c r="AA1001" s="48"/>
      <c r="AB1001" s="48"/>
      <c r="AD1001" s="48"/>
      <c r="AE1001" s="48"/>
      <c r="AF1001" s="48"/>
      <c r="AH1001" s="48"/>
      <c r="AJ1001" s="48"/>
      <c r="AK1001" s="48"/>
    </row>
    <row r="1002" spans="6:37" x14ac:dyDescent="0.25">
      <c r="F1002" s="48"/>
      <c r="G1002" s="48"/>
      <c r="H1002" s="61"/>
      <c r="I1002" s="48"/>
      <c r="J1002" s="48"/>
      <c r="Y1002" s="79"/>
      <c r="Z1002" s="102"/>
      <c r="AA1002" s="48"/>
      <c r="AB1002" s="48"/>
      <c r="AD1002" s="48"/>
      <c r="AE1002" s="48"/>
      <c r="AF1002" s="48"/>
      <c r="AH1002" s="48"/>
      <c r="AJ1002" s="48"/>
      <c r="AK1002" s="48"/>
    </row>
    <row r="1003" spans="6:37" x14ac:dyDescent="0.25">
      <c r="F1003" s="48"/>
      <c r="G1003" s="48"/>
      <c r="H1003" s="61"/>
      <c r="I1003" s="48"/>
      <c r="J1003" s="48"/>
      <c r="Y1003" s="79"/>
      <c r="Z1003" s="102"/>
      <c r="AA1003" s="48"/>
      <c r="AB1003" s="48"/>
      <c r="AD1003" s="48"/>
      <c r="AE1003" s="48"/>
      <c r="AF1003" s="48"/>
      <c r="AH1003" s="48"/>
      <c r="AJ1003" s="48"/>
      <c r="AK1003" s="48"/>
    </row>
    <row r="1004" spans="6:37" x14ac:dyDescent="0.25">
      <c r="F1004" s="48"/>
      <c r="G1004" s="48"/>
      <c r="H1004" s="61"/>
      <c r="I1004" s="48"/>
      <c r="J1004" s="48"/>
      <c r="Y1004" s="79"/>
      <c r="Z1004" s="102"/>
      <c r="AA1004" s="48"/>
      <c r="AB1004" s="48"/>
      <c r="AD1004" s="48"/>
      <c r="AE1004" s="48"/>
      <c r="AF1004" s="48"/>
      <c r="AH1004" s="48"/>
      <c r="AJ1004" s="48"/>
      <c r="AK1004" s="48"/>
    </row>
    <row r="1005" spans="6:37" x14ac:dyDescent="0.25">
      <c r="F1005" s="48"/>
      <c r="G1005" s="48"/>
      <c r="H1005" s="61"/>
      <c r="I1005" s="48"/>
      <c r="J1005" s="48"/>
      <c r="Y1005" s="79"/>
      <c r="Z1005" s="102"/>
      <c r="AA1005" s="48"/>
      <c r="AB1005" s="48"/>
      <c r="AD1005" s="48"/>
      <c r="AE1005" s="48"/>
      <c r="AF1005" s="48"/>
      <c r="AH1005" s="48"/>
      <c r="AJ1005" s="48"/>
      <c r="AK1005" s="48"/>
    </row>
    <row r="1006" spans="6:37" x14ac:dyDescent="0.25">
      <c r="F1006" s="48"/>
      <c r="G1006" s="48"/>
      <c r="H1006" s="61"/>
      <c r="I1006" s="48"/>
      <c r="J1006" s="48"/>
      <c r="Y1006" s="79"/>
      <c r="Z1006" s="102"/>
      <c r="AA1006" s="48"/>
      <c r="AB1006" s="48"/>
      <c r="AD1006" s="48"/>
      <c r="AE1006" s="48"/>
      <c r="AF1006" s="48"/>
      <c r="AH1006" s="48"/>
      <c r="AJ1006" s="48"/>
      <c r="AK1006" s="48"/>
    </row>
    <row r="1007" spans="6:37" x14ac:dyDescent="0.25">
      <c r="F1007" s="48"/>
      <c r="G1007" s="48"/>
      <c r="H1007" s="61"/>
      <c r="I1007" s="48"/>
      <c r="J1007" s="48"/>
      <c r="Y1007" s="79"/>
      <c r="Z1007" s="102"/>
      <c r="AA1007" s="48"/>
      <c r="AB1007" s="48"/>
      <c r="AD1007" s="48"/>
      <c r="AE1007" s="48"/>
      <c r="AF1007" s="48"/>
      <c r="AH1007" s="48"/>
      <c r="AJ1007" s="48"/>
      <c r="AK1007" s="48"/>
    </row>
    <row r="1008" spans="6:37" x14ac:dyDescent="0.25">
      <c r="F1008" s="48"/>
      <c r="G1008" s="48"/>
      <c r="H1008" s="61"/>
      <c r="I1008" s="48"/>
      <c r="J1008" s="48"/>
      <c r="Y1008" s="79"/>
      <c r="Z1008" s="102"/>
      <c r="AA1008" s="48"/>
      <c r="AB1008" s="48"/>
      <c r="AD1008" s="48"/>
      <c r="AE1008" s="48"/>
      <c r="AF1008" s="48"/>
      <c r="AH1008" s="48"/>
      <c r="AJ1008" s="48"/>
      <c r="AK1008" s="48"/>
    </row>
    <row r="1009" spans="6:37" x14ac:dyDescent="0.25">
      <c r="F1009" s="48"/>
      <c r="G1009" s="48"/>
      <c r="H1009" s="61"/>
      <c r="I1009" s="48"/>
      <c r="J1009" s="48"/>
      <c r="Y1009" s="79"/>
      <c r="Z1009" s="102"/>
      <c r="AA1009" s="48"/>
      <c r="AB1009" s="48"/>
      <c r="AD1009" s="48"/>
      <c r="AE1009" s="48"/>
      <c r="AF1009" s="48"/>
      <c r="AH1009" s="48"/>
      <c r="AJ1009" s="48"/>
      <c r="AK1009" s="48"/>
    </row>
    <row r="1010" spans="6:37" x14ac:dyDescent="0.25">
      <c r="F1010" s="48"/>
      <c r="G1010" s="48"/>
      <c r="H1010" s="61"/>
      <c r="I1010" s="48"/>
      <c r="J1010" s="48"/>
      <c r="Y1010" s="79"/>
      <c r="Z1010" s="102"/>
      <c r="AA1010" s="48"/>
      <c r="AB1010" s="48"/>
      <c r="AD1010" s="48"/>
      <c r="AE1010" s="48"/>
      <c r="AF1010" s="48"/>
      <c r="AH1010" s="48"/>
      <c r="AJ1010" s="48"/>
      <c r="AK1010" s="48"/>
    </row>
    <row r="1011" spans="6:37" x14ac:dyDescent="0.25">
      <c r="F1011" s="48"/>
      <c r="G1011" s="48"/>
      <c r="H1011" s="61"/>
      <c r="I1011" s="48"/>
      <c r="J1011" s="48"/>
      <c r="Y1011" s="79"/>
      <c r="Z1011" s="102"/>
      <c r="AA1011" s="48"/>
      <c r="AB1011" s="48"/>
      <c r="AD1011" s="48"/>
      <c r="AE1011" s="48"/>
      <c r="AF1011" s="48"/>
      <c r="AH1011" s="48"/>
      <c r="AJ1011" s="48"/>
      <c r="AK1011" s="48"/>
    </row>
    <row r="1012" spans="6:37" x14ac:dyDescent="0.25">
      <c r="F1012" s="48"/>
      <c r="G1012" s="48"/>
      <c r="H1012" s="61"/>
      <c r="I1012" s="48"/>
      <c r="J1012" s="48"/>
      <c r="Y1012" s="79"/>
      <c r="Z1012" s="102"/>
      <c r="AA1012" s="48"/>
      <c r="AB1012" s="48"/>
      <c r="AD1012" s="48"/>
      <c r="AE1012" s="48"/>
      <c r="AF1012" s="48"/>
      <c r="AH1012" s="48"/>
      <c r="AJ1012" s="48"/>
      <c r="AK1012" s="48"/>
    </row>
    <row r="1013" spans="6:37" x14ac:dyDescent="0.25">
      <c r="F1013" s="48"/>
      <c r="G1013" s="48"/>
      <c r="H1013" s="61"/>
      <c r="I1013" s="48"/>
      <c r="J1013" s="48"/>
      <c r="Y1013" s="79"/>
      <c r="Z1013" s="102"/>
      <c r="AA1013" s="48"/>
      <c r="AB1013" s="48"/>
      <c r="AD1013" s="48"/>
      <c r="AE1013" s="48"/>
      <c r="AF1013" s="48"/>
      <c r="AH1013" s="48"/>
      <c r="AJ1013" s="48"/>
      <c r="AK1013" s="48"/>
    </row>
    <row r="1014" spans="6:37" x14ac:dyDescent="0.25">
      <c r="F1014" s="48"/>
      <c r="G1014" s="48"/>
      <c r="H1014" s="61"/>
      <c r="I1014" s="48"/>
      <c r="J1014" s="48"/>
      <c r="Y1014" s="79"/>
      <c r="Z1014" s="102"/>
      <c r="AA1014" s="48"/>
      <c r="AB1014" s="48"/>
      <c r="AD1014" s="48"/>
      <c r="AE1014" s="48"/>
      <c r="AF1014" s="48"/>
      <c r="AH1014" s="48"/>
      <c r="AJ1014" s="48"/>
      <c r="AK1014" s="48"/>
    </row>
    <row r="1015" spans="6:37" x14ac:dyDescent="0.25">
      <c r="F1015" s="48"/>
      <c r="G1015" s="48"/>
      <c r="H1015" s="61"/>
      <c r="I1015" s="48"/>
      <c r="J1015" s="48"/>
      <c r="Y1015" s="79"/>
      <c r="Z1015" s="102"/>
      <c r="AA1015" s="48"/>
      <c r="AB1015" s="48"/>
      <c r="AD1015" s="48"/>
      <c r="AE1015" s="48"/>
      <c r="AF1015" s="48"/>
      <c r="AH1015" s="48"/>
      <c r="AJ1015" s="48"/>
      <c r="AK1015" s="48"/>
    </row>
    <row r="1016" spans="6:37" x14ac:dyDescent="0.25">
      <c r="F1016" s="48"/>
      <c r="G1016" s="48"/>
      <c r="H1016" s="61"/>
      <c r="I1016" s="48"/>
      <c r="J1016" s="48"/>
      <c r="Y1016" s="79"/>
      <c r="Z1016" s="102"/>
      <c r="AA1016" s="48"/>
      <c r="AB1016" s="48"/>
      <c r="AD1016" s="48"/>
      <c r="AE1016" s="48"/>
      <c r="AF1016" s="48"/>
      <c r="AH1016" s="48"/>
      <c r="AJ1016" s="48"/>
      <c r="AK1016" s="48"/>
    </row>
    <row r="1017" spans="6:37" x14ac:dyDescent="0.25">
      <c r="F1017" s="48"/>
      <c r="G1017" s="48"/>
      <c r="H1017" s="61"/>
      <c r="I1017" s="48"/>
      <c r="J1017" s="48"/>
      <c r="Y1017" s="79"/>
      <c r="Z1017" s="102"/>
      <c r="AA1017" s="48"/>
      <c r="AB1017" s="48"/>
      <c r="AD1017" s="48"/>
      <c r="AE1017" s="48"/>
      <c r="AF1017" s="48"/>
      <c r="AH1017" s="48"/>
      <c r="AJ1017" s="48"/>
      <c r="AK1017" s="48"/>
    </row>
    <row r="1018" spans="6:37" x14ac:dyDescent="0.25">
      <c r="F1018" s="48"/>
      <c r="G1018" s="48"/>
      <c r="H1018" s="61"/>
      <c r="I1018" s="48"/>
      <c r="J1018" s="48"/>
      <c r="Y1018" s="79"/>
      <c r="Z1018" s="102"/>
      <c r="AA1018" s="48"/>
      <c r="AB1018" s="48"/>
      <c r="AD1018" s="48"/>
      <c r="AE1018" s="48"/>
      <c r="AF1018" s="48"/>
      <c r="AH1018" s="48"/>
      <c r="AJ1018" s="48"/>
      <c r="AK1018" s="48"/>
    </row>
    <row r="1019" spans="6:37" x14ac:dyDescent="0.25">
      <c r="F1019" s="48"/>
      <c r="G1019" s="48"/>
      <c r="H1019" s="61"/>
      <c r="I1019" s="48"/>
      <c r="J1019" s="48"/>
      <c r="Y1019" s="79"/>
      <c r="Z1019" s="102"/>
      <c r="AA1019" s="48"/>
      <c r="AB1019" s="48"/>
      <c r="AD1019" s="48"/>
      <c r="AE1019" s="48"/>
      <c r="AF1019" s="48"/>
      <c r="AH1019" s="48"/>
      <c r="AJ1019" s="48"/>
      <c r="AK1019" s="48"/>
    </row>
    <row r="1020" spans="6:37" x14ac:dyDescent="0.25">
      <c r="F1020" s="48"/>
      <c r="G1020" s="48"/>
      <c r="H1020" s="61"/>
      <c r="I1020" s="48"/>
      <c r="J1020" s="48"/>
      <c r="Y1020" s="79"/>
      <c r="Z1020" s="102"/>
      <c r="AA1020" s="48"/>
      <c r="AB1020" s="48"/>
      <c r="AD1020" s="48"/>
      <c r="AE1020" s="48"/>
      <c r="AF1020" s="48"/>
      <c r="AH1020" s="48"/>
      <c r="AJ1020" s="48"/>
      <c r="AK1020" s="48"/>
    </row>
    <row r="1021" spans="6:37" x14ac:dyDescent="0.25">
      <c r="F1021" s="48"/>
      <c r="G1021" s="48"/>
      <c r="H1021" s="61"/>
      <c r="I1021" s="48"/>
      <c r="J1021" s="48"/>
      <c r="Y1021" s="79"/>
      <c r="Z1021" s="102"/>
      <c r="AA1021" s="48"/>
      <c r="AB1021" s="48"/>
      <c r="AD1021" s="48"/>
      <c r="AE1021" s="48"/>
      <c r="AF1021" s="48"/>
      <c r="AH1021" s="48"/>
      <c r="AJ1021" s="48"/>
      <c r="AK1021" s="48"/>
    </row>
    <row r="1022" spans="6:37" x14ac:dyDescent="0.25">
      <c r="F1022" s="48"/>
      <c r="G1022" s="48"/>
      <c r="H1022" s="61"/>
      <c r="I1022" s="48"/>
      <c r="J1022" s="48"/>
      <c r="Y1022" s="79"/>
      <c r="Z1022" s="102"/>
      <c r="AA1022" s="48"/>
      <c r="AB1022" s="48"/>
      <c r="AD1022" s="48"/>
      <c r="AE1022" s="48"/>
      <c r="AF1022" s="48"/>
      <c r="AH1022" s="48"/>
      <c r="AJ1022" s="48"/>
      <c r="AK1022" s="48"/>
    </row>
    <row r="1023" spans="6:37" x14ac:dyDescent="0.25">
      <c r="F1023" s="48"/>
      <c r="G1023" s="48"/>
      <c r="H1023" s="61"/>
      <c r="I1023" s="48"/>
      <c r="J1023" s="48"/>
      <c r="Y1023" s="79"/>
      <c r="Z1023" s="102"/>
      <c r="AA1023" s="48"/>
      <c r="AB1023" s="48"/>
      <c r="AD1023" s="48"/>
      <c r="AE1023" s="48"/>
      <c r="AF1023" s="48"/>
      <c r="AH1023" s="48"/>
      <c r="AJ1023" s="48"/>
      <c r="AK1023" s="48"/>
    </row>
    <row r="1024" spans="6:37" x14ac:dyDescent="0.25">
      <c r="F1024" s="48"/>
      <c r="G1024" s="48"/>
      <c r="H1024" s="61"/>
      <c r="I1024" s="48"/>
      <c r="J1024" s="48"/>
      <c r="Y1024" s="79"/>
      <c r="Z1024" s="102"/>
      <c r="AA1024" s="48"/>
      <c r="AB1024" s="48"/>
      <c r="AD1024" s="48"/>
      <c r="AE1024" s="48"/>
      <c r="AF1024" s="48"/>
      <c r="AH1024" s="48"/>
      <c r="AJ1024" s="48"/>
      <c r="AK1024" s="48"/>
    </row>
    <row r="1025" spans="6:37" x14ac:dyDescent="0.25">
      <c r="F1025" s="48"/>
      <c r="G1025" s="48"/>
      <c r="H1025" s="61"/>
      <c r="I1025" s="48"/>
      <c r="J1025" s="48"/>
      <c r="Y1025" s="79"/>
      <c r="Z1025" s="102"/>
      <c r="AA1025" s="48"/>
      <c r="AB1025" s="48"/>
      <c r="AD1025" s="48"/>
      <c r="AE1025" s="48"/>
      <c r="AF1025" s="48"/>
      <c r="AH1025" s="48"/>
      <c r="AJ1025" s="48"/>
      <c r="AK1025" s="48"/>
    </row>
    <row r="1026" spans="6:37" x14ac:dyDescent="0.25">
      <c r="F1026" s="48"/>
      <c r="G1026" s="48"/>
      <c r="H1026" s="61"/>
      <c r="I1026" s="48"/>
      <c r="J1026" s="48"/>
      <c r="Y1026" s="79"/>
      <c r="Z1026" s="102"/>
      <c r="AA1026" s="48"/>
      <c r="AB1026" s="48"/>
      <c r="AD1026" s="48"/>
      <c r="AE1026" s="48"/>
      <c r="AF1026" s="48"/>
      <c r="AH1026" s="48"/>
      <c r="AJ1026" s="48"/>
      <c r="AK1026" s="48"/>
    </row>
    <row r="1027" spans="6:37" x14ac:dyDescent="0.25">
      <c r="F1027" s="48"/>
      <c r="G1027" s="48"/>
      <c r="H1027" s="61"/>
      <c r="I1027" s="48"/>
      <c r="J1027" s="48"/>
      <c r="Y1027" s="79"/>
      <c r="Z1027" s="102"/>
      <c r="AA1027" s="48"/>
      <c r="AB1027" s="48"/>
      <c r="AD1027" s="48"/>
      <c r="AE1027" s="48"/>
      <c r="AF1027" s="48"/>
      <c r="AH1027" s="48"/>
      <c r="AJ1027" s="48"/>
      <c r="AK1027" s="48"/>
    </row>
    <row r="1028" spans="6:37" x14ac:dyDescent="0.25">
      <c r="F1028" s="48"/>
      <c r="G1028" s="48"/>
      <c r="H1028" s="61"/>
      <c r="I1028" s="48"/>
      <c r="J1028" s="48"/>
      <c r="Y1028" s="79"/>
      <c r="Z1028" s="102"/>
      <c r="AA1028" s="48"/>
      <c r="AB1028" s="48"/>
      <c r="AD1028" s="48"/>
      <c r="AE1028" s="48"/>
      <c r="AF1028" s="48"/>
      <c r="AH1028" s="48"/>
      <c r="AJ1028" s="48"/>
      <c r="AK1028" s="48"/>
    </row>
    <row r="1029" spans="6:37" x14ac:dyDescent="0.25">
      <c r="F1029" s="48"/>
      <c r="G1029" s="48"/>
      <c r="H1029" s="61"/>
      <c r="I1029" s="48"/>
      <c r="J1029" s="48"/>
      <c r="Y1029" s="79"/>
      <c r="Z1029" s="102"/>
      <c r="AA1029" s="48"/>
      <c r="AB1029" s="48"/>
      <c r="AD1029" s="48"/>
      <c r="AE1029" s="48"/>
      <c r="AF1029" s="48"/>
      <c r="AH1029" s="48"/>
      <c r="AJ1029" s="48"/>
      <c r="AK1029" s="48"/>
    </row>
    <row r="1030" spans="6:37" x14ac:dyDescent="0.25">
      <c r="F1030" s="48"/>
      <c r="G1030" s="48"/>
      <c r="H1030" s="61"/>
      <c r="I1030" s="48"/>
      <c r="J1030" s="48"/>
      <c r="Y1030" s="79"/>
      <c r="Z1030" s="102"/>
      <c r="AA1030" s="48"/>
      <c r="AB1030" s="48"/>
      <c r="AD1030" s="48"/>
      <c r="AE1030" s="48"/>
      <c r="AF1030" s="48"/>
      <c r="AH1030" s="48"/>
      <c r="AJ1030" s="48"/>
      <c r="AK1030" s="48"/>
    </row>
    <row r="1031" spans="6:37" x14ac:dyDescent="0.25">
      <c r="F1031" s="48"/>
      <c r="G1031" s="48"/>
      <c r="H1031" s="61"/>
      <c r="I1031" s="48"/>
      <c r="J1031" s="48"/>
      <c r="Y1031" s="79"/>
      <c r="Z1031" s="102"/>
      <c r="AA1031" s="48"/>
      <c r="AB1031" s="48"/>
      <c r="AD1031" s="48"/>
      <c r="AE1031" s="48"/>
      <c r="AF1031" s="48"/>
      <c r="AH1031" s="48"/>
      <c r="AJ1031" s="48"/>
      <c r="AK1031" s="48"/>
    </row>
    <row r="1032" spans="6:37" x14ac:dyDescent="0.25">
      <c r="F1032" s="48"/>
      <c r="G1032" s="48"/>
      <c r="H1032" s="61"/>
      <c r="I1032" s="48"/>
      <c r="J1032" s="48"/>
      <c r="Y1032" s="79"/>
      <c r="Z1032" s="102"/>
      <c r="AA1032" s="48"/>
      <c r="AB1032" s="48"/>
      <c r="AD1032" s="48"/>
      <c r="AE1032" s="48"/>
      <c r="AF1032" s="48"/>
      <c r="AH1032" s="48"/>
      <c r="AJ1032" s="48"/>
      <c r="AK1032" s="48"/>
    </row>
    <row r="1033" spans="6:37" x14ac:dyDescent="0.25">
      <c r="F1033" s="48"/>
      <c r="G1033" s="48"/>
      <c r="H1033" s="61"/>
      <c r="I1033" s="48"/>
      <c r="J1033" s="48"/>
      <c r="Y1033" s="79"/>
      <c r="Z1033" s="102"/>
      <c r="AA1033" s="48"/>
      <c r="AB1033" s="48"/>
      <c r="AD1033" s="48"/>
      <c r="AE1033" s="48"/>
      <c r="AF1033" s="48"/>
      <c r="AH1033" s="48"/>
      <c r="AJ1033" s="48"/>
      <c r="AK1033" s="48"/>
    </row>
    <row r="1034" spans="6:37" x14ac:dyDescent="0.25">
      <c r="F1034" s="48"/>
      <c r="G1034" s="48"/>
      <c r="H1034" s="61"/>
      <c r="I1034" s="48"/>
      <c r="J1034" s="48"/>
      <c r="Y1034" s="79"/>
      <c r="Z1034" s="102"/>
      <c r="AA1034" s="48"/>
      <c r="AB1034" s="48"/>
      <c r="AD1034" s="48"/>
      <c r="AE1034" s="48"/>
      <c r="AF1034" s="48"/>
      <c r="AH1034" s="48"/>
      <c r="AJ1034" s="48"/>
      <c r="AK1034" s="48"/>
    </row>
    <row r="1035" spans="6:37" x14ac:dyDescent="0.25">
      <c r="F1035" s="48"/>
      <c r="G1035" s="48"/>
      <c r="H1035" s="61"/>
      <c r="I1035" s="48"/>
      <c r="J1035" s="48"/>
      <c r="Y1035" s="79"/>
      <c r="Z1035" s="102"/>
      <c r="AA1035" s="48"/>
      <c r="AB1035" s="48"/>
      <c r="AD1035" s="48"/>
      <c r="AE1035" s="48"/>
      <c r="AF1035" s="48"/>
      <c r="AH1035" s="48"/>
      <c r="AJ1035" s="48"/>
      <c r="AK1035" s="48"/>
    </row>
    <row r="1036" spans="6:37" x14ac:dyDescent="0.25">
      <c r="F1036" s="48"/>
      <c r="G1036" s="48"/>
      <c r="H1036" s="61"/>
      <c r="I1036" s="48"/>
      <c r="J1036" s="48"/>
      <c r="Y1036" s="79"/>
      <c r="Z1036" s="102"/>
      <c r="AA1036" s="48"/>
      <c r="AB1036" s="48"/>
      <c r="AD1036" s="48"/>
      <c r="AE1036" s="48"/>
      <c r="AF1036" s="48"/>
      <c r="AH1036" s="48"/>
      <c r="AJ1036" s="48"/>
      <c r="AK1036" s="48"/>
    </row>
    <row r="1037" spans="6:37" x14ac:dyDescent="0.25">
      <c r="F1037" s="48"/>
      <c r="G1037" s="48"/>
      <c r="H1037" s="61"/>
      <c r="I1037" s="48"/>
      <c r="J1037" s="48"/>
      <c r="Y1037" s="79"/>
      <c r="Z1037" s="102"/>
      <c r="AA1037" s="48"/>
      <c r="AB1037" s="48"/>
      <c r="AD1037" s="48"/>
      <c r="AE1037" s="48"/>
      <c r="AF1037" s="48"/>
      <c r="AH1037" s="48"/>
      <c r="AJ1037" s="48"/>
      <c r="AK1037" s="48"/>
    </row>
    <row r="1038" spans="6:37" x14ac:dyDescent="0.25">
      <c r="F1038" s="48"/>
      <c r="G1038" s="48"/>
      <c r="H1038" s="61"/>
      <c r="I1038" s="48"/>
      <c r="J1038" s="48"/>
      <c r="Y1038" s="79"/>
      <c r="Z1038" s="102"/>
      <c r="AA1038" s="48"/>
      <c r="AB1038" s="48"/>
      <c r="AD1038" s="48"/>
      <c r="AE1038" s="48"/>
      <c r="AF1038" s="48"/>
      <c r="AH1038" s="48"/>
      <c r="AJ1038" s="48"/>
      <c r="AK1038" s="48"/>
    </row>
    <row r="1039" spans="6:37" x14ac:dyDescent="0.25">
      <c r="F1039" s="48"/>
      <c r="G1039" s="48"/>
      <c r="H1039" s="61"/>
      <c r="I1039" s="48"/>
      <c r="J1039" s="48"/>
      <c r="Y1039" s="79"/>
      <c r="Z1039" s="102"/>
      <c r="AA1039" s="48"/>
      <c r="AB1039" s="48"/>
      <c r="AD1039" s="48"/>
      <c r="AE1039" s="48"/>
      <c r="AF1039" s="48"/>
      <c r="AH1039" s="48"/>
      <c r="AJ1039" s="48"/>
      <c r="AK1039" s="48"/>
    </row>
    <row r="1040" spans="6:37" x14ac:dyDescent="0.25">
      <c r="F1040" s="48"/>
      <c r="G1040" s="48"/>
      <c r="H1040" s="61"/>
      <c r="I1040" s="48"/>
      <c r="J1040" s="48"/>
      <c r="Y1040" s="79"/>
      <c r="Z1040" s="102"/>
      <c r="AA1040" s="48"/>
      <c r="AB1040" s="48"/>
      <c r="AD1040" s="48"/>
      <c r="AE1040" s="48"/>
      <c r="AF1040" s="48"/>
      <c r="AH1040" s="48"/>
      <c r="AJ1040" s="48"/>
      <c r="AK1040" s="48"/>
    </row>
    <row r="1041" spans="6:37" x14ac:dyDescent="0.25">
      <c r="F1041" s="48"/>
      <c r="G1041" s="48"/>
      <c r="H1041" s="61"/>
      <c r="I1041" s="48"/>
      <c r="J1041" s="48"/>
      <c r="Y1041" s="79"/>
      <c r="Z1041" s="102"/>
      <c r="AA1041" s="48"/>
      <c r="AB1041" s="48"/>
      <c r="AD1041" s="48"/>
      <c r="AE1041" s="48"/>
      <c r="AF1041" s="48"/>
      <c r="AH1041" s="48"/>
      <c r="AJ1041" s="48"/>
      <c r="AK1041" s="48"/>
    </row>
    <row r="1042" spans="6:37" x14ac:dyDescent="0.25">
      <c r="F1042" s="48"/>
      <c r="G1042" s="48"/>
      <c r="H1042" s="61"/>
      <c r="I1042" s="48"/>
      <c r="J1042" s="48"/>
      <c r="Y1042" s="79"/>
      <c r="Z1042" s="102"/>
      <c r="AA1042" s="48"/>
      <c r="AB1042" s="48"/>
      <c r="AD1042" s="48"/>
      <c r="AE1042" s="48"/>
      <c r="AF1042" s="48"/>
      <c r="AH1042" s="48"/>
      <c r="AJ1042" s="48"/>
      <c r="AK1042" s="48"/>
    </row>
    <row r="1043" spans="6:37" x14ac:dyDescent="0.25">
      <c r="F1043" s="48"/>
      <c r="G1043" s="48"/>
      <c r="H1043" s="61"/>
      <c r="I1043" s="48"/>
      <c r="J1043" s="48"/>
      <c r="Y1043" s="79"/>
      <c r="Z1043" s="102"/>
      <c r="AA1043" s="48"/>
      <c r="AB1043" s="48"/>
      <c r="AD1043" s="48"/>
      <c r="AE1043" s="48"/>
      <c r="AF1043" s="48"/>
      <c r="AH1043" s="48"/>
      <c r="AJ1043" s="48"/>
      <c r="AK1043" s="48"/>
    </row>
    <row r="1044" spans="6:37" x14ac:dyDescent="0.25">
      <c r="F1044" s="48"/>
      <c r="G1044" s="48"/>
      <c r="H1044" s="61"/>
      <c r="I1044" s="48"/>
      <c r="J1044" s="48"/>
      <c r="Y1044" s="79"/>
      <c r="Z1044" s="102"/>
      <c r="AA1044" s="48"/>
      <c r="AB1044" s="48"/>
      <c r="AD1044" s="48"/>
      <c r="AE1044" s="48"/>
      <c r="AF1044" s="48"/>
      <c r="AH1044" s="48"/>
      <c r="AJ1044" s="48"/>
      <c r="AK1044" s="48"/>
    </row>
    <row r="1045" spans="6:37" x14ac:dyDescent="0.25">
      <c r="F1045" s="48"/>
      <c r="G1045" s="48"/>
      <c r="H1045" s="61"/>
      <c r="I1045" s="48"/>
      <c r="J1045" s="48"/>
      <c r="Y1045" s="79"/>
      <c r="Z1045" s="102"/>
      <c r="AA1045" s="48"/>
      <c r="AB1045" s="48"/>
      <c r="AD1045" s="48"/>
      <c r="AE1045" s="48"/>
      <c r="AF1045" s="48"/>
      <c r="AH1045" s="48"/>
      <c r="AJ1045" s="48"/>
      <c r="AK1045" s="48"/>
    </row>
    <row r="1046" spans="6:37" x14ac:dyDescent="0.25">
      <c r="F1046" s="48"/>
      <c r="G1046" s="48"/>
      <c r="H1046" s="61"/>
      <c r="I1046" s="48"/>
      <c r="J1046" s="48"/>
      <c r="Y1046" s="79"/>
      <c r="Z1046" s="102"/>
      <c r="AA1046" s="48"/>
      <c r="AB1046" s="48"/>
      <c r="AD1046" s="48"/>
      <c r="AE1046" s="48"/>
      <c r="AF1046" s="48"/>
      <c r="AH1046" s="48"/>
      <c r="AJ1046" s="48"/>
      <c r="AK1046" s="48"/>
    </row>
    <row r="1047" spans="6:37" x14ac:dyDescent="0.25">
      <c r="F1047" s="48"/>
      <c r="G1047" s="48"/>
      <c r="H1047" s="61"/>
      <c r="I1047" s="48"/>
      <c r="J1047" s="48"/>
      <c r="Y1047" s="79"/>
      <c r="Z1047" s="102"/>
      <c r="AA1047" s="48"/>
      <c r="AB1047" s="48"/>
      <c r="AD1047" s="48"/>
      <c r="AE1047" s="48"/>
      <c r="AF1047" s="48"/>
      <c r="AH1047" s="48"/>
      <c r="AJ1047" s="48"/>
      <c r="AK1047" s="48"/>
    </row>
    <row r="1048" spans="6:37" x14ac:dyDescent="0.25">
      <c r="F1048" s="48"/>
      <c r="G1048" s="48"/>
      <c r="H1048" s="61"/>
      <c r="I1048" s="48"/>
      <c r="J1048" s="48"/>
      <c r="Y1048" s="79"/>
      <c r="Z1048" s="102"/>
      <c r="AA1048" s="48"/>
      <c r="AB1048" s="48"/>
      <c r="AD1048" s="48"/>
      <c r="AE1048" s="48"/>
      <c r="AF1048" s="48"/>
      <c r="AH1048" s="48"/>
      <c r="AJ1048" s="48"/>
      <c r="AK1048" s="48"/>
    </row>
    <row r="1049" spans="6:37" x14ac:dyDescent="0.25">
      <c r="F1049" s="48"/>
      <c r="G1049" s="48"/>
      <c r="H1049" s="61"/>
      <c r="I1049" s="48"/>
      <c r="J1049" s="48"/>
      <c r="Y1049" s="79"/>
      <c r="Z1049" s="102"/>
      <c r="AA1049" s="48"/>
      <c r="AB1049" s="48"/>
      <c r="AD1049" s="48"/>
      <c r="AE1049" s="48"/>
      <c r="AF1049" s="48"/>
      <c r="AH1049" s="48"/>
      <c r="AJ1049" s="48"/>
      <c r="AK1049" s="48"/>
    </row>
    <row r="1050" spans="6:37" x14ac:dyDescent="0.25">
      <c r="F1050" s="48"/>
      <c r="G1050" s="48"/>
      <c r="H1050" s="61"/>
      <c r="I1050" s="48"/>
      <c r="J1050" s="48"/>
      <c r="Y1050" s="79"/>
      <c r="Z1050" s="102"/>
      <c r="AA1050" s="48"/>
      <c r="AB1050" s="48"/>
      <c r="AD1050" s="48"/>
      <c r="AE1050" s="48"/>
      <c r="AF1050" s="48"/>
      <c r="AH1050" s="48"/>
      <c r="AJ1050" s="48"/>
      <c r="AK1050" s="48"/>
    </row>
    <row r="1051" spans="6:37" x14ac:dyDescent="0.25">
      <c r="F1051" s="48"/>
      <c r="G1051" s="48"/>
      <c r="H1051" s="61"/>
      <c r="I1051" s="48"/>
      <c r="J1051" s="48"/>
      <c r="Y1051" s="79"/>
      <c r="Z1051" s="102"/>
      <c r="AA1051" s="48"/>
      <c r="AB1051" s="48"/>
      <c r="AD1051" s="48"/>
      <c r="AE1051" s="48"/>
      <c r="AF1051" s="48"/>
      <c r="AH1051" s="48"/>
      <c r="AJ1051" s="48"/>
      <c r="AK1051" s="48"/>
    </row>
    <row r="1052" spans="6:37" x14ac:dyDescent="0.25">
      <c r="F1052" s="48"/>
      <c r="G1052" s="48"/>
      <c r="H1052" s="61"/>
      <c r="I1052" s="48"/>
      <c r="J1052" s="48"/>
      <c r="Y1052" s="79"/>
      <c r="Z1052" s="102"/>
      <c r="AA1052" s="48"/>
      <c r="AB1052" s="48"/>
      <c r="AD1052" s="48"/>
      <c r="AE1052" s="48"/>
      <c r="AF1052" s="48"/>
      <c r="AH1052" s="48"/>
      <c r="AJ1052" s="48"/>
      <c r="AK1052" s="48"/>
    </row>
    <row r="1053" spans="6:37" x14ac:dyDescent="0.25">
      <c r="F1053" s="48"/>
      <c r="G1053" s="48"/>
      <c r="H1053" s="61"/>
      <c r="I1053" s="48"/>
      <c r="J1053" s="48"/>
      <c r="Y1053" s="79"/>
      <c r="Z1053" s="102"/>
      <c r="AA1053" s="48"/>
      <c r="AB1053" s="48"/>
      <c r="AD1053" s="48"/>
      <c r="AE1053" s="48"/>
      <c r="AF1053" s="48"/>
      <c r="AH1053" s="48"/>
      <c r="AJ1053" s="48"/>
      <c r="AK1053" s="48"/>
    </row>
    <row r="1054" spans="6:37" x14ac:dyDescent="0.25">
      <c r="F1054" s="48"/>
      <c r="G1054" s="48"/>
      <c r="H1054" s="61"/>
      <c r="I1054" s="48"/>
      <c r="J1054" s="48"/>
      <c r="Y1054" s="79"/>
      <c r="Z1054" s="102"/>
      <c r="AA1054" s="48"/>
      <c r="AB1054" s="48"/>
      <c r="AD1054" s="48"/>
      <c r="AE1054" s="48"/>
      <c r="AF1054" s="48"/>
      <c r="AH1054" s="48"/>
      <c r="AJ1054" s="48"/>
      <c r="AK1054" s="48"/>
    </row>
    <row r="1055" spans="6:37" x14ac:dyDescent="0.25">
      <c r="F1055" s="48"/>
      <c r="G1055" s="48"/>
      <c r="H1055" s="61"/>
      <c r="I1055" s="48"/>
      <c r="J1055" s="48"/>
      <c r="Y1055" s="79"/>
      <c r="Z1055" s="102"/>
      <c r="AA1055" s="48"/>
      <c r="AB1055" s="48"/>
      <c r="AD1055" s="48"/>
      <c r="AE1055" s="48"/>
      <c r="AF1055" s="48"/>
      <c r="AH1055" s="48"/>
      <c r="AJ1055" s="48"/>
      <c r="AK1055" s="48"/>
    </row>
    <row r="1056" spans="6:37" x14ac:dyDescent="0.25">
      <c r="F1056" s="48"/>
      <c r="G1056" s="48"/>
      <c r="H1056" s="61"/>
      <c r="I1056" s="48"/>
      <c r="J1056" s="48"/>
      <c r="Y1056" s="79"/>
      <c r="Z1056" s="102"/>
      <c r="AA1056" s="48"/>
      <c r="AB1056" s="48"/>
      <c r="AD1056" s="48"/>
      <c r="AE1056" s="48"/>
      <c r="AF1056" s="48"/>
      <c r="AH1056" s="48"/>
      <c r="AJ1056" s="48"/>
      <c r="AK1056" s="48"/>
    </row>
    <row r="1057" spans="6:37" x14ac:dyDescent="0.25">
      <c r="F1057" s="48"/>
      <c r="G1057" s="48"/>
      <c r="H1057" s="61"/>
      <c r="I1057" s="48"/>
      <c r="J1057" s="48"/>
      <c r="Y1057" s="79"/>
      <c r="Z1057" s="102"/>
      <c r="AA1057" s="48"/>
      <c r="AB1057" s="48"/>
      <c r="AD1057" s="48"/>
      <c r="AE1057" s="48"/>
      <c r="AF1057" s="48"/>
      <c r="AH1057" s="48"/>
      <c r="AJ1057" s="48"/>
      <c r="AK1057" s="48"/>
    </row>
    <row r="1058" spans="6:37" x14ac:dyDescent="0.25">
      <c r="F1058" s="48"/>
      <c r="G1058" s="48"/>
      <c r="H1058" s="61"/>
      <c r="I1058" s="48"/>
      <c r="J1058" s="48"/>
      <c r="Y1058" s="79"/>
      <c r="Z1058" s="102"/>
      <c r="AA1058" s="48"/>
      <c r="AB1058" s="48"/>
      <c r="AD1058" s="48"/>
      <c r="AE1058" s="48"/>
      <c r="AF1058" s="48"/>
      <c r="AH1058" s="48"/>
      <c r="AJ1058" s="48"/>
      <c r="AK1058" s="48"/>
    </row>
    <row r="1059" spans="6:37" x14ac:dyDescent="0.25">
      <c r="F1059" s="48"/>
      <c r="G1059" s="48"/>
      <c r="H1059" s="61"/>
      <c r="I1059" s="48"/>
      <c r="J1059" s="48"/>
      <c r="Y1059" s="79"/>
      <c r="Z1059" s="102"/>
      <c r="AA1059" s="48"/>
      <c r="AB1059" s="48"/>
      <c r="AD1059" s="48"/>
      <c r="AE1059" s="48"/>
      <c r="AF1059" s="48"/>
      <c r="AH1059" s="48"/>
      <c r="AJ1059" s="48"/>
      <c r="AK1059" s="48"/>
    </row>
    <row r="1060" spans="6:37" x14ac:dyDescent="0.25">
      <c r="F1060" s="48"/>
      <c r="G1060" s="48"/>
      <c r="H1060" s="61"/>
      <c r="I1060" s="48"/>
      <c r="J1060" s="48"/>
      <c r="Y1060" s="79"/>
      <c r="Z1060" s="102"/>
      <c r="AA1060" s="48"/>
      <c r="AB1060" s="48"/>
      <c r="AD1060" s="48"/>
      <c r="AE1060" s="48"/>
      <c r="AF1060" s="48"/>
      <c r="AH1060" s="48"/>
      <c r="AJ1060" s="48"/>
      <c r="AK1060" s="48"/>
    </row>
    <row r="1061" spans="6:37" x14ac:dyDescent="0.25">
      <c r="F1061" s="48"/>
      <c r="G1061" s="48"/>
      <c r="H1061" s="61"/>
      <c r="I1061" s="48"/>
      <c r="J1061" s="48"/>
      <c r="Y1061" s="79"/>
      <c r="Z1061" s="102"/>
      <c r="AA1061" s="48"/>
      <c r="AB1061" s="48"/>
      <c r="AD1061" s="48"/>
      <c r="AE1061" s="48"/>
      <c r="AF1061" s="48"/>
      <c r="AH1061" s="48"/>
      <c r="AJ1061" s="48"/>
      <c r="AK1061" s="48"/>
    </row>
    <row r="1062" spans="6:37" x14ac:dyDescent="0.25">
      <c r="F1062" s="48"/>
      <c r="G1062" s="48"/>
      <c r="H1062" s="61"/>
      <c r="I1062" s="48"/>
      <c r="J1062" s="48"/>
      <c r="Y1062" s="79"/>
      <c r="Z1062" s="102"/>
      <c r="AA1062" s="48"/>
      <c r="AB1062" s="48"/>
      <c r="AD1062" s="48"/>
      <c r="AE1062" s="48"/>
      <c r="AF1062" s="48"/>
      <c r="AH1062" s="48"/>
      <c r="AJ1062" s="48"/>
      <c r="AK1062" s="48"/>
    </row>
    <row r="1063" spans="6:37" x14ac:dyDescent="0.25">
      <c r="F1063" s="48"/>
      <c r="G1063" s="48"/>
      <c r="H1063" s="61"/>
      <c r="I1063" s="48"/>
      <c r="J1063" s="48"/>
      <c r="Y1063" s="79"/>
      <c r="Z1063" s="102"/>
      <c r="AA1063" s="48"/>
      <c r="AB1063" s="48"/>
      <c r="AD1063" s="48"/>
      <c r="AE1063" s="48"/>
      <c r="AF1063" s="48"/>
      <c r="AH1063" s="48"/>
      <c r="AJ1063" s="48"/>
      <c r="AK1063" s="48"/>
    </row>
    <row r="1064" spans="6:37" x14ac:dyDescent="0.25">
      <c r="F1064" s="48"/>
      <c r="G1064" s="48"/>
      <c r="H1064" s="61"/>
      <c r="I1064" s="48"/>
      <c r="J1064" s="48"/>
      <c r="Y1064" s="79"/>
      <c r="Z1064" s="102"/>
      <c r="AA1064" s="48"/>
      <c r="AB1064" s="48"/>
      <c r="AD1064" s="48"/>
      <c r="AE1064" s="48"/>
      <c r="AF1064" s="48"/>
      <c r="AH1064" s="48"/>
      <c r="AJ1064" s="48"/>
      <c r="AK1064" s="48"/>
    </row>
    <row r="1065" spans="6:37" x14ac:dyDescent="0.25">
      <c r="F1065" s="48"/>
      <c r="G1065" s="48"/>
      <c r="H1065" s="61"/>
      <c r="I1065" s="48"/>
      <c r="J1065" s="48"/>
      <c r="Y1065" s="79"/>
      <c r="Z1065" s="102"/>
      <c r="AA1065" s="48"/>
      <c r="AB1065" s="48"/>
      <c r="AD1065" s="48"/>
      <c r="AE1065" s="48"/>
      <c r="AF1065" s="48"/>
      <c r="AH1065" s="48"/>
      <c r="AJ1065" s="48"/>
      <c r="AK1065" s="48"/>
    </row>
    <row r="1066" spans="6:37" x14ac:dyDescent="0.25">
      <c r="F1066" s="48"/>
      <c r="G1066" s="48"/>
      <c r="H1066" s="61"/>
      <c r="I1066" s="48"/>
      <c r="J1066" s="48"/>
      <c r="Y1066" s="79"/>
      <c r="Z1066" s="102"/>
      <c r="AA1066" s="48"/>
      <c r="AB1066" s="48"/>
      <c r="AD1066" s="48"/>
      <c r="AE1066" s="48"/>
      <c r="AF1066" s="48"/>
      <c r="AH1066" s="48"/>
      <c r="AJ1066" s="48"/>
      <c r="AK1066" s="48"/>
    </row>
    <row r="1067" spans="6:37" x14ac:dyDescent="0.25">
      <c r="F1067" s="48"/>
      <c r="G1067" s="48"/>
      <c r="H1067" s="61"/>
      <c r="I1067" s="48"/>
      <c r="J1067" s="48"/>
      <c r="Y1067" s="79"/>
      <c r="Z1067" s="102"/>
      <c r="AA1067" s="48"/>
      <c r="AB1067" s="48"/>
      <c r="AD1067" s="48"/>
      <c r="AE1067" s="48"/>
      <c r="AF1067" s="48"/>
      <c r="AH1067" s="48"/>
      <c r="AJ1067" s="48"/>
      <c r="AK1067" s="48"/>
    </row>
    <row r="1068" spans="6:37" x14ac:dyDescent="0.25">
      <c r="F1068" s="48"/>
      <c r="G1068" s="48"/>
      <c r="H1068" s="61"/>
      <c r="I1068" s="48"/>
      <c r="J1068" s="48"/>
      <c r="Y1068" s="79"/>
      <c r="Z1068" s="102"/>
      <c r="AA1068" s="48"/>
      <c r="AB1068" s="48"/>
      <c r="AD1068" s="48"/>
      <c r="AE1068" s="48"/>
      <c r="AF1068" s="48"/>
      <c r="AH1068" s="48"/>
      <c r="AJ1068" s="48"/>
      <c r="AK1068" s="48"/>
    </row>
    <row r="1069" spans="6:37" x14ac:dyDescent="0.25">
      <c r="F1069" s="48"/>
      <c r="G1069" s="48"/>
      <c r="H1069" s="61"/>
      <c r="I1069" s="48"/>
      <c r="J1069" s="48"/>
      <c r="Y1069" s="79"/>
      <c r="Z1069" s="102"/>
      <c r="AA1069" s="48"/>
      <c r="AB1069" s="48"/>
      <c r="AD1069" s="48"/>
      <c r="AE1069" s="48"/>
      <c r="AF1069" s="48"/>
      <c r="AH1069" s="48"/>
      <c r="AJ1069" s="48"/>
      <c r="AK1069" s="48"/>
    </row>
    <row r="1070" spans="6:37" x14ac:dyDescent="0.25">
      <c r="F1070" s="48"/>
      <c r="G1070" s="48"/>
      <c r="H1070" s="61"/>
      <c r="I1070" s="48"/>
      <c r="J1070" s="48"/>
      <c r="Y1070" s="79"/>
      <c r="Z1070" s="102"/>
      <c r="AA1070" s="48"/>
      <c r="AB1070" s="48"/>
      <c r="AD1070" s="48"/>
      <c r="AE1070" s="48"/>
      <c r="AF1070" s="48"/>
      <c r="AH1070" s="48"/>
      <c r="AJ1070" s="48"/>
      <c r="AK1070" s="48"/>
    </row>
    <row r="1071" spans="6:37" x14ac:dyDescent="0.25">
      <c r="F1071" s="48"/>
      <c r="G1071" s="48"/>
      <c r="H1071" s="61"/>
      <c r="I1071" s="48"/>
      <c r="J1071" s="48"/>
      <c r="Y1071" s="79"/>
      <c r="Z1071" s="102"/>
      <c r="AA1071" s="48"/>
      <c r="AB1071" s="48"/>
      <c r="AD1071" s="48"/>
      <c r="AE1071" s="48"/>
      <c r="AF1071" s="48"/>
      <c r="AH1071" s="48"/>
      <c r="AJ1071" s="48"/>
      <c r="AK1071" s="48"/>
    </row>
    <row r="1072" spans="6:37" x14ac:dyDescent="0.25">
      <c r="F1072" s="48"/>
      <c r="G1072" s="48"/>
      <c r="H1072" s="61"/>
      <c r="I1072" s="48"/>
      <c r="J1072" s="48"/>
      <c r="Y1072" s="79"/>
      <c r="Z1072" s="102"/>
      <c r="AA1072" s="48"/>
      <c r="AB1072" s="48"/>
      <c r="AD1072" s="48"/>
      <c r="AE1072" s="48"/>
      <c r="AF1072" s="48"/>
      <c r="AH1072" s="48"/>
      <c r="AJ1072" s="48"/>
      <c r="AK1072" s="48"/>
    </row>
    <row r="1073" spans="6:37" x14ac:dyDescent="0.25">
      <c r="F1073" s="48"/>
      <c r="G1073" s="48"/>
      <c r="H1073" s="61"/>
      <c r="I1073" s="48"/>
      <c r="J1073" s="48"/>
      <c r="Y1073" s="79"/>
      <c r="Z1073" s="102"/>
      <c r="AA1073" s="48"/>
      <c r="AB1073" s="48"/>
      <c r="AD1073" s="48"/>
      <c r="AE1073" s="48"/>
      <c r="AF1073" s="48"/>
      <c r="AH1073" s="48"/>
      <c r="AJ1073" s="48"/>
      <c r="AK1073" s="48"/>
    </row>
    <row r="1074" spans="6:37" x14ac:dyDescent="0.25">
      <c r="F1074" s="48"/>
      <c r="G1074" s="48"/>
      <c r="H1074" s="61"/>
      <c r="I1074" s="48"/>
      <c r="J1074" s="48"/>
      <c r="Y1074" s="79"/>
      <c r="Z1074" s="102"/>
      <c r="AA1074" s="48"/>
      <c r="AB1074" s="48"/>
      <c r="AD1074" s="48"/>
      <c r="AE1074" s="48"/>
      <c r="AF1074" s="48"/>
      <c r="AH1074" s="48"/>
      <c r="AJ1074" s="48"/>
      <c r="AK1074" s="48"/>
    </row>
    <row r="1075" spans="6:37" x14ac:dyDescent="0.25">
      <c r="F1075" s="48"/>
      <c r="G1075" s="48"/>
      <c r="H1075" s="61"/>
      <c r="I1075" s="48"/>
      <c r="J1075" s="48"/>
      <c r="Y1075" s="79"/>
      <c r="Z1075" s="102"/>
      <c r="AA1075" s="48"/>
      <c r="AB1075" s="48"/>
      <c r="AD1075" s="48"/>
      <c r="AE1075" s="48"/>
      <c r="AF1075" s="48"/>
      <c r="AH1075" s="48"/>
      <c r="AJ1075" s="48"/>
      <c r="AK1075" s="48"/>
    </row>
    <row r="1076" spans="6:37" x14ac:dyDescent="0.25">
      <c r="F1076" s="48"/>
      <c r="G1076" s="48"/>
      <c r="H1076" s="61"/>
      <c r="I1076" s="48"/>
      <c r="J1076" s="48"/>
      <c r="Y1076" s="79"/>
      <c r="Z1076" s="102"/>
      <c r="AA1076" s="48"/>
      <c r="AB1076" s="48"/>
      <c r="AD1076" s="48"/>
      <c r="AE1076" s="48"/>
      <c r="AF1076" s="48"/>
      <c r="AH1076" s="48"/>
      <c r="AJ1076" s="48"/>
      <c r="AK1076" s="48"/>
    </row>
    <row r="1077" spans="6:37" x14ac:dyDescent="0.25">
      <c r="F1077" s="48"/>
      <c r="G1077" s="48"/>
      <c r="H1077" s="61"/>
      <c r="I1077" s="48"/>
      <c r="J1077" s="48"/>
      <c r="Y1077" s="79"/>
      <c r="Z1077" s="102"/>
      <c r="AA1077" s="48"/>
      <c r="AB1077" s="48"/>
      <c r="AD1077" s="48"/>
      <c r="AE1077" s="48"/>
      <c r="AF1077" s="48"/>
      <c r="AH1077" s="48"/>
      <c r="AJ1077" s="48"/>
      <c r="AK1077" s="48"/>
    </row>
    <row r="1078" spans="6:37" x14ac:dyDescent="0.25">
      <c r="F1078" s="48"/>
      <c r="G1078" s="48"/>
      <c r="H1078" s="61"/>
      <c r="I1078" s="48"/>
      <c r="J1078" s="48"/>
      <c r="Y1078" s="79"/>
      <c r="Z1078" s="102"/>
      <c r="AA1078" s="48"/>
      <c r="AB1078" s="48"/>
      <c r="AD1078" s="48"/>
      <c r="AE1078" s="48"/>
      <c r="AF1078" s="48"/>
      <c r="AH1078" s="48"/>
      <c r="AJ1078" s="48"/>
      <c r="AK1078" s="48"/>
    </row>
    <row r="1079" spans="6:37" x14ac:dyDescent="0.25">
      <c r="F1079" s="48"/>
      <c r="G1079" s="48"/>
      <c r="H1079" s="61"/>
      <c r="I1079" s="48"/>
      <c r="J1079" s="48"/>
      <c r="Y1079" s="79"/>
      <c r="Z1079" s="102"/>
      <c r="AA1079" s="48"/>
      <c r="AB1079" s="48"/>
      <c r="AD1079" s="48"/>
      <c r="AE1079" s="48"/>
      <c r="AF1079" s="48"/>
      <c r="AH1079" s="48"/>
      <c r="AJ1079" s="48"/>
      <c r="AK1079" s="48"/>
    </row>
    <row r="1080" spans="6:37" x14ac:dyDescent="0.25">
      <c r="F1080" s="48"/>
      <c r="G1080" s="48"/>
      <c r="H1080" s="61"/>
      <c r="I1080" s="48"/>
      <c r="J1080" s="48"/>
      <c r="Y1080" s="79"/>
      <c r="Z1080" s="102"/>
      <c r="AA1080" s="48"/>
      <c r="AB1080" s="48"/>
      <c r="AD1080" s="48"/>
      <c r="AE1080" s="48"/>
      <c r="AF1080" s="48"/>
      <c r="AH1080" s="48"/>
      <c r="AJ1080" s="48"/>
      <c r="AK1080" s="48"/>
    </row>
    <row r="1081" spans="6:37" x14ac:dyDescent="0.25">
      <c r="F1081" s="48"/>
      <c r="G1081" s="48"/>
      <c r="H1081" s="61"/>
      <c r="I1081" s="48"/>
      <c r="J1081" s="48"/>
      <c r="Y1081" s="79"/>
      <c r="Z1081" s="102"/>
      <c r="AA1081" s="48"/>
      <c r="AB1081" s="48"/>
      <c r="AD1081" s="48"/>
      <c r="AE1081" s="48"/>
      <c r="AF1081" s="48"/>
      <c r="AH1081" s="48"/>
      <c r="AJ1081" s="48"/>
      <c r="AK1081" s="48"/>
    </row>
    <row r="1082" spans="6:37" x14ac:dyDescent="0.25">
      <c r="F1082" s="48"/>
      <c r="G1082" s="48"/>
      <c r="H1082" s="61"/>
      <c r="I1082" s="48"/>
      <c r="J1082" s="48"/>
      <c r="Y1082" s="79"/>
      <c r="Z1082" s="102"/>
      <c r="AA1082" s="48"/>
      <c r="AB1082" s="48"/>
      <c r="AD1082" s="48"/>
      <c r="AE1082" s="48"/>
      <c r="AF1082" s="48"/>
      <c r="AH1082" s="48"/>
      <c r="AJ1082" s="48"/>
      <c r="AK1082" s="48"/>
    </row>
    <row r="1083" spans="6:37" x14ac:dyDescent="0.25">
      <c r="F1083" s="48"/>
      <c r="G1083" s="48"/>
      <c r="H1083" s="61"/>
      <c r="I1083" s="48"/>
      <c r="J1083" s="48"/>
      <c r="Y1083" s="79"/>
      <c r="Z1083" s="102"/>
      <c r="AA1083" s="48"/>
      <c r="AB1083" s="48"/>
      <c r="AD1083" s="48"/>
      <c r="AE1083" s="48"/>
      <c r="AF1083" s="48"/>
      <c r="AH1083" s="48"/>
      <c r="AJ1083" s="48"/>
      <c r="AK1083" s="48"/>
    </row>
    <row r="1084" spans="6:37" x14ac:dyDescent="0.25">
      <c r="F1084" s="48"/>
      <c r="G1084" s="48"/>
      <c r="H1084" s="61"/>
      <c r="I1084" s="48"/>
      <c r="J1084" s="48"/>
      <c r="Y1084" s="79"/>
      <c r="Z1084" s="102"/>
      <c r="AA1084" s="48"/>
      <c r="AB1084" s="48"/>
      <c r="AD1084" s="48"/>
      <c r="AE1084" s="48"/>
      <c r="AF1084" s="48"/>
      <c r="AH1084" s="48"/>
      <c r="AJ1084" s="48"/>
      <c r="AK1084" s="48"/>
    </row>
    <row r="1085" spans="6:37" x14ac:dyDescent="0.25">
      <c r="F1085" s="48"/>
      <c r="G1085" s="48"/>
      <c r="H1085" s="61"/>
      <c r="I1085" s="48"/>
      <c r="J1085" s="48"/>
      <c r="Y1085" s="79"/>
      <c r="Z1085" s="102"/>
      <c r="AA1085" s="48"/>
      <c r="AB1085" s="48"/>
      <c r="AD1085" s="48"/>
      <c r="AE1085" s="48"/>
      <c r="AF1085" s="48"/>
      <c r="AH1085" s="48"/>
      <c r="AJ1085" s="48"/>
      <c r="AK1085" s="48"/>
    </row>
    <row r="1086" spans="6:37" x14ac:dyDescent="0.25">
      <c r="F1086" s="48"/>
      <c r="G1086" s="48"/>
      <c r="H1086" s="61"/>
      <c r="I1086" s="48"/>
      <c r="J1086" s="48"/>
      <c r="Y1086" s="79"/>
      <c r="Z1086" s="102"/>
      <c r="AA1086" s="48"/>
      <c r="AB1086" s="48"/>
      <c r="AD1086" s="48"/>
      <c r="AE1086" s="48"/>
      <c r="AF1086" s="48"/>
      <c r="AH1086" s="48"/>
      <c r="AJ1086" s="48"/>
      <c r="AK1086" s="48"/>
    </row>
    <row r="1087" spans="6:37" x14ac:dyDescent="0.25">
      <c r="F1087" s="48"/>
      <c r="G1087" s="48"/>
      <c r="H1087" s="61"/>
      <c r="I1087" s="48"/>
      <c r="J1087" s="48"/>
      <c r="Y1087" s="79"/>
      <c r="Z1087" s="102"/>
      <c r="AA1087" s="48"/>
      <c r="AB1087" s="48"/>
      <c r="AD1087" s="48"/>
      <c r="AE1087" s="48"/>
      <c r="AF1087" s="48"/>
      <c r="AH1087" s="48"/>
      <c r="AJ1087" s="48"/>
      <c r="AK1087" s="48"/>
    </row>
    <row r="1088" spans="6:37" x14ac:dyDescent="0.25">
      <c r="F1088" s="48"/>
      <c r="G1088" s="48"/>
      <c r="H1088" s="61"/>
      <c r="I1088" s="48"/>
      <c r="J1088" s="48"/>
      <c r="Y1088" s="79"/>
      <c r="Z1088" s="102"/>
      <c r="AA1088" s="48"/>
      <c r="AB1088" s="48"/>
      <c r="AD1088" s="48"/>
      <c r="AE1088" s="48"/>
      <c r="AF1088" s="48"/>
      <c r="AH1088" s="48"/>
      <c r="AJ1088" s="48"/>
      <c r="AK1088" s="48"/>
    </row>
    <row r="1089" spans="6:37" x14ac:dyDescent="0.25">
      <c r="F1089" s="48"/>
      <c r="G1089" s="48"/>
      <c r="H1089" s="61"/>
      <c r="I1089" s="48"/>
      <c r="J1089" s="48"/>
      <c r="Y1089" s="79"/>
      <c r="Z1089" s="102"/>
      <c r="AA1089" s="48"/>
      <c r="AB1089" s="48"/>
      <c r="AD1089" s="48"/>
      <c r="AE1089" s="48"/>
      <c r="AF1089" s="48"/>
      <c r="AH1089" s="48"/>
      <c r="AJ1089" s="48"/>
      <c r="AK1089" s="48"/>
    </row>
    <row r="1090" spans="6:37" x14ac:dyDescent="0.25">
      <c r="F1090" s="48"/>
      <c r="G1090" s="48"/>
      <c r="H1090" s="61"/>
      <c r="I1090" s="48"/>
      <c r="J1090" s="48"/>
      <c r="Y1090" s="79"/>
      <c r="Z1090" s="102"/>
      <c r="AA1090" s="48"/>
      <c r="AB1090" s="48"/>
      <c r="AD1090" s="48"/>
      <c r="AE1090" s="48"/>
      <c r="AF1090" s="48"/>
      <c r="AH1090" s="48"/>
      <c r="AJ1090" s="48"/>
      <c r="AK1090" s="48"/>
    </row>
    <row r="1091" spans="6:37" x14ac:dyDescent="0.25">
      <c r="F1091" s="48"/>
      <c r="G1091" s="48"/>
      <c r="H1091" s="61"/>
      <c r="I1091" s="48"/>
      <c r="J1091" s="48"/>
      <c r="Y1091" s="79"/>
      <c r="Z1091" s="102"/>
      <c r="AA1091" s="48"/>
      <c r="AB1091" s="48"/>
      <c r="AD1091" s="48"/>
      <c r="AE1091" s="48"/>
      <c r="AF1091" s="48"/>
      <c r="AH1091" s="48"/>
      <c r="AJ1091" s="48"/>
      <c r="AK1091" s="48"/>
    </row>
    <row r="1092" spans="6:37" x14ac:dyDescent="0.25">
      <c r="F1092" s="48"/>
      <c r="G1092" s="48"/>
      <c r="H1092" s="61"/>
      <c r="I1092" s="48"/>
      <c r="J1092" s="48"/>
      <c r="Y1092" s="79"/>
      <c r="Z1092" s="102"/>
      <c r="AA1092" s="48"/>
      <c r="AB1092" s="48"/>
      <c r="AD1092" s="48"/>
      <c r="AE1092" s="48"/>
      <c r="AF1092" s="48"/>
      <c r="AH1092" s="48"/>
      <c r="AJ1092" s="48"/>
      <c r="AK1092" s="48"/>
    </row>
    <row r="1093" spans="6:37" x14ac:dyDescent="0.25">
      <c r="F1093" s="48"/>
      <c r="G1093" s="48"/>
      <c r="H1093" s="61"/>
      <c r="I1093" s="48"/>
      <c r="J1093" s="48"/>
      <c r="Y1093" s="79"/>
      <c r="Z1093" s="102"/>
      <c r="AA1093" s="48"/>
      <c r="AB1093" s="48"/>
      <c r="AD1093" s="48"/>
      <c r="AE1093" s="48"/>
      <c r="AF1093" s="48"/>
      <c r="AH1093" s="48"/>
      <c r="AJ1093" s="48"/>
      <c r="AK1093" s="48"/>
    </row>
    <row r="1094" spans="6:37" x14ac:dyDescent="0.25">
      <c r="F1094" s="48"/>
      <c r="G1094" s="48"/>
      <c r="H1094" s="61"/>
      <c r="I1094" s="48"/>
      <c r="J1094" s="48"/>
      <c r="Y1094" s="79"/>
      <c r="Z1094" s="102"/>
      <c r="AA1094" s="48"/>
      <c r="AB1094" s="48"/>
      <c r="AD1094" s="48"/>
      <c r="AE1094" s="48"/>
      <c r="AF1094" s="48"/>
      <c r="AH1094" s="48"/>
      <c r="AJ1094" s="48"/>
      <c r="AK1094" s="48"/>
    </row>
    <row r="1095" spans="6:37" x14ac:dyDescent="0.25">
      <c r="F1095" s="48"/>
      <c r="G1095" s="48"/>
      <c r="H1095" s="61"/>
      <c r="I1095" s="48"/>
      <c r="J1095" s="48"/>
      <c r="Y1095" s="79"/>
      <c r="Z1095" s="102"/>
      <c r="AA1095" s="48"/>
      <c r="AB1095" s="48"/>
      <c r="AD1095" s="48"/>
      <c r="AE1095" s="48"/>
      <c r="AF1095" s="48"/>
      <c r="AH1095" s="48"/>
      <c r="AJ1095" s="48"/>
      <c r="AK1095" s="48"/>
    </row>
    <row r="1096" spans="6:37" x14ac:dyDescent="0.25">
      <c r="F1096" s="48"/>
      <c r="G1096" s="48"/>
      <c r="H1096" s="61"/>
      <c r="I1096" s="48"/>
      <c r="J1096" s="48"/>
      <c r="Y1096" s="79"/>
      <c r="Z1096" s="102"/>
      <c r="AA1096" s="48"/>
      <c r="AB1096" s="48"/>
      <c r="AD1096" s="48"/>
      <c r="AE1096" s="48"/>
      <c r="AF1096" s="48"/>
      <c r="AH1096" s="48"/>
      <c r="AJ1096" s="48"/>
      <c r="AK1096" s="48"/>
    </row>
    <row r="1097" spans="6:37" x14ac:dyDescent="0.25">
      <c r="F1097" s="48"/>
      <c r="G1097" s="48"/>
      <c r="H1097" s="61"/>
      <c r="I1097" s="48"/>
      <c r="J1097" s="48"/>
      <c r="Y1097" s="79"/>
      <c r="Z1097" s="102"/>
      <c r="AA1097" s="48"/>
      <c r="AB1097" s="48"/>
      <c r="AD1097" s="48"/>
      <c r="AE1097" s="48"/>
      <c r="AF1097" s="48"/>
      <c r="AH1097" s="48"/>
      <c r="AJ1097" s="48"/>
      <c r="AK1097" s="48"/>
    </row>
    <row r="1098" spans="6:37" x14ac:dyDescent="0.25">
      <c r="F1098" s="48"/>
      <c r="G1098" s="48"/>
      <c r="H1098" s="61"/>
      <c r="I1098" s="48"/>
      <c r="J1098" s="48"/>
      <c r="Y1098" s="79"/>
      <c r="Z1098" s="102"/>
      <c r="AA1098" s="48"/>
      <c r="AB1098" s="48"/>
      <c r="AD1098" s="48"/>
      <c r="AE1098" s="48"/>
      <c r="AF1098" s="48"/>
      <c r="AH1098" s="48"/>
      <c r="AJ1098" s="48"/>
      <c r="AK1098" s="48"/>
    </row>
    <row r="1099" spans="6:37" x14ac:dyDescent="0.25">
      <c r="F1099" s="48"/>
      <c r="G1099" s="48"/>
      <c r="H1099" s="61"/>
      <c r="I1099" s="48"/>
      <c r="J1099" s="48"/>
      <c r="Y1099" s="79"/>
      <c r="Z1099" s="102"/>
      <c r="AA1099" s="48"/>
      <c r="AB1099" s="48"/>
      <c r="AD1099" s="48"/>
      <c r="AE1099" s="48"/>
      <c r="AF1099" s="48"/>
      <c r="AH1099" s="48"/>
      <c r="AJ1099" s="48"/>
      <c r="AK1099" s="48"/>
    </row>
    <row r="1100" spans="6:37" x14ac:dyDescent="0.25">
      <c r="F1100" s="48"/>
      <c r="G1100" s="48"/>
      <c r="H1100" s="61"/>
      <c r="I1100" s="48"/>
      <c r="J1100" s="48"/>
      <c r="Y1100" s="79"/>
      <c r="Z1100" s="102"/>
      <c r="AA1100" s="48"/>
      <c r="AB1100" s="48"/>
      <c r="AD1100" s="48"/>
      <c r="AE1100" s="48"/>
      <c r="AF1100" s="48"/>
      <c r="AH1100" s="48"/>
      <c r="AJ1100" s="48"/>
      <c r="AK1100" s="48"/>
    </row>
    <row r="1101" spans="6:37" x14ac:dyDescent="0.25">
      <c r="F1101" s="48"/>
      <c r="G1101" s="48"/>
      <c r="H1101" s="61"/>
      <c r="I1101" s="48"/>
      <c r="J1101" s="48"/>
      <c r="Y1101" s="79"/>
      <c r="Z1101" s="102"/>
      <c r="AA1101" s="48"/>
      <c r="AB1101" s="48"/>
      <c r="AD1101" s="48"/>
      <c r="AE1101" s="48"/>
      <c r="AF1101" s="48"/>
      <c r="AH1101" s="48"/>
      <c r="AJ1101" s="48"/>
      <c r="AK1101" s="48"/>
    </row>
    <row r="1102" spans="6:37" x14ac:dyDescent="0.25">
      <c r="F1102" s="48"/>
      <c r="G1102" s="48"/>
      <c r="H1102" s="61"/>
      <c r="I1102" s="48"/>
      <c r="J1102" s="48"/>
      <c r="Y1102" s="79"/>
      <c r="Z1102" s="102"/>
      <c r="AA1102" s="48"/>
      <c r="AB1102" s="48"/>
      <c r="AD1102" s="48"/>
      <c r="AE1102" s="48"/>
      <c r="AF1102" s="48"/>
      <c r="AH1102" s="48"/>
      <c r="AJ1102" s="48"/>
      <c r="AK1102" s="48"/>
    </row>
    <row r="1103" spans="6:37" x14ac:dyDescent="0.25">
      <c r="F1103" s="48"/>
      <c r="G1103" s="48"/>
      <c r="H1103" s="61"/>
      <c r="I1103" s="48"/>
      <c r="J1103" s="48"/>
      <c r="Y1103" s="79"/>
      <c r="Z1103" s="102"/>
      <c r="AA1103" s="48"/>
      <c r="AB1103" s="48"/>
      <c r="AD1103" s="48"/>
      <c r="AE1103" s="48"/>
      <c r="AF1103" s="48"/>
      <c r="AH1103" s="48"/>
      <c r="AJ1103" s="48"/>
      <c r="AK1103" s="48"/>
    </row>
    <row r="1104" spans="6:37" x14ac:dyDescent="0.25">
      <c r="F1104" s="48"/>
      <c r="G1104" s="48"/>
      <c r="H1104" s="61"/>
      <c r="I1104" s="48"/>
      <c r="J1104" s="48"/>
      <c r="Y1104" s="79"/>
      <c r="Z1104" s="102"/>
      <c r="AA1104" s="48"/>
      <c r="AB1104" s="48"/>
      <c r="AD1104" s="48"/>
      <c r="AE1104" s="48"/>
      <c r="AF1104" s="48"/>
      <c r="AH1104" s="48"/>
      <c r="AJ1104" s="48"/>
      <c r="AK1104" s="48"/>
    </row>
    <row r="1105" spans="6:37" x14ac:dyDescent="0.25">
      <c r="F1105" s="48"/>
      <c r="G1105" s="48"/>
      <c r="H1105" s="61"/>
      <c r="I1105" s="48"/>
      <c r="J1105" s="48"/>
      <c r="Y1105" s="79"/>
      <c r="Z1105" s="102"/>
      <c r="AA1105" s="48"/>
      <c r="AB1105" s="48"/>
      <c r="AD1105" s="48"/>
      <c r="AE1105" s="48"/>
      <c r="AF1105" s="48"/>
      <c r="AH1105" s="48"/>
      <c r="AJ1105" s="48"/>
      <c r="AK1105" s="48"/>
    </row>
    <row r="1106" spans="6:37" x14ac:dyDescent="0.25">
      <c r="F1106" s="48"/>
      <c r="G1106" s="48"/>
      <c r="H1106" s="61"/>
      <c r="I1106" s="48"/>
      <c r="J1106" s="48"/>
      <c r="Y1106" s="79"/>
      <c r="Z1106" s="102"/>
      <c r="AA1106" s="48"/>
      <c r="AB1106" s="48"/>
      <c r="AD1106" s="48"/>
      <c r="AE1106" s="48"/>
      <c r="AF1106" s="48"/>
      <c r="AH1106" s="48"/>
      <c r="AJ1106" s="48"/>
      <c r="AK1106" s="48"/>
    </row>
    <row r="1107" spans="6:37" x14ac:dyDescent="0.25">
      <c r="F1107" s="48"/>
      <c r="G1107" s="48"/>
      <c r="H1107" s="61"/>
      <c r="I1107" s="48"/>
      <c r="J1107" s="48"/>
      <c r="Y1107" s="79"/>
      <c r="Z1107" s="102"/>
      <c r="AA1107" s="48"/>
      <c r="AB1107" s="48"/>
      <c r="AD1107" s="48"/>
      <c r="AE1107" s="48"/>
      <c r="AF1107" s="48"/>
      <c r="AH1107" s="48"/>
      <c r="AJ1107" s="48"/>
      <c r="AK1107" s="48"/>
    </row>
    <row r="1108" spans="6:37" x14ac:dyDescent="0.25">
      <c r="F1108" s="48"/>
      <c r="G1108" s="48"/>
      <c r="H1108" s="61"/>
      <c r="I1108" s="48"/>
      <c r="J1108" s="48"/>
      <c r="Y1108" s="79"/>
      <c r="Z1108" s="102"/>
      <c r="AA1108" s="48"/>
      <c r="AB1108" s="48"/>
      <c r="AD1108" s="48"/>
      <c r="AE1108" s="48"/>
      <c r="AF1108" s="48"/>
      <c r="AH1108" s="48"/>
      <c r="AJ1108" s="48"/>
      <c r="AK1108" s="48"/>
    </row>
    <row r="1109" spans="6:37" x14ac:dyDescent="0.25">
      <c r="F1109" s="48"/>
      <c r="G1109" s="48"/>
      <c r="H1109" s="61"/>
      <c r="I1109" s="48"/>
      <c r="J1109" s="48"/>
      <c r="Y1109" s="79"/>
      <c r="Z1109" s="102"/>
      <c r="AA1109" s="48"/>
      <c r="AB1109" s="48"/>
      <c r="AD1109" s="48"/>
      <c r="AE1109" s="48"/>
      <c r="AF1109" s="48"/>
      <c r="AH1109" s="48"/>
      <c r="AJ1109" s="48"/>
      <c r="AK1109" s="48"/>
    </row>
    <row r="1110" spans="6:37" x14ac:dyDescent="0.25">
      <c r="F1110" s="48"/>
      <c r="G1110" s="48"/>
      <c r="H1110" s="61"/>
      <c r="I1110" s="48"/>
      <c r="J1110" s="48"/>
      <c r="Y1110" s="79"/>
      <c r="Z1110" s="102"/>
      <c r="AA1110" s="48"/>
      <c r="AB1110" s="48"/>
      <c r="AD1110" s="48"/>
      <c r="AE1110" s="48"/>
      <c r="AF1110" s="48"/>
      <c r="AH1110" s="48"/>
      <c r="AJ1110" s="48"/>
      <c r="AK1110" s="48"/>
    </row>
    <row r="1111" spans="6:37" x14ac:dyDescent="0.25">
      <c r="F1111" s="48"/>
      <c r="G1111" s="48"/>
      <c r="H1111" s="61"/>
      <c r="I1111" s="48"/>
      <c r="J1111" s="48"/>
      <c r="Y1111" s="79"/>
      <c r="Z1111" s="102"/>
      <c r="AA1111" s="48"/>
      <c r="AB1111" s="48"/>
      <c r="AD1111" s="48"/>
      <c r="AE1111" s="48"/>
      <c r="AF1111" s="48"/>
      <c r="AH1111" s="48"/>
      <c r="AJ1111" s="48"/>
      <c r="AK1111" s="48"/>
    </row>
    <row r="1112" spans="6:37" x14ac:dyDescent="0.25">
      <c r="F1112" s="48"/>
      <c r="G1112" s="48"/>
      <c r="H1112" s="61"/>
      <c r="I1112" s="48"/>
      <c r="J1112" s="48"/>
      <c r="Y1112" s="79"/>
      <c r="Z1112" s="102"/>
      <c r="AA1112" s="48"/>
      <c r="AB1112" s="48"/>
      <c r="AD1112" s="48"/>
      <c r="AE1112" s="48"/>
      <c r="AF1112" s="48"/>
      <c r="AH1112" s="48"/>
      <c r="AJ1112" s="48"/>
      <c r="AK1112" s="48"/>
    </row>
    <row r="1113" spans="6:37" x14ac:dyDescent="0.25">
      <c r="F1113" s="48"/>
      <c r="G1113" s="48"/>
      <c r="H1113" s="61"/>
      <c r="I1113" s="48"/>
      <c r="J1113" s="48"/>
      <c r="Y1113" s="79"/>
      <c r="Z1113" s="102"/>
      <c r="AA1113" s="48"/>
      <c r="AB1113" s="48"/>
      <c r="AD1113" s="48"/>
      <c r="AE1113" s="48"/>
      <c r="AF1113" s="48"/>
      <c r="AH1113" s="48"/>
      <c r="AJ1113" s="48"/>
      <c r="AK1113" s="48"/>
    </row>
    <row r="1114" spans="6:37" x14ac:dyDescent="0.25">
      <c r="F1114" s="48"/>
      <c r="G1114" s="48"/>
      <c r="H1114" s="61"/>
      <c r="I1114" s="48"/>
      <c r="J1114" s="48"/>
      <c r="Y1114" s="79"/>
      <c r="Z1114" s="102"/>
      <c r="AA1114" s="48"/>
      <c r="AB1114" s="48"/>
      <c r="AD1114" s="48"/>
      <c r="AE1114" s="48"/>
      <c r="AF1114" s="48"/>
      <c r="AH1114" s="48"/>
      <c r="AJ1114" s="48"/>
      <c r="AK1114" s="48"/>
    </row>
    <row r="1115" spans="6:37" x14ac:dyDescent="0.25">
      <c r="F1115" s="48"/>
      <c r="G1115" s="48"/>
      <c r="H1115" s="61"/>
      <c r="I1115" s="48"/>
      <c r="J1115" s="48"/>
      <c r="Y1115" s="79"/>
      <c r="Z1115" s="102"/>
      <c r="AA1115" s="48"/>
      <c r="AB1115" s="48"/>
      <c r="AD1115" s="48"/>
      <c r="AE1115" s="48"/>
      <c r="AF1115" s="48"/>
      <c r="AH1115" s="48"/>
      <c r="AJ1115" s="48"/>
      <c r="AK1115" s="48"/>
    </row>
    <row r="1116" spans="6:37" x14ac:dyDescent="0.25">
      <c r="F1116" s="48"/>
      <c r="G1116" s="48"/>
      <c r="H1116" s="61"/>
      <c r="I1116" s="48"/>
      <c r="J1116" s="48"/>
      <c r="Y1116" s="79"/>
      <c r="Z1116" s="102"/>
      <c r="AA1116" s="48"/>
      <c r="AB1116" s="48"/>
      <c r="AD1116" s="48"/>
      <c r="AE1116" s="48"/>
      <c r="AF1116" s="48"/>
      <c r="AH1116" s="48"/>
      <c r="AJ1116" s="48"/>
      <c r="AK1116" s="48"/>
    </row>
    <row r="1117" spans="6:37" x14ac:dyDescent="0.25">
      <c r="F1117" s="48"/>
      <c r="G1117" s="48"/>
      <c r="H1117" s="61"/>
      <c r="I1117" s="48"/>
      <c r="J1117" s="48"/>
      <c r="Y1117" s="79"/>
      <c r="Z1117" s="102"/>
      <c r="AA1117" s="48"/>
      <c r="AB1117" s="48"/>
      <c r="AD1117" s="48"/>
      <c r="AE1117" s="48"/>
      <c r="AF1117" s="48"/>
      <c r="AH1117" s="48"/>
      <c r="AJ1117" s="48"/>
      <c r="AK1117" s="48"/>
    </row>
    <row r="1118" spans="6:37" x14ac:dyDescent="0.25">
      <c r="F1118" s="48"/>
      <c r="G1118" s="48"/>
      <c r="H1118" s="61"/>
      <c r="I1118" s="48"/>
      <c r="J1118" s="48"/>
      <c r="Y1118" s="79"/>
      <c r="Z1118" s="102"/>
      <c r="AA1118" s="48"/>
      <c r="AB1118" s="48"/>
      <c r="AD1118" s="48"/>
      <c r="AE1118" s="48"/>
      <c r="AF1118" s="48"/>
      <c r="AH1118" s="48"/>
      <c r="AJ1118" s="48"/>
      <c r="AK1118" s="48"/>
    </row>
    <row r="1119" spans="6:37" x14ac:dyDescent="0.25">
      <c r="F1119" s="48"/>
      <c r="G1119" s="48"/>
      <c r="H1119" s="61"/>
      <c r="I1119" s="48"/>
      <c r="J1119" s="48"/>
      <c r="Y1119" s="79"/>
      <c r="Z1119" s="102"/>
      <c r="AA1119" s="48"/>
      <c r="AB1119" s="48"/>
      <c r="AD1119" s="48"/>
      <c r="AE1119" s="48"/>
      <c r="AF1119" s="48"/>
      <c r="AH1119" s="48"/>
      <c r="AJ1119" s="48"/>
      <c r="AK1119" s="48"/>
    </row>
    <row r="1120" spans="6:37" x14ac:dyDescent="0.25">
      <c r="F1120" s="48"/>
      <c r="G1120" s="48"/>
      <c r="H1120" s="61"/>
      <c r="I1120" s="48"/>
      <c r="J1120" s="48"/>
      <c r="Y1120" s="79"/>
      <c r="Z1120" s="102"/>
      <c r="AA1120" s="48"/>
      <c r="AB1120" s="48"/>
      <c r="AD1120" s="48"/>
      <c r="AE1120" s="48"/>
      <c r="AF1120" s="48"/>
      <c r="AH1120" s="48"/>
      <c r="AJ1120" s="48"/>
      <c r="AK1120" s="48"/>
    </row>
    <row r="1121" spans="6:37" x14ac:dyDescent="0.25">
      <c r="F1121" s="48"/>
      <c r="G1121" s="48"/>
      <c r="H1121" s="61"/>
      <c r="I1121" s="48"/>
      <c r="J1121" s="48"/>
      <c r="Y1121" s="79"/>
      <c r="Z1121" s="102"/>
      <c r="AA1121" s="48"/>
      <c r="AB1121" s="48"/>
      <c r="AD1121" s="48"/>
      <c r="AE1121" s="48"/>
      <c r="AF1121" s="48"/>
      <c r="AH1121" s="48"/>
      <c r="AJ1121" s="48"/>
      <c r="AK1121" s="48"/>
    </row>
    <row r="1122" spans="6:37" x14ac:dyDescent="0.25">
      <c r="F1122" s="48"/>
      <c r="G1122" s="48"/>
      <c r="H1122" s="61"/>
      <c r="I1122" s="48"/>
      <c r="J1122" s="48"/>
      <c r="Y1122" s="79"/>
      <c r="Z1122" s="102"/>
      <c r="AA1122" s="48"/>
      <c r="AB1122" s="48"/>
      <c r="AD1122" s="48"/>
      <c r="AE1122" s="48"/>
      <c r="AF1122" s="48"/>
      <c r="AH1122" s="48"/>
      <c r="AJ1122" s="48"/>
      <c r="AK1122" s="48"/>
    </row>
    <row r="1123" spans="6:37" x14ac:dyDescent="0.25">
      <c r="F1123" s="48"/>
      <c r="G1123" s="48"/>
      <c r="H1123" s="61"/>
      <c r="I1123" s="48"/>
      <c r="J1123" s="48"/>
      <c r="Y1123" s="79"/>
      <c r="Z1123" s="102"/>
      <c r="AA1123" s="48"/>
      <c r="AB1123" s="48"/>
      <c r="AD1123" s="48"/>
      <c r="AE1123" s="48"/>
      <c r="AF1123" s="48"/>
      <c r="AH1123" s="48"/>
      <c r="AJ1123" s="48"/>
      <c r="AK1123" s="48"/>
    </row>
    <row r="1124" spans="6:37" x14ac:dyDescent="0.25">
      <c r="F1124" s="48"/>
      <c r="G1124" s="48"/>
      <c r="H1124" s="61"/>
      <c r="I1124" s="48"/>
      <c r="J1124" s="48"/>
      <c r="Y1124" s="79"/>
      <c r="Z1124" s="102"/>
      <c r="AA1124" s="48"/>
      <c r="AB1124" s="48"/>
      <c r="AD1124" s="48"/>
      <c r="AE1124" s="48"/>
      <c r="AF1124" s="48"/>
      <c r="AH1124" s="48"/>
      <c r="AJ1124" s="48"/>
      <c r="AK1124" s="48"/>
    </row>
    <row r="1125" spans="6:37" x14ac:dyDescent="0.25">
      <c r="F1125" s="48"/>
      <c r="G1125" s="48"/>
      <c r="H1125" s="61"/>
      <c r="I1125" s="48"/>
      <c r="J1125" s="48"/>
      <c r="Y1125" s="79"/>
      <c r="Z1125" s="102"/>
      <c r="AA1125" s="48"/>
      <c r="AB1125" s="48"/>
      <c r="AD1125" s="48"/>
      <c r="AE1125" s="48"/>
      <c r="AF1125" s="48"/>
      <c r="AH1125" s="48"/>
      <c r="AJ1125" s="48"/>
      <c r="AK1125" s="48"/>
    </row>
    <row r="1126" spans="6:37" x14ac:dyDescent="0.25">
      <c r="F1126" s="48"/>
      <c r="G1126" s="48"/>
      <c r="H1126" s="61"/>
      <c r="I1126" s="48"/>
      <c r="J1126" s="48"/>
      <c r="Y1126" s="79"/>
      <c r="Z1126" s="102"/>
      <c r="AA1126" s="48"/>
      <c r="AB1126" s="48"/>
      <c r="AD1126" s="48"/>
      <c r="AE1126" s="48"/>
      <c r="AF1126" s="48"/>
      <c r="AH1126" s="48"/>
      <c r="AJ1126" s="48"/>
      <c r="AK1126" s="48"/>
    </row>
    <row r="1127" spans="6:37" x14ac:dyDescent="0.25">
      <c r="F1127" s="48"/>
      <c r="G1127" s="48"/>
      <c r="H1127" s="61"/>
      <c r="I1127" s="48"/>
      <c r="J1127" s="48"/>
      <c r="Y1127" s="79"/>
      <c r="Z1127" s="102"/>
      <c r="AA1127" s="48"/>
      <c r="AB1127" s="48"/>
      <c r="AD1127" s="48"/>
      <c r="AE1127" s="48"/>
      <c r="AF1127" s="48"/>
      <c r="AH1127" s="48"/>
      <c r="AJ1127" s="48"/>
      <c r="AK1127" s="48"/>
    </row>
    <row r="1128" spans="6:37" x14ac:dyDescent="0.25">
      <c r="F1128" s="48"/>
      <c r="G1128" s="48"/>
      <c r="H1128" s="61"/>
      <c r="I1128" s="48"/>
      <c r="J1128" s="48"/>
      <c r="Y1128" s="79"/>
      <c r="Z1128" s="102"/>
      <c r="AA1128" s="48"/>
      <c r="AB1128" s="48"/>
      <c r="AD1128" s="48"/>
      <c r="AE1128" s="48"/>
      <c r="AF1128" s="48"/>
      <c r="AH1128" s="48"/>
      <c r="AJ1128" s="48"/>
      <c r="AK1128" s="48"/>
    </row>
    <row r="1129" spans="6:37" x14ac:dyDescent="0.25">
      <c r="F1129" s="48"/>
      <c r="G1129" s="48"/>
      <c r="H1129" s="61"/>
      <c r="I1129" s="48"/>
      <c r="J1129" s="48"/>
      <c r="Y1129" s="79"/>
      <c r="Z1129" s="102"/>
      <c r="AA1129" s="48"/>
      <c r="AB1129" s="48"/>
      <c r="AD1129" s="48"/>
      <c r="AE1129" s="48"/>
      <c r="AF1129" s="48"/>
      <c r="AH1129" s="48"/>
      <c r="AJ1129" s="48"/>
      <c r="AK1129" s="48"/>
    </row>
    <row r="1130" spans="6:37" x14ac:dyDescent="0.25">
      <c r="F1130" s="48"/>
      <c r="G1130" s="48"/>
      <c r="H1130" s="61"/>
      <c r="I1130" s="48"/>
      <c r="J1130" s="48"/>
      <c r="Y1130" s="79"/>
      <c r="Z1130" s="102"/>
      <c r="AA1130" s="48"/>
      <c r="AB1130" s="48"/>
      <c r="AD1130" s="48"/>
      <c r="AE1130" s="48"/>
      <c r="AF1130" s="48"/>
      <c r="AH1130" s="48"/>
      <c r="AJ1130" s="48"/>
      <c r="AK1130" s="48"/>
    </row>
    <row r="1131" spans="6:37" x14ac:dyDescent="0.25">
      <c r="F1131" s="48"/>
      <c r="G1131" s="48"/>
      <c r="H1131" s="61"/>
      <c r="I1131" s="48"/>
      <c r="J1131" s="48"/>
      <c r="Y1131" s="79"/>
      <c r="Z1131" s="102"/>
      <c r="AA1131" s="48"/>
      <c r="AB1131" s="48"/>
      <c r="AD1131" s="48"/>
      <c r="AE1131" s="48"/>
      <c r="AF1131" s="48"/>
      <c r="AH1131" s="48"/>
      <c r="AJ1131" s="48"/>
      <c r="AK1131" s="48"/>
    </row>
    <row r="1132" spans="6:37" x14ac:dyDescent="0.25">
      <c r="F1132" s="48"/>
      <c r="G1132" s="48"/>
      <c r="H1132" s="61"/>
      <c r="I1132" s="48"/>
      <c r="J1132" s="48"/>
      <c r="Y1132" s="79"/>
      <c r="Z1132" s="102"/>
      <c r="AA1132" s="48"/>
      <c r="AB1132" s="48"/>
      <c r="AD1132" s="48"/>
      <c r="AE1132" s="48"/>
      <c r="AF1132" s="48"/>
      <c r="AH1132" s="48"/>
      <c r="AJ1132" s="48"/>
      <c r="AK1132" s="48"/>
    </row>
    <row r="1133" spans="6:37" x14ac:dyDescent="0.25">
      <c r="F1133" s="48"/>
      <c r="G1133" s="48"/>
      <c r="H1133" s="61"/>
      <c r="I1133" s="48"/>
      <c r="J1133" s="48"/>
      <c r="Y1133" s="79"/>
      <c r="Z1133" s="102"/>
      <c r="AA1133" s="48"/>
      <c r="AB1133" s="48"/>
      <c r="AD1133" s="48"/>
      <c r="AE1133" s="48"/>
      <c r="AF1133" s="48"/>
      <c r="AH1133" s="48"/>
      <c r="AJ1133" s="48"/>
      <c r="AK1133" s="48"/>
    </row>
    <row r="1134" spans="6:37" x14ac:dyDescent="0.25">
      <c r="F1134" s="48"/>
      <c r="G1134" s="48"/>
      <c r="H1134" s="61"/>
      <c r="I1134" s="48"/>
      <c r="J1134" s="48"/>
      <c r="Y1134" s="79"/>
      <c r="Z1134" s="102"/>
      <c r="AA1134" s="48"/>
      <c r="AB1134" s="48"/>
      <c r="AD1134" s="48"/>
      <c r="AE1134" s="48"/>
      <c r="AF1134" s="48"/>
      <c r="AH1134" s="48"/>
      <c r="AJ1134" s="48"/>
      <c r="AK1134" s="48"/>
    </row>
    <row r="1135" spans="6:37" x14ac:dyDescent="0.25">
      <c r="F1135" s="48"/>
      <c r="G1135" s="48"/>
      <c r="H1135" s="61"/>
      <c r="I1135" s="48"/>
      <c r="J1135" s="48"/>
      <c r="Y1135" s="79"/>
      <c r="Z1135" s="102"/>
      <c r="AA1135" s="48"/>
      <c r="AB1135" s="48"/>
      <c r="AD1135" s="48"/>
      <c r="AE1135" s="48"/>
      <c r="AF1135" s="48"/>
      <c r="AH1135" s="48"/>
      <c r="AJ1135" s="48"/>
      <c r="AK1135" s="48"/>
    </row>
    <row r="1136" spans="6:37" x14ac:dyDescent="0.25">
      <c r="F1136" s="48"/>
      <c r="G1136" s="48"/>
      <c r="H1136" s="61"/>
      <c r="I1136" s="48"/>
      <c r="J1136" s="48"/>
      <c r="Y1136" s="79"/>
      <c r="Z1136" s="102"/>
      <c r="AA1136" s="48"/>
      <c r="AB1136" s="48"/>
      <c r="AD1136" s="48"/>
      <c r="AE1136" s="48"/>
      <c r="AF1136" s="48"/>
      <c r="AH1136" s="48"/>
      <c r="AJ1136" s="48"/>
      <c r="AK1136" s="48"/>
    </row>
    <row r="1137" spans="6:37" x14ac:dyDescent="0.25">
      <c r="F1137" s="48"/>
      <c r="G1137" s="48"/>
      <c r="H1137" s="61"/>
      <c r="I1137" s="48"/>
      <c r="J1137" s="48"/>
      <c r="Y1137" s="79"/>
      <c r="Z1137" s="102"/>
      <c r="AA1137" s="48"/>
      <c r="AB1137" s="48"/>
      <c r="AD1137" s="48"/>
      <c r="AE1137" s="48"/>
      <c r="AF1137" s="48"/>
      <c r="AH1137" s="48"/>
      <c r="AJ1137" s="48"/>
      <c r="AK1137" s="48"/>
    </row>
    <row r="1138" spans="6:37" x14ac:dyDescent="0.25">
      <c r="F1138" s="48"/>
      <c r="G1138" s="48"/>
      <c r="H1138" s="61"/>
      <c r="I1138" s="48"/>
      <c r="J1138" s="48"/>
      <c r="Y1138" s="79"/>
      <c r="Z1138" s="102"/>
      <c r="AA1138" s="48"/>
      <c r="AB1138" s="48"/>
      <c r="AD1138" s="48"/>
      <c r="AE1138" s="48"/>
      <c r="AF1138" s="48"/>
      <c r="AH1138" s="48"/>
      <c r="AJ1138" s="48"/>
      <c r="AK1138" s="48"/>
    </row>
    <row r="1139" spans="6:37" x14ac:dyDescent="0.25">
      <c r="F1139" s="48"/>
      <c r="G1139" s="48"/>
      <c r="H1139" s="61"/>
      <c r="I1139" s="48"/>
      <c r="J1139" s="48"/>
      <c r="Y1139" s="79"/>
      <c r="Z1139" s="102"/>
      <c r="AA1139" s="48"/>
      <c r="AB1139" s="48"/>
      <c r="AD1139" s="48"/>
      <c r="AE1139" s="48"/>
      <c r="AF1139" s="48"/>
      <c r="AH1139" s="48"/>
      <c r="AJ1139" s="48"/>
      <c r="AK1139" s="48"/>
    </row>
    <row r="1140" spans="6:37" x14ac:dyDescent="0.25">
      <c r="F1140" s="48"/>
      <c r="G1140" s="48"/>
      <c r="H1140" s="61"/>
      <c r="I1140" s="48"/>
      <c r="J1140" s="48"/>
      <c r="Y1140" s="79"/>
      <c r="Z1140" s="102"/>
      <c r="AA1140" s="48"/>
      <c r="AB1140" s="48"/>
      <c r="AD1140" s="48"/>
      <c r="AE1140" s="48"/>
      <c r="AF1140" s="48"/>
      <c r="AH1140" s="48"/>
      <c r="AJ1140" s="48"/>
      <c r="AK1140" s="48"/>
    </row>
    <row r="1141" spans="6:37" x14ac:dyDescent="0.25">
      <c r="F1141" s="48"/>
      <c r="G1141" s="48"/>
      <c r="H1141" s="61"/>
      <c r="I1141" s="48"/>
      <c r="J1141" s="48"/>
      <c r="Y1141" s="79"/>
      <c r="Z1141" s="102"/>
      <c r="AA1141" s="48"/>
      <c r="AB1141" s="48"/>
      <c r="AD1141" s="48"/>
      <c r="AE1141" s="48"/>
      <c r="AF1141" s="48"/>
      <c r="AH1141" s="48"/>
      <c r="AJ1141" s="48"/>
      <c r="AK1141" s="48"/>
    </row>
    <row r="1142" spans="6:37" x14ac:dyDescent="0.25">
      <c r="F1142" s="48"/>
      <c r="G1142" s="48"/>
      <c r="H1142" s="61"/>
      <c r="I1142" s="48"/>
      <c r="J1142" s="48"/>
      <c r="Y1142" s="79"/>
      <c r="Z1142" s="102"/>
      <c r="AA1142" s="48"/>
      <c r="AB1142" s="48"/>
      <c r="AD1142" s="48"/>
      <c r="AE1142" s="48"/>
      <c r="AF1142" s="48"/>
      <c r="AH1142" s="48"/>
      <c r="AJ1142" s="48"/>
      <c r="AK1142" s="48"/>
    </row>
    <row r="1143" spans="6:37" x14ac:dyDescent="0.25">
      <c r="F1143" s="48"/>
      <c r="G1143" s="48"/>
      <c r="H1143" s="61"/>
      <c r="I1143" s="48"/>
      <c r="J1143" s="48"/>
      <c r="Y1143" s="79"/>
      <c r="Z1143" s="102"/>
      <c r="AA1143" s="48"/>
      <c r="AB1143" s="48"/>
      <c r="AD1143" s="48"/>
      <c r="AE1143" s="48"/>
      <c r="AF1143" s="48"/>
      <c r="AH1143" s="48"/>
      <c r="AJ1143" s="48"/>
      <c r="AK1143" s="48"/>
    </row>
    <row r="1144" spans="6:37" x14ac:dyDescent="0.25">
      <c r="F1144" s="48"/>
      <c r="G1144" s="48"/>
      <c r="H1144" s="61"/>
      <c r="I1144" s="48"/>
      <c r="J1144" s="48"/>
      <c r="Y1144" s="79"/>
      <c r="Z1144" s="102"/>
      <c r="AA1144" s="48"/>
      <c r="AB1144" s="48"/>
      <c r="AD1144" s="48"/>
      <c r="AE1144" s="48"/>
      <c r="AF1144" s="48"/>
      <c r="AH1144" s="48"/>
      <c r="AJ1144" s="48"/>
      <c r="AK1144" s="48"/>
    </row>
    <row r="1145" spans="6:37" x14ac:dyDescent="0.25">
      <c r="F1145" s="48"/>
      <c r="G1145" s="48"/>
      <c r="H1145" s="61"/>
      <c r="I1145" s="48"/>
      <c r="J1145" s="48"/>
      <c r="Y1145" s="79"/>
      <c r="Z1145" s="102"/>
      <c r="AA1145" s="48"/>
      <c r="AB1145" s="48"/>
      <c r="AD1145" s="48"/>
      <c r="AE1145" s="48"/>
      <c r="AF1145" s="48"/>
      <c r="AH1145" s="48"/>
      <c r="AJ1145" s="48"/>
      <c r="AK1145" s="48"/>
    </row>
    <row r="1146" spans="6:37" x14ac:dyDescent="0.25">
      <c r="F1146" s="48"/>
      <c r="G1146" s="48"/>
      <c r="H1146" s="61"/>
      <c r="I1146" s="48"/>
      <c r="J1146" s="48"/>
      <c r="Y1146" s="79"/>
      <c r="Z1146" s="102"/>
      <c r="AA1146" s="48"/>
      <c r="AB1146" s="48"/>
      <c r="AD1146" s="48"/>
      <c r="AE1146" s="48"/>
      <c r="AF1146" s="48"/>
      <c r="AH1146" s="48"/>
      <c r="AJ1146" s="48"/>
      <c r="AK1146" s="48"/>
    </row>
    <row r="1147" spans="6:37" x14ac:dyDescent="0.25">
      <c r="F1147" s="48"/>
      <c r="G1147" s="48"/>
      <c r="H1147" s="61"/>
      <c r="I1147" s="48"/>
      <c r="J1147" s="48"/>
      <c r="Y1147" s="79"/>
      <c r="Z1147" s="102"/>
      <c r="AA1147" s="48"/>
      <c r="AB1147" s="48"/>
      <c r="AD1147" s="48"/>
      <c r="AE1147" s="48"/>
      <c r="AF1147" s="48"/>
      <c r="AH1147" s="48"/>
      <c r="AJ1147" s="48"/>
      <c r="AK1147" s="48"/>
    </row>
    <row r="1148" spans="6:37" x14ac:dyDescent="0.25">
      <c r="F1148" s="48"/>
      <c r="G1148" s="48"/>
      <c r="H1148" s="61"/>
      <c r="I1148" s="48"/>
      <c r="J1148" s="48"/>
      <c r="Y1148" s="79"/>
      <c r="Z1148" s="102"/>
      <c r="AA1148" s="48"/>
      <c r="AB1148" s="48"/>
      <c r="AD1148" s="48"/>
      <c r="AE1148" s="48"/>
      <c r="AF1148" s="48"/>
      <c r="AH1148" s="48"/>
      <c r="AJ1148" s="48"/>
      <c r="AK1148" s="48"/>
    </row>
    <row r="1149" spans="6:37" x14ac:dyDescent="0.25">
      <c r="F1149" s="48"/>
      <c r="G1149" s="48"/>
      <c r="H1149" s="61"/>
      <c r="I1149" s="48"/>
      <c r="J1149" s="48"/>
      <c r="Y1149" s="79"/>
      <c r="Z1149" s="102"/>
      <c r="AA1149" s="48"/>
      <c r="AB1149" s="48"/>
      <c r="AD1149" s="48"/>
      <c r="AE1149" s="48"/>
      <c r="AF1149" s="48"/>
      <c r="AH1149" s="48"/>
      <c r="AJ1149" s="48"/>
      <c r="AK1149" s="48"/>
    </row>
    <row r="1150" spans="6:37" x14ac:dyDescent="0.25">
      <c r="F1150" s="48"/>
      <c r="G1150" s="48"/>
      <c r="H1150" s="61"/>
      <c r="I1150" s="48"/>
      <c r="J1150" s="48"/>
      <c r="Y1150" s="79"/>
      <c r="Z1150" s="102"/>
      <c r="AA1150" s="48"/>
      <c r="AB1150" s="48"/>
      <c r="AD1150" s="48"/>
      <c r="AE1150" s="48"/>
      <c r="AF1150" s="48"/>
      <c r="AH1150" s="48"/>
      <c r="AJ1150" s="48"/>
      <c r="AK1150" s="48"/>
    </row>
    <row r="1151" spans="6:37" x14ac:dyDescent="0.25">
      <c r="F1151" s="48"/>
      <c r="G1151" s="48"/>
      <c r="H1151" s="61"/>
      <c r="I1151" s="48"/>
      <c r="J1151" s="48"/>
      <c r="Y1151" s="79"/>
      <c r="Z1151" s="102"/>
      <c r="AA1151" s="48"/>
      <c r="AB1151" s="48"/>
      <c r="AD1151" s="48"/>
      <c r="AE1151" s="48"/>
      <c r="AF1151" s="48"/>
      <c r="AH1151" s="48"/>
      <c r="AJ1151" s="48"/>
      <c r="AK1151" s="48"/>
    </row>
    <row r="1152" spans="6:37" x14ac:dyDescent="0.25">
      <c r="F1152" s="48"/>
      <c r="G1152" s="48"/>
      <c r="H1152" s="61"/>
      <c r="I1152" s="48"/>
      <c r="J1152" s="48"/>
      <c r="Y1152" s="79"/>
      <c r="Z1152" s="102"/>
      <c r="AA1152" s="48"/>
      <c r="AB1152" s="48"/>
      <c r="AD1152" s="48"/>
      <c r="AE1152" s="48"/>
      <c r="AF1152" s="48"/>
      <c r="AH1152" s="48"/>
      <c r="AJ1152" s="48"/>
      <c r="AK1152" s="48"/>
    </row>
    <row r="1153" spans="6:37" x14ac:dyDescent="0.25">
      <c r="F1153" s="48"/>
      <c r="G1153" s="48"/>
      <c r="H1153" s="61"/>
      <c r="I1153" s="48"/>
      <c r="J1153" s="48"/>
      <c r="Y1153" s="79"/>
      <c r="Z1153" s="102"/>
      <c r="AA1153" s="48"/>
      <c r="AB1153" s="48"/>
      <c r="AD1153" s="48"/>
      <c r="AE1153" s="48"/>
      <c r="AF1153" s="48"/>
      <c r="AH1153" s="48"/>
      <c r="AJ1153" s="48"/>
      <c r="AK1153" s="48"/>
    </row>
    <row r="1154" spans="6:37" x14ac:dyDescent="0.25">
      <c r="F1154" s="48"/>
      <c r="G1154" s="48"/>
      <c r="H1154" s="61"/>
      <c r="I1154" s="48"/>
      <c r="J1154" s="48"/>
      <c r="Y1154" s="79"/>
      <c r="Z1154" s="102"/>
      <c r="AA1154" s="48"/>
      <c r="AB1154" s="48"/>
      <c r="AD1154" s="48"/>
      <c r="AE1154" s="48"/>
      <c r="AF1154" s="48"/>
      <c r="AH1154" s="48"/>
      <c r="AJ1154" s="48"/>
      <c r="AK1154" s="48"/>
    </row>
    <row r="1155" spans="6:37" x14ac:dyDescent="0.25">
      <c r="F1155" s="48"/>
      <c r="G1155" s="48"/>
      <c r="H1155" s="61"/>
      <c r="I1155" s="48"/>
      <c r="J1155" s="48"/>
      <c r="Y1155" s="79"/>
      <c r="Z1155" s="102"/>
      <c r="AA1155" s="48"/>
      <c r="AB1155" s="48"/>
      <c r="AD1155" s="48"/>
      <c r="AE1155" s="48"/>
      <c r="AF1155" s="48"/>
      <c r="AH1155" s="48"/>
      <c r="AJ1155" s="48"/>
      <c r="AK1155" s="48"/>
    </row>
    <row r="1156" spans="6:37" x14ac:dyDescent="0.25">
      <c r="F1156" s="48"/>
      <c r="G1156" s="48"/>
      <c r="H1156" s="61"/>
      <c r="I1156" s="48"/>
      <c r="J1156" s="48"/>
      <c r="Y1156" s="79"/>
      <c r="Z1156" s="102"/>
      <c r="AA1156" s="48"/>
      <c r="AB1156" s="48"/>
      <c r="AD1156" s="48"/>
      <c r="AE1156" s="48"/>
      <c r="AF1156" s="48"/>
      <c r="AH1156" s="48"/>
      <c r="AJ1156" s="48"/>
      <c r="AK1156" s="48"/>
    </row>
    <row r="1157" spans="6:37" x14ac:dyDescent="0.25">
      <c r="F1157" s="48"/>
      <c r="G1157" s="48"/>
      <c r="H1157" s="61"/>
      <c r="I1157" s="48"/>
      <c r="J1157" s="48"/>
      <c r="Y1157" s="79"/>
      <c r="Z1157" s="102"/>
      <c r="AA1157" s="48"/>
      <c r="AB1157" s="48"/>
      <c r="AD1157" s="48"/>
      <c r="AE1157" s="48"/>
      <c r="AF1157" s="48"/>
      <c r="AH1157" s="48"/>
      <c r="AJ1157" s="48"/>
      <c r="AK1157" s="48"/>
    </row>
    <row r="1158" spans="6:37" x14ac:dyDescent="0.25">
      <c r="F1158" s="48"/>
      <c r="G1158" s="48"/>
      <c r="H1158" s="61"/>
      <c r="I1158" s="48"/>
      <c r="J1158" s="48"/>
      <c r="Y1158" s="79"/>
      <c r="Z1158" s="102"/>
      <c r="AA1158" s="48"/>
      <c r="AB1158" s="48"/>
      <c r="AD1158" s="48"/>
      <c r="AE1158" s="48"/>
      <c r="AF1158" s="48"/>
      <c r="AH1158" s="48"/>
      <c r="AJ1158" s="48"/>
      <c r="AK1158" s="48"/>
    </row>
    <row r="1159" spans="6:37" x14ac:dyDescent="0.25">
      <c r="F1159" s="48"/>
      <c r="G1159" s="48"/>
      <c r="H1159" s="61"/>
      <c r="I1159" s="48"/>
      <c r="J1159" s="48"/>
      <c r="Y1159" s="79"/>
      <c r="Z1159" s="102"/>
      <c r="AA1159" s="48"/>
      <c r="AB1159" s="48"/>
      <c r="AD1159" s="48"/>
      <c r="AE1159" s="48"/>
      <c r="AF1159" s="48"/>
      <c r="AH1159" s="48"/>
      <c r="AJ1159" s="48"/>
      <c r="AK1159" s="48"/>
    </row>
    <row r="1160" spans="6:37" x14ac:dyDescent="0.25">
      <c r="F1160" s="48"/>
      <c r="G1160" s="48"/>
      <c r="H1160" s="61"/>
      <c r="I1160" s="48"/>
      <c r="J1160" s="48"/>
      <c r="Y1160" s="79"/>
      <c r="Z1160" s="102"/>
      <c r="AA1160" s="48"/>
      <c r="AB1160" s="48"/>
      <c r="AD1160" s="48"/>
      <c r="AE1160" s="48"/>
      <c r="AF1160" s="48"/>
      <c r="AH1160" s="48"/>
      <c r="AJ1160" s="48"/>
      <c r="AK1160" s="48"/>
    </row>
    <row r="1161" spans="6:37" x14ac:dyDescent="0.25">
      <c r="F1161" s="48"/>
      <c r="G1161" s="48"/>
      <c r="H1161" s="61"/>
      <c r="I1161" s="48"/>
      <c r="J1161" s="48"/>
      <c r="Y1161" s="79"/>
      <c r="Z1161" s="102"/>
      <c r="AA1161" s="48"/>
      <c r="AB1161" s="48"/>
      <c r="AD1161" s="48"/>
      <c r="AE1161" s="48"/>
      <c r="AF1161" s="48"/>
      <c r="AH1161" s="48"/>
      <c r="AJ1161" s="48"/>
      <c r="AK1161" s="48"/>
    </row>
    <row r="1162" spans="6:37" x14ac:dyDescent="0.25">
      <c r="F1162" s="48"/>
      <c r="G1162" s="48"/>
      <c r="H1162" s="61"/>
      <c r="I1162" s="48"/>
      <c r="J1162" s="48"/>
      <c r="Y1162" s="79"/>
      <c r="Z1162" s="102"/>
      <c r="AA1162" s="48"/>
      <c r="AB1162" s="48"/>
      <c r="AD1162" s="48"/>
      <c r="AE1162" s="48"/>
      <c r="AF1162" s="48"/>
      <c r="AH1162" s="48"/>
      <c r="AJ1162" s="48"/>
      <c r="AK1162" s="48"/>
    </row>
    <row r="1163" spans="6:37" x14ac:dyDescent="0.25">
      <c r="F1163" s="48"/>
      <c r="G1163" s="48"/>
      <c r="H1163" s="61"/>
      <c r="I1163" s="48"/>
      <c r="J1163" s="48"/>
      <c r="Y1163" s="79"/>
      <c r="Z1163" s="102"/>
      <c r="AA1163" s="48"/>
      <c r="AB1163" s="48"/>
      <c r="AD1163" s="48"/>
      <c r="AE1163" s="48"/>
      <c r="AF1163" s="48"/>
      <c r="AH1163" s="48"/>
      <c r="AJ1163" s="48"/>
      <c r="AK1163" s="48"/>
    </row>
    <row r="1164" spans="6:37" x14ac:dyDescent="0.25">
      <c r="F1164" s="48"/>
      <c r="G1164" s="48"/>
      <c r="H1164" s="61"/>
      <c r="I1164" s="48"/>
      <c r="J1164" s="48"/>
      <c r="Y1164" s="79"/>
      <c r="Z1164" s="102"/>
      <c r="AA1164" s="48"/>
      <c r="AB1164" s="48"/>
      <c r="AD1164" s="48"/>
      <c r="AE1164" s="48"/>
      <c r="AF1164" s="48"/>
      <c r="AH1164" s="48"/>
      <c r="AJ1164" s="48"/>
      <c r="AK1164" s="48"/>
    </row>
    <row r="1165" spans="6:37" x14ac:dyDescent="0.25">
      <c r="F1165" s="48"/>
      <c r="G1165" s="48"/>
      <c r="H1165" s="61"/>
      <c r="I1165" s="48"/>
      <c r="J1165" s="48"/>
      <c r="Y1165" s="79"/>
      <c r="Z1165" s="102"/>
      <c r="AA1165" s="48"/>
      <c r="AB1165" s="48"/>
      <c r="AD1165" s="48"/>
      <c r="AE1165" s="48"/>
      <c r="AF1165" s="48"/>
      <c r="AH1165" s="48"/>
      <c r="AJ1165" s="48"/>
      <c r="AK1165" s="48"/>
    </row>
    <row r="1166" spans="6:37" x14ac:dyDescent="0.25">
      <c r="F1166" s="48"/>
      <c r="G1166" s="48"/>
      <c r="H1166" s="61"/>
      <c r="I1166" s="48"/>
      <c r="J1166" s="48"/>
      <c r="Y1166" s="79"/>
      <c r="Z1166" s="102"/>
      <c r="AA1166" s="48"/>
      <c r="AB1166" s="48"/>
      <c r="AD1166" s="48"/>
      <c r="AE1166" s="48"/>
      <c r="AF1166" s="48"/>
      <c r="AH1166" s="48"/>
      <c r="AJ1166" s="48"/>
      <c r="AK1166" s="48"/>
    </row>
    <row r="1167" spans="6:37" x14ac:dyDescent="0.25">
      <c r="F1167" s="48"/>
      <c r="G1167" s="48"/>
      <c r="H1167" s="61"/>
      <c r="I1167" s="48"/>
      <c r="J1167" s="48"/>
      <c r="Y1167" s="79"/>
      <c r="Z1167" s="102"/>
      <c r="AA1167" s="48"/>
      <c r="AB1167" s="48"/>
      <c r="AD1167" s="48"/>
      <c r="AE1167" s="48"/>
      <c r="AF1167" s="48"/>
      <c r="AH1167" s="48"/>
      <c r="AJ1167" s="48"/>
      <c r="AK1167" s="48"/>
    </row>
    <row r="1168" spans="6:37" x14ac:dyDescent="0.25">
      <c r="F1168" s="48"/>
      <c r="G1168" s="48"/>
      <c r="H1168" s="61"/>
      <c r="I1168" s="48"/>
      <c r="J1168" s="48"/>
      <c r="Y1168" s="79"/>
      <c r="Z1168" s="102"/>
      <c r="AA1168" s="48"/>
      <c r="AB1168" s="48"/>
      <c r="AD1168" s="48"/>
      <c r="AE1168" s="48"/>
      <c r="AF1168" s="48"/>
      <c r="AH1168" s="48"/>
      <c r="AJ1168" s="48"/>
      <c r="AK1168" s="48"/>
    </row>
    <row r="1169" spans="6:37" x14ac:dyDescent="0.25">
      <c r="F1169" s="48"/>
      <c r="G1169" s="48"/>
      <c r="H1169" s="61"/>
      <c r="I1169" s="48"/>
      <c r="J1169" s="48"/>
      <c r="Y1169" s="79"/>
      <c r="Z1169" s="102"/>
      <c r="AA1169" s="48"/>
      <c r="AB1169" s="48"/>
      <c r="AD1169" s="48"/>
      <c r="AE1169" s="48"/>
      <c r="AF1169" s="48"/>
      <c r="AH1169" s="48"/>
      <c r="AJ1169" s="48"/>
      <c r="AK1169" s="48"/>
    </row>
    <row r="1170" spans="6:37" x14ac:dyDescent="0.25">
      <c r="F1170" s="48"/>
      <c r="G1170" s="48"/>
      <c r="H1170" s="61"/>
      <c r="I1170" s="48"/>
      <c r="J1170" s="48"/>
      <c r="Y1170" s="79"/>
      <c r="Z1170" s="102"/>
      <c r="AA1170" s="48"/>
      <c r="AB1170" s="48"/>
      <c r="AD1170" s="48"/>
      <c r="AE1170" s="48"/>
      <c r="AF1170" s="48"/>
      <c r="AH1170" s="48"/>
      <c r="AJ1170" s="48"/>
      <c r="AK1170" s="48"/>
    </row>
    <row r="1171" spans="6:37" x14ac:dyDescent="0.25">
      <c r="F1171" s="48"/>
      <c r="G1171" s="48"/>
      <c r="H1171" s="61"/>
      <c r="I1171" s="48"/>
      <c r="J1171" s="48"/>
      <c r="Y1171" s="79"/>
      <c r="Z1171" s="102"/>
      <c r="AA1171" s="48"/>
      <c r="AB1171" s="48"/>
      <c r="AD1171" s="48"/>
      <c r="AE1171" s="48"/>
      <c r="AF1171" s="48"/>
      <c r="AH1171" s="48"/>
      <c r="AJ1171" s="48"/>
      <c r="AK1171" s="48"/>
    </row>
    <row r="1172" spans="6:37" x14ac:dyDescent="0.25">
      <c r="F1172" s="48"/>
      <c r="G1172" s="48"/>
      <c r="H1172" s="61"/>
      <c r="I1172" s="48"/>
      <c r="J1172" s="48"/>
      <c r="Y1172" s="79"/>
      <c r="Z1172" s="102"/>
      <c r="AA1172" s="48"/>
      <c r="AB1172" s="48"/>
      <c r="AD1172" s="48"/>
      <c r="AE1172" s="48"/>
      <c r="AF1172" s="48"/>
      <c r="AH1172" s="48"/>
      <c r="AJ1172" s="48"/>
      <c r="AK1172" s="48"/>
    </row>
    <row r="1173" spans="6:37" x14ac:dyDescent="0.25">
      <c r="F1173" s="48"/>
      <c r="G1173" s="48"/>
      <c r="H1173" s="61"/>
      <c r="I1173" s="48"/>
      <c r="J1173" s="48"/>
      <c r="Y1173" s="79"/>
      <c r="Z1173" s="102"/>
      <c r="AA1173" s="48"/>
      <c r="AB1173" s="48"/>
      <c r="AD1173" s="48"/>
      <c r="AE1173" s="48"/>
      <c r="AF1173" s="48"/>
      <c r="AH1173" s="48"/>
      <c r="AJ1173" s="48"/>
      <c r="AK1173" s="48"/>
    </row>
    <row r="1174" spans="6:37" x14ac:dyDescent="0.25">
      <c r="F1174" s="48"/>
      <c r="G1174" s="48"/>
      <c r="H1174" s="61"/>
      <c r="I1174" s="48"/>
      <c r="J1174" s="48"/>
      <c r="Y1174" s="79"/>
      <c r="Z1174" s="102"/>
      <c r="AA1174" s="48"/>
      <c r="AB1174" s="48"/>
      <c r="AD1174" s="48"/>
      <c r="AE1174" s="48"/>
      <c r="AF1174" s="48"/>
      <c r="AH1174" s="48"/>
      <c r="AJ1174" s="48"/>
      <c r="AK1174" s="48"/>
    </row>
    <row r="1175" spans="6:37" x14ac:dyDescent="0.25">
      <c r="F1175" s="48"/>
      <c r="G1175" s="48"/>
      <c r="H1175" s="61"/>
      <c r="I1175" s="48"/>
      <c r="J1175" s="48"/>
      <c r="Y1175" s="79"/>
      <c r="Z1175" s="102"/>
      <c r="AA1175" s="48"/>
      <c r="AB1175" s="48"/>
      <c r="AD1175" s="48"/>
      <c r="AE1175" s="48"/>
      <c r="AF1175" s="48"/>
      <c r="AH1175" s="48"/>
      <c r="AJ1175" s="48"/>
      <c r="AK1175" s="48"/>
    </row>
    <row r="1176" spans="6:37" x14ac:dyDescent="0.25">
      <c r="F1176" s="48"/>
      <c r="G1176" s="48"/>
      <c r="H1176" s="61"/>
      <c r="I1176" s="48"/>
      <c r="J1176" s="48"/>
      <c r="Y1176" s="79"/>
      <c r="Z1176" s="102"/>
      <c r="AA1176" s="48"/>
      <c r="AB1176" s="48"/>
      <c r="AD1176" s="48"/>
      <c r="AE1176" s="48"/>
      <c r="AF1176" s="48"/>
      <c r="AH1176" s="48"/>
      <c r="AJ1176" s="48"/>
      <c r="AK1176" s="48"/>
    </row>
    <row r="1177" spans="6:37" x14ac:dyDescent="0.25">
      <c r="F1177" s="48"/>
      <c r="G1177" s="48"/>
      <c r="H1177" s="61"/>
      <c r="I1177" s="48"/>
      <c r="J1177" s="48"/>
      <c r="Y1177" s="79"/>
      <c r="Z1177" s="102"/>
      <c r="AA1177" s="48"/>
      <c r="AB1177" s="48"/>
      <c r="AD1177" s="48"/>
      <c r="AE1177" s="48"/>
      <c r="AF1177" s="48"/>
      <c r="AH1177" s="48"/>
      <c r="AJ1177" s="48"/>
      <c r="AK1177" s="48"/>
    </row>
    <row r="1178" spans="6:37" x14ac:dyDescent="0.25">
      <c r="F1178" s="48"/>
      <c r="G1178" s="48"/>
      <c r="H1178" s="61"/>
      <c r="I1178" s="48"/>
      <c r="J1178" s="48"/>
      <c r="Y1178" s="79"/>
      <c r="Z1178" s="102"/>
      <c r="AA1178" s="48"/>
      <c r="AB1178" s="48"/>
      <c r="AD1178" s="48"/>
      <c r="AE1178" s="48"/>
      <c r="AF1178" s="48"/>
      <c r="AH1178" s="48"/>
      <c r="AJ1178" s="48"/>
      <c r="AK1178" s="48"/>
    </row>
    <row r="1179" spans="6:37" x14ac:dyDescent="0.25">
      <c r="F1179" s="48"/>
      <c r="G1179" s="48"/>
      <c r="H1179" s="61"/>
      <c r="I1179" s="48"/>
      <c r="J1179" s="48"/>
      <c r="Y1179" s="79"/>
      <c r="Z1179" s="102"/>
      <c r="AA1179" s="48"/>
      <c r="AB1179" s="48"/>
      <c r="AD1179" s="48"/>
      <c r="AE1179" s="48"/>
      <c r="AF1179" s="48"/>
      <c r="AH1179" s="48"/>
      <c r="AJ1179" s="48"/>
      <c r="AK1179" s="48"/>
    </row>
    <row r="1180" spans="6:37" x14ac:dyDescent="0.25">
      <c r="F1180" s="48"/>
      <c r="G1180" s="48"/>
      <c r="H1180" s="61"/>
      <c r="I1180" s="48"/>
      <c r="J1180" s="48"/>
      <c r="Y1180" s="79"/>
      <c r="Z1180" s="102"/>
      <c r="AA1180" s="48"/>
      <c r="AB1180" s="48"/>
      <c r="AD1180" s="48"/>
      <c r="AE1180" s="48"/>
      <c r="AF1180" s="48"/>
      <c r="AH1180" s="48"/>
      <c r="AJ1180" s="48"/>
      <c r="AK1180" s="48"/>
    </row>
    <row r="1181" spans="6:37" x14ac:dyDescent="0.25">
      <c r="F1181" s="48"/>
      <c r="G1181" s="48"/>
      <c r="H1181" s="61"/>
      <c r="I1181" s="48"/>
      <c r="J1181" s="48"/>
      <c r="Y1181" s="79"/>
      <c r="Z1181" s="102"/>
      <c r="AA1181" s="48"/>
      <c r="AB1181" s="48"/>
      <c r="AD1181" s="48"/>
      <c r="AE1181" s="48"/>
      <c r="AF1181" s="48"/>
      <c r="AH1181" s="48"/>
      <c r="AJ1181" s="48"/>
      <c r="AK1181" s="48"/>
    </row>
    <row r="1182" spans="6:37" x14ac:dyDescent="0.25">
      <c r="F1182" s="48"/>
      <c r="G1182" s="48"/>
      <c r="H1182" s="61"/>
      <c r="I1182" s="48"/>
      <c r="J1182" s="48"/>
      <c r="Y1182" s="79"/>
      <c r="Z1182" s="102"/>
      <c r="AA1182" s="48"/>
      <c r="AB1182" s="48"/>
      <c r="AD1182" s="48"/>
      <c r="AE1182" s="48"/>
      <c r="AF1182" s="48"/>
      <c r="AH1182" s="48"/>
      <c r="AJ1182" s="48"/>
      <c r="AK1182" s="48"/>
    </row>
    <row r="1183" spans="6:37" x14ac:dyDescent="0.25">
      <c r="F1183" s="48"/>
      <c r="G1183" s="48"/>
      <c r="H1183" s="61"/>
      <c r="I1183" s="48"/>
      <c r="J1183" s="48"/>
      <c r="Y1183" s="79"/>
      <c r="Z1183" s="102"/>
      <c r="AA1183" s="48"/>
      <c r="AB1183" s="48"/>
      <c r="AD1183" s="48"/>
      <c r="AE1183" s="48"/>
      <c r="AF1183" s="48"/>
      <c r="AH1183" s="48"/>
      <c r="AJ1183" s="48"/>
      <c r="AK1183" s="48"/>
    </row>
    <row r="1184" spans="6:37" x14ac:dyDescent="0.25">
      <c r="F1184" s="48"/>
      <c r="G1184" s="48"/>
      <c r="H1184" s="61"/>
      <c r="I1184" s="48"/>
      <c r="J1184" s="48"/>
      <c r="Y1184" s="79"/>
      <c r="Z1184" s="102"/>
      <c r="AA1184" s="48"/>
      <c r="AB1184" s="48"/>
      <c r="AD1184" s="48"/>
      <c r="AE1184" s="48"/>
      <c r="AF1184" s="48"/>
      <c r="AH1184" s="48"/>
      <c r="AJ1184" s="48"/>
      <c r="AK1184" s="48"/>
    </row>
    <row r="1185" spans="6:37" x14ac:dyDescent="0.25">
      <c r="F1185" s="48"/>
      <c r="G1185" s="48"/>
      <c r="H1185" s="61"/>
      <c r="I1185" s="48"/>
      <c r="J1185" s="48"/>
      <c r="Y1185" s="79"/>
      <c r="Z1185" s="102"/>
      <c r="AA1185" s="48"/>
      <c r="AB1185" s="48"/>
      <c r="AD1185" s="48"/>
      <c r="AE1185" s="48"/>
      <c r="AF1185" s="48"/>
      <c r="AH1185" s="48"/>
      <c r="AJ1185" s="48"/>
      <c r="AK1185" s="48"/>
    </row>
    <row r="1186" spans="6:37" x14ac:dyDescent="0.25">
      <c r="F1186" s="48"/>
      <c r="G1186" s="48"/>
      <c r="H1186" s="61"/>
      <c r="I1186" s="48"/>
      <c r="J1186" s="48"/>
      <c r="Y1186" s="79"/>
      <c r="Z1186" s="102"/>
      <c r="AA1186" s="48"/>
      <c r="AB1186" s="48"/>
      <c r="AD1186" s="48"/>
      <c r="AE1186" s="48"/>
      <c r="AF1186" s="48"/>
      <c r="AH1186" s="48"/>
      <c r="AJ1186" s="48"/>
      <c r="AK1186" s="48"/>
    </row>
    <row r="1187" spans="6:37" x14ac:dyDescent="0.25">
      <c r="F1187" s="48"/>
      <c r="G1187" s="48"/>
      <c r="H1187" s="61"/>
      <c r="I1187" s="48"/>
      <c r="J1187" s="48"/>
      <c r="Y1187" s="79"/>
      <c r="Z1187" s="102"/>
      <c r="AA1187" s="48"/>
      <c r="AB1187" s="48"/>
      <c r="AD1187" s="48"/>
      <c r="AE1187" s="48"/>
      <c r="AF1187" s="48"/>
      <c r="AH1187" s="48"/>
      <c r="AJ1187" s="48"/>
      <c r="AK1187" s="48"/>
    </row>
    <row r="1188" spans="6:37" x14ac:dyDescent="0.25">
      <c r="F1188" s="48"/>
      <c r="G1188" s="48"/>
      <c r="H1188" s="61"/>
      <c r="I1188" s="48"/>
      <c r="J1188" s="48"/>
      <c r="Y1188" s="79"/>
      <c r="Z1188" s="102"/>
      <c r="AA1188" s="48"/>
      <c r="AB1188" s="48"/>
      <c r="AD1188" s="48"/>
      <c r="AE1188" s="48"/>
      <c r="AF1188" s="48"/>
      <c r="AH1188" s="48"/>
      <c r="AJ1188" s="48"/>
      <c r="AK1188" s="48"/>
    </row>
    <row r="1189" spans="6:37" x14ac:dyDescent="0.25">
      <c r="F1189" s="48"/>
      <c r="G1189" s="48"/>
      <c r="H1189" s="61"/>
      <c r="I1189" s="48"/>
      <c r="J1189" s="48"/>
      <c r="Y1189" s="79"/>
      <c r="Z1189" s="102"/>
      <c r="AA1189" s="48"/>
      <c r="AB1189" s="48"/>
      <c r="AD1189" s="48"/>
      <c r="AE1189" s="48"/>
      <c r="AF1189" s="48"/>
      <c r="AH1189" s="48"/>
      <c r="AJ1189" s="48"/>
      <c r="AK1189" s="48"/>
    </row>
    <row r="1190" spans="6:37" x14ac:dyDescent="0.25">
      <c r="F1190" s="48"/>
      <c r="G1190" s="48"/>
      <c r="H1190" s="61"/>
      <c r="I1190" s="48"/>
      <c r="J1190" s="48"/>
      <c r="Y1190" s="79"/>
      <c r="Z1190" s="102"/>
      <c r="AA1190" s="48"/>
      <c r="AB1190" s="48"/>
      <c r="AD1190" s="48"/>
      <c r="AE1190" s="48"/>
      <c r="AF1190" s="48"/>
      <c r="AH1190" s="48"/>
      <c r="AJ1190" s="48"/>
      <c r="AK1190" s="48"/>
    </row>
    <row r="1191" spans="6:37" x14ac:dyDescent="0.25">
      <c r="F1191" s="48"/>
      <c r="G1191" s="48"/>
      <c r="H1191" s="61"/>
      <c r="I1191" s="48"/>
      <c r="J1191" s="48"/>
      <c r="Y1191" s="79"/>
      <c r="Z1191" s="102"/>
      <c r="AA1191" s="48"/>
      <c r="AB1191" s="48"/>
      <c r="AD1191" s="48"/>
      <c r="AE1191" s="48"/>
      <c r="AF1191" s="48"/>
      <c r="AH1191" s="48"/>
      <c r="AJ1191" s="48"/>
      <c r="AK1191" s="48"/>
    </row>
    <row r="1192" spans="6:37" x14ac:dyDescent="0.25">
      <c r="F1192" s="48"/>
      <c r="G1192" s="48"/>
      <c r="H1192" s="61"/>
      <c r="I1192" s="48"/>
      <c r="J1192" s="48"/>
      <c r="Y1192" s="79"/>
      <c r="Z1192" s="102"/>
      <c r="AA1192" s="48"/>
      <c r="AB1192" s="48"/>
      <c r="AD1192" s="48"/>
      <c r="AE1192" s="48"/>
      <c r="AF1192" s="48"/>
      <c r="AH1192" s="48"/>
      <c r="AJ1192" s="48"/>
      <c r="AK1192" s="48"/>
    </row>
    <row r="1193" spans="6:37" x14ac:dyDescent="0.25">
      <c r="F1193" s="48"/>
      <c r="G1193" s="48"/>
      <c r="H1193" s="61"/>
      <c r="I1193" s="48"/>
      <c r="J1193" s="48"/>
      <c r="Y1193" s="79"/>
      <c r="Z1193" s="102"/>
      <c r="AA1193" s="48"/>
      <c r="AB1193" s="48"/>
      <c r="AD1193" s="48"/>
      <c r="AE1193" s="48"/>
      <c r="AF1193" s="48"/>
      <c r="AH1193" s="48"/>
      <c r="AJ1193" s="48"/>
      <c r="AK1193" s="48"/>
    </row>
    <row r="1194" spans="6:37" x14ac:dyDescent="0.25">
      <c r="F1194" s="48"/>
      <c r="G1194" s="48"/>
      <c r="H1194" s="61"/>
      <c r="I1194" s="48"/>
      <c r="J1194" s="48"/>
      <c r="Y1194" s="79"/>
      <c r="Z1194" s="102"/>
      <c r="AA1194" s="48"/>
      <c r="AB1194" s="48"/>
      <c r="AD1194" s="48"/>
      <c r="AE1194" s="48"/>
      <c r="AF1194" s="48"/>
      <c r="AH1194" s="48"/>
      <c r="AJ1194" s="48"/>
      <c r="AK1194" s="48"/>
    </row>
    <row r="1195" spans="6:37" x14ac:dyDescent="0.25">
      <c r="F1195" s="48"/>
      <c r="G1195" s="48"/>
      <c r="H1195" s="61"/>
      <c r="I1195" s="48"/>
      <c r="J1195" s="48"/>
      <c r="Y1195" s="79"/>
      <c r="Z1195" s="102"/>
      <c r="AA1195" s="48"/>
      <c r="AB1195" s="48"/>
      <c r="AD1195" s="48"/>
      <c r="AE1195" s="48"/>
      <c r="AF1195" s="48"/>
      <c r="AH1195" s="48"/>
      <c r="AJ1195" s="48"/>
      <c r="AK1195" s="48"/>
    </row>
    <row r="1196" spans="6:37" x14ac:dyDescent="0.25">
      <c r="F1196" s="48"/>
      <c r="G1196" s="48"/>
      <c r="H1196" s="61"/>
      <c r="I1196" s="48"/>
      <c r="J1196" s="48"/>
      <c r="Y1196" s="79"/>
      <c r="Z1196" s="102"/>
      <c r="AA1196" s="48"/>
      <c r="AB1196" s="48"/>
      <c r="AD1196" s="48"/>
      <c r="AE1196" s="48"/>
      <c r="AF1196" s="48"/>
      <c r="AH1196" s="48"/>
      <c r="AJ1196" s="48"/>
      <c r="AK1196" s="48"/>
    </row>
    <row r="1197" spans="6:37" x14ac:dyDescent="0.25">
      <c r="F1197" s="48"/>
      <c r="G1197" s="48"/>
      <c r="H1197" s="61"/>
      <c r="I1197" s="48"/>
      <c r="J1197" s="48"/>
      <c r="Y1197" s="79"/>
      <c r="Z1197" s="102"/>
      <c r="AA1197" s="48"/>
      <c r="AB1197" s="48"/>
      <c r="AD1197" s="48"/>
      <c r="AE1197" s="48"/>
      <c r="AF1197" s="48"/>
      <c r="AH1197" s="48"/>
      <c r="AJ1197" s="48"/>
      <c r="AK1197" s="48"/>
    </row>
    <row r="1198" spans="6:37" x14ac:dyDescent="0.25">
      <c r="F1198" s="48"/>
      <c r="G1198" s="48"/>
      <c r="H1198" s="61"/>
      <c r="I1198" s="48"/>
      <c r="J1198" s="48"/>
      <c r="Y1198" s="79"/>
      <c r="Z1198" s="102"/>
      <c r="AA1198" s="48"/>
      <c r="AB1198" s="48"/>
      <c r="AD1198" s="48"/>
      <c r="AE1198" s="48"/>
      <c r="AF1198" s="48"/>
      <c r="AH1198" s="48"/>
      <c r="AJ1198" s="48"/>
      <c r="AK1198" s="48"/>
    </row>
    <row r="1199" spans="6:37" x14ac:dyDescent="0.25">
      <c r="F1199" s="48"/>
      <c r="G1199" s="48"/>
      <c r="H1199" s="61"/>
      <c r="I1199" s="48"/>
      <c r="J1199" s="48"/>
      <c r="Y1199" s="79"/>
      <c r="Z1199" s="102"/>
      <c r="AA1199" s="48"/>
      <c r="AB1199" s="48"/>
      <c r="AD1199" s="48"/>
      <c r="AE1199" s="48"/>
      <c r="AF1199" s="48"/>
      <c r="AH1199" s="48"/>
      <c r="AJ1199" s="48"/>
      <c r="AK1199" s="48"/>
    </row>
    <row r="1200" spans="6:37" x14ac:dyDescent="0.25">
      <c r="F1200" s="48"/>
      <c r="G1200" s="48"/>
      <c r="H1200" s="61"/>
      <c r="I1200" s="48"/>
      <c r="J1200" s="48"/>
      <c r="Y1200" s="79"/>
      <c r="Z1200" s="102"/>
      <c r="AA1200" s="48"/>
      <c r="AB1200" s="48"/>
      <c r="AD1200" s="48"/>
      <c r="AE1200" s="48"/>
      <c r="AF1200" s="48"/>
      <c r="AH1200" s="48"/>
      <c r="AJ1200" s="48"/>
      <c r="AK1200" s="48"/>
    </row>
    <row r="1201" spans="6:37" x14ac:dyDescent="0.25">
      <c r="F1201" s="48"/>
      <c r="G1201" s="48"/>
      <c r="H1201" s="61"/>
      <c r="I1201" s="48"/>
      <c r="J1201" s="48"/>
      <c r="Y1201" s="79"/>
      <c r="Z1201" s="102"/>
      <c r="AA1201" s="48"/>
      <c r="AB1201" s="48"/>
      <c r="AD1201" s="48"/>
      <c r="AE1201" s="48"/>
      <c r="AF1201" s="48"/>
      <c r="AH1201" s="48"/>
      <c r="AJ1201" s="48"/>
      <c r="AK1201" s="48"/>
    </row>
    <row r="1202" spans="6:37" x14ac:dyDescent="0.25">
      <c r="F1202" s="48"/>
      <c r="G1202" s="48"/>
      <c r="H1202" s="61"/>
      <c r="I1202" s="48"/>
      <c r="J1202" s="48"/>
      <c r="Y1202" s="79"/>
      <c r="Z1202" s="102"/>
      <c r="AA1202" s="48"/>
      <c r="AB1202" s="48"/>
      <c r="AD1202" s="48"/>
      <c r="AE1202" s="48"/>
      <c r="AF1202" s="48"/>
      <c r="AH1202" s="48"/>
      <c r="AJ1202" s="48"/>
      <c r="AK1202" s="48"/>
    </row>
    <row r="1203" spans="6:37" x14ac:dyDescent="0.25">
      <c r="F1203" s="48"/>
      <c r="G1203" s="48"/>
      <c r="H1203" s="61"/>
      <c r="I1203" s="48"/>
      <c r="J1203" s="48"/>
      <c r="Y1203" s="79"/>
      <c r="Z1203" s="102"/>
      <c r="AA1203" s="48"/>
      <c r="AB1203" s="48"/>
      <c r="AD1203" s="48"/>
      <c r="AE1203" s="48"/>
      <c r="AF1203" s="48"/>
      <c r="AH1203" s="48"/>
      <c r="AJ1203" s="48"/>
      <c r="AK1203" s="48"/>
    </row>
    <row r="1204" spans="6:37" x14ac:dyDescent="0.25">
      <c r="F1204" s="48"/>
      <c r="G1204" s="48"/>
      <c r="H1204" s="61"/>
      <c r="I1204" s="48"/>
      <c r="J1204" s="48"/>
      <c r="Y1204" s="79"/>
      <c r="Z1204" s="102"/>
      <c r="AA1204" s="48"/>
      <c r="AB1204" s="48"/>
      <c r="AD1204" s="48"/>
      <c r="AE1204" s="48"/>
      <c r="AF1204" s="48"/>
      <c r="AH1204" s="48"/>
      <c r="AJ1204" s="48"/>
      <c r="AK1204" s="48"/>
    </row>
    <row r="1205" spans="6:37" x14ac:dyDescent="0.25">
      <c r="F1205" s="48"/>
      <c r="G1205" s="48"/>
      <c r="H1205" s="61"/>
      <c r="I1205" s="48"/>
      <c r="J1205" s="48"/>
      <c r="Y1205" s="79"/>
      <c r="Z1205" s="102"/>
      <c r="AA1205" s="48"/>
      <c r="AB1205" s="48"/>
      <c r="AD1205" s="48"/>
      <c r="AE1205" s="48"/>
      <c r="AF1205" s="48"/>
      <c r="AH1205" s="48"/>
      <c r="AJ1205" s="48"/>
      <c r="AK1205" s="48"/>
    </row>
    <row r="1206" spans="6:37" x14ac:dyDescent="0.25">
      <c r="F1206" s="48"/>
      <c r="G1206" s="48"/>
      <c r="H1206" s="61"/>
      <c r="I1206" s="48"/>
      <c r="J1206" s="48"/>
      <c r="Y1206" s="79"/>
      <c r="Z1206" s="102"/>
      <c r="AA1206" s="48"/>
      <c r="AB1206" s="48"/>
      <c r="AD1206" s="48"/>
      <c r="AE1206" s="48"/>
      <c r="AF1206" s="48"/>
      <c r="AH1206" s="48"/>
      <c r="AJ1206" s="48"/>
      <c r="AK1206" s="48"/>
    </row>
    <row r="1207" spans="6:37" x14ac:dyDescent="0.25">
      <c r="F1207" s="48"/>
      <c r="G1207" s="48"/>
      <c r="H1207" s="61"/>
      <c r="I1207" s="48"/>
      <c r="J1207" s="48"/>
      <c r="Y1207" s="79"/>
      <c r="Z1207" s="102"/>
      <c r="AA1207" s="48"/>
      <c r="AB1207" s="48"/>
      <c r="AD1207" s="48"/>
      <c r="AE1207" s="48"/>
      <c r="AF1207" s="48"/>
      <c r="AH1207" s="48"/>
      <c r="AJ1207" s="48"/>
      <c r="AK1207" s="48"/>
    </row>
    <row r="1208" spans="6:37" x14ac:dyDescent="0.25">
      <c r="F1208" s="48"/>
      <c r="G1208" s="48"/>
      <c r="H1208" s="61"/>
      <c r="I1208" s="48"/>
      <c r="J1208" s="48"/>
      <c r="Y1208" s="79"/>
      <c r="Z1208" s="102"/>
      <c r="AA1208" s="48"/>
      <c r="AB1208" s="48"/>
      <c r="AD1208" s="48"/>
      <c r="AE1208" s="48"/>
      <c r="AF1208" s="48"/>
      <c r="AH1208" s="48"/>
      <c r="AJ1208" s="48"/>
      <c r="AK1208" s="48"/>
    </row>
    <row r="1209" spans="6:37" x14ac:dyDescent="0.25">
      <c r="F1209" s="48"/>
      <c r="G1209" s="48"/>
      <c r="H1209" s="61"/>
      <c r="I1209" s="48"/>
      <c r="J1209" s="48"/>
      <c r="Y1209" s="79"/>
      <c r="Z1209" s="102"/>
      <c r="AA1209" s="48"/>
      <c r="AB1209" s="48"/>
      <c r="AD1209" s="48"/>
      <c r="AE1209" s="48"/>
      <c r="AF1209" s="48"/>
      <c r="AH1209" s="48"/>
      <c r="AJ1209" s="48"/>
      <c r="AK1209" s="48"/>
    </row>
    <row r="1210" spans="6:37" x14ac:dyDescent="0.25">
      <c r="F1210" s="48"/>
      <c r="G1210" s="48"/>
      <c r="H1210" s="61"/>
      <c r="I1210" s="48"/>
      <c r="J1210" s="48"/>
      <c r="Y1210" s="79"/>
      <c r="Z1210" s="102"/>
      <c r="AA1210" s="48"/>
      <c r="AB1210" s="48"/>
      <c r="AD1210" s="48"/>
      <c r="AE1210" s="48"/>
      <c r="AF1210" s="48"/>
      <c r="AH1210" s="48"/>
      <c r="AJ1210" s="48"/>
      <c r="AK1210" s="48"/>
    </row>
    <row r="1211" spans="6:37" x14ac:dyDescent="0.25">
      <c r="F1211" s="48"/>
      <c r="G1211" s="48"/>
      <c r="H1211" s="61"/>
      <c r="I1211" s="48"/>
      <c r="J1211" s="48"/>
      <c r="Y1211" s="79"/>
      <c r="Z1211" s="102"/>
      <c r="AA1211" s="48"/>
      <c r="AB1211" s="48"/>
      <c r="AD1211" s="48"/>
      <c r="AE1211" s="48"/>
      <c r="AF1211" s="48"/>
      <c r="AH1211" s="48"/>
      <c r="AJ1211" s="48"/>
      <c r="AK1211" s="48"/>
    </row>
    <row r="1212" spans="6:37" x14ac:dyDescent="0.25">
      <c r="F1212" s="48"/>
      <c r="G1212" s="48"/>
      <c r="H1212" s="61"/>
      <c r="I1212" s="48"/>
      <c r="J1212" s="48"/>
      <c r="Y1212" s="79"/>
      <c r="Z1212" s="102"/>
      <c r="AA1212" s="48"/>
      <c r="AB1212" s="48"/>
      <c r="AD1212" s="48"/>
      <c r="AE1212" s="48"/>
      <c r="AF1212" s="48"/>
      <c r="AH1212" s="48"/>
      <c r="AJ1212" s="48"/>
      <c r="AK1212" s="48"/>
    </row>
    <row r="1213" spans="6:37" x14ac:dyDescent="0.25">
      <c r="F1213" s="48"/>
      <c r="G1213" s="48"/>
      <c r="H1213" s="61"/>
      <c r="I1213" s="48"/>
      <c r="J1213" s="48"/>
      <c r="Y1213" s="79"/>
      <c r="Z1213" s="102"/>
      <c r="AA1213" s="48"/>
      <c r="AB1213" s="48"/>
      <c r="AD1213" s="48"/>
      <c r="AE1213" s="48"/>
      <c r="AF1213" s="48"/>
      <c r="AH1213" s="48"/>
      <c r="AJ1213" s="48"/>
      <c r="AK1213" s="48"/>
    </row>
    <row r="1214" spans="6:37" x14ac:dyDescent="0.25">
      <c r="F1214" s="48"/>
      <c r="G1214" s="48"/>
      <c r="H1214" s="61"/>
      <c r="I1214" s="48"/>
      <c r="J1214" s="48"/>
      <c r="Y1214" s="79"/>
      <c r="Z1214" s="102"/>
      <c r="AA1214" s="48"/>
      <c r="AB1214" s="48"/>
      <c r="AD1214" s="48"/>
      <c r="AE1214" s="48"/>
      <c r="AF1214" s="48"/>
      <c r="AH1214" s="48"/>
      <c r="AJ1214" s="48"/>
      <c r="AK1214" s="48"/>
    </row>
    <row r="1215" spans="6:37" x14ac:dyDescent="0.25">
      <c r="F1215" s="48"/>
      <c r="G1215" s="48"/>
      <c r="H1215" s="61"/>
      <c r="I1215" s="48"/>
      <c r="J1215" s="48"/>
      <c r="Y1215" s="79"/>
      <c r="Z1215" s="102"/>
      <c r="AA1215" s="48"/>
      <c r="AB1215" s="48"/>
      <c r="AD1215" s="48"/>
      <c r="AE1215" s="48"/>
      <c r="AF1215" s="48"/>
      <c r="AH1215" s="48"/>
      <c r="AJ1215" s="48"/>
      <c r="AK1215" s="48"/>
    </row>
    <row r="1216" spans="6:37" x14ac:dyDescent="0.25">
      <c r="F1216" s="48"/>
      <c r="G1216" s="48"/>
      <c r="H1216" s="61"/>
      <c r="I1216" s="48"/>
      <c r="J1216" s="48"/>
      <c r="Y1216" s="79"/>
      <c r="Z1216" s="102"/>
      <c r="AA1216" s="48"/>
      <c r="AB1216" s="48"/>
      <c r="AD1216" s="48"/>
      <c r="AE1216" s="48"/>
      <c r="AF1216" s="48"/>
      <c r="AH1216" s="48"/>
      <c r="AJ1216" s="48"/>
      <c r="AK1216" s="48"/>
    </row>
    <row r="1217" spans="6:37" x14ac:dyDescent="0.25">
      <c r="F1217" s="48"/>
      <c r="G1217" s="48"/>
      <c r="H1217" s="61"/>
      <c r="I1217" s="48"/>
      <c r="J1217" s="48"/>
      <c r="Y1217" s="79"/>
      <c r="Z1217" s="102"/>
      <c r="AA1217" s="48"/>
      <c r="AB1217" s="48"/>
      <c r="AD1217" s="48"/>
      <c r="AE1217" s="48"/>
      <c r="AF1217" s="48"/>
      <c r="AH1217" s="48"/>
      <c r="AJ1217" s="48"/>
      <c r="AK1217" s="48"/>
    </row>
    <row r="1218" spans="6:37" x14ac:dyDescent="0.25">
      <c r="F1218" s="48"/>
      <c r="G1218" s="48"/>
      <c r="H1218" s="61"/>
      <c r="I1218" s="48"/>
      <c r="J1218" s="48"/>
      <c r="Y1218" s="79"/>
      <c r="Z1218" s="102"/>
      <c r="AA1218" s="48"/>
      <c r="AB1218" s="48"/>
      <c r="AD1218" s="48"/>
      <c r="AE1218" s="48"/>
      <c r="AF1218" s="48"/>
      <c r="AH1218" s="48"/>
      <c r="AJ1218" s="48"/>
      <c r="AK1218" s="48"/>
    </row>
    <row r="1219" spans="6:37" x14ac:dyDescent="0.25">
      <c r="F1219" s="48"/>
      <c r="G1219" s="48"/>
      <c r="H1219" s="61"/>
      <c r="I1219" s="48"/>
      <c r="J1219" s="48"/>
      <c r="Y1219" s="79"/>
      <c r="Z1219" s="102"/>
      <c r="AA1219" s="48"/>
      <c r="AB1219" s="48"/>
      <c r="AD1219" s="48"/>
      <c r="AE1219" s="48"/>
      <c r="AF1219" s="48"/>
      <c r="AH1219" s="48"/>
      <c r="AJ1219" s="48"/>
      <c r="AK1219" s="48"/>
    </row>
    <row r="1220" spans="6:37" x14ac:dyDescent="0.25">
      <c r="F1220" s="48"/>
      <c r="G1220" s="48"/>
      <c r="H1220" s="61"/>
      <c r="I1220" s="48"/>
      <c r="J1220" s="48"/>
      <c r="Y1220" s="79"/>
      <c r="Z1220" s="102"/>
      <c r="AA1220" s="48"/>
      <c r="AB1220" s="48"/>
      <c r="AD1220" s="48"/>
      <c r="AE1220" s="48"/>
      <c r="AF1220" s="48"/>
      <c r="AH1220" s="48"/>
      <c r="AJ1220" s="48"/>
      <c r="AK1220" s="48"/>
    </row>
    <row r="1221" spans="6:37" x14ac:dyDescent="0.25">
      <c r="F1221" s="48"/>
      <c r="G1221" s="48"/>
      <c r="H1221" s="61"/>
      <c r="I1221" s="48"/>
      <c r="J1221" s="48"/>
      <c r="Y1221" s="79"/>
      <c r="Z1221" s="102"/>
      <c r="AA1221" s="48"/>
      <c r="AB1221" s="48"/>
      <c r="AD1221" s="48"/>
      <c r="AE1221" s="48"/>
      <c r="AF1221" s="48"/>
      <c r="AH1221" s="48"/>
      <c r="AJ1221" s="48"/>
      <c r="AK1221" s="48"/>
    </row>
    <row r="1222" spans="6:37" x14ac:dyDescent="0.25">
      <c r="F1222" s="48"/>
      <c r="G1222" s="48"/>
      <c r="H1222" s="61"/>
      <c r="I1222" s="48"/>
      <c r="J1222" s="48"/>
      <c r="Y1222" s="79"/>
      <c r="Z1222" s="102"/>
      <c r="AA1222" s="48"/>
      <c r="AB1222" s="48"/>
      <c r="AD1222" s="48"/>
      <c r="AE1222" s="48"/>
      <c r="AF1222" s="48"/>
      <c r="AH1222" s="48"/>
      <c r="AJ1222" s="48"/>
      <c r="AK1222" s="48"/>
    </row>
    <row r="1223" spans="6:37" x14ac:dyDescent="0.25">
      <c r="F1223" s="48"/>
      <c r="G1223" s="48"/>
      <c r="H1223" s="61"/>
      <c r="I1223" s="48"/>
      <c r="J1223" s="48"/>
      <c r="Y1223" s="79"/>
      <c r="Z1223" s="102"/>
      <c r="AA1223" s="48"/>
      <c r="AB1223" s="48"/>
      <c r="AD1223" s="48"/>
      <c r="AE1223" s="48"/>
      <c r="AF1223" s="48"/>
      <c r="AH1223" s="48"/>
      <c r="AJ1223" s="48"/>
      <c r="AK1223" s="48"/>
    </row>
    <row r="1224" spans="6:37" x14ac:dyDescent="0.25">
      <c r="F1224" s="48"/>
      <c r="G1224" s="48"/>
      <c r="H1224" s="61"/>
      <c r="I1224" s="48"/>
      <c r="J1224" s="48"/>
      <c r="Y1224" s="79"/>
      <c r="Z1224" s="102"/>
      <c r="AA1224" s="48"/>
      <c r="AB1224" s="48"/>
      <c r="AD1224" s="48"/>
      <c r="AE1224" s="48"/>
      <c r="AF1224" s="48"/>
      <c r="AH1224" s="48"/>
      <c r="AJ1224" s="48"/>
      <c r="AK1224" s="48"/>
    </row>
    <row r="1225" spans="6:37" x14ac:dyDescent="0.25">
      <c r="F1225" s="48"/>
      <c r="G1225" s="48"/>
      <c r="H1225" s="61"/>
      <c r="I1225" s="48"/>
      <c r="J1225" s="48"/>
      <c r="Y1225" s="79"/>
      <c r="Z1225" s="102"/>
      <c r="AA1225" s="48"/>
      <c r="AB1225" s="48"/>
      <c r="AD1225" s="48"/>
      <c r="AE1225" s="48"/>
      <c r="AF1225" s="48"/>
      <c r="AH1225" s="48"/>
      <c r="AJ1225" s="48"/>
      <c r="AK1225" s="48"/>
    </row>
    <row r="1226" spans="6:37" x14ac:dyDescent="0.25">
      <c r="F1226" s="48"/>
      <c r="G1226" s="48"/>
      <c r="H1226" s="61"/>
      <c r="I1226" s="48"/>
      <c r="J1226" s="48"/>
      <c r="Y1226" s="79"/>
      <c r="Z1226" s="102"/>
      <c r="AA1226" s="48"/>
      <c r="AB1226" s="48"/>
      <c r="AD1226" s="48"/>
      <c r="AE1226" s="48"/>
      <c r="AF1226" s="48"/>
      <c r="AH1226" s="48"/>
      <c r="AJ1226" s="48"/>
      <c r="AK1226" s="48"/>
    </row>
    <row r="1227" spans="6:37" x14ac:dyDescent="0.25">
      <c r="F1227" s="48"/>
      <c r="G1227" s="48"/>
      <c r="H1227" s="61"/>
      <c r="I1227" s="48"/>
      <c r="J1227" s="48"/>
      <c r="Y1227" s="79"/>
      <c r="Z1227" s="102"/>
      <c r="AA1227" s="48"/>
      <c r="AB1227" s="48"/>
      <c r="AD1227" s="48"/>
      <c r="AE1227" s="48"/>
      <c r="AF1227" s="48"/>
      <c r="AH1227" s="48"/>
      <c r="AJ1227" s="48"/>
      <c r="AK1227" s="48"/>
    </row>
    <row r="1228" spans="6:37" x14ac:dyDescent="0.25">
      <c r="F1228" s="48"/>
      <c r="G1228" s="48"/>
      <c r="H1228" s="61"/>
      <c r="I1228" s="48"/>
      <c r="J1228" s="48"/>
      <c r="Y1228" s="79"/>
      <c r="Z1228" s="102"/>
      <c r="AA1228" s="48"/>
      <c r="AB1228" s="48"/>
      <c r="AD1228" s="48"/>
      <c r="AE1228" s="48"/>
      <c r="AF1228" s="48"/>
      <c r="AH1228" s="48"/>
      <c r="AJ1228" s="48"/>
      <c r="AK1228" s="48"/>
    </row>
    <row r="1229" spans="6:37" x14ac:dyDescent="0.25">
      <c r="F1229" s="48"/>
      <c r="G1229" s="48"/>
      <c r="H1229" s="61"/>
      <c r="I1229" s="48"/>
      <c r="J1229" s="48"/>
      <c r="Y1229" s="79"/>
      <c r="Z1229" s="102"/>
      <c r="AA1229" s="48"/>
      <c r="AB1229" s="48"/>
      <c r="AD1229" s="48"/>
      <c r="AE1229" s="48"/>
      <c r="AF1229" s="48"/>
      <c r="AH1229" s="48"/>
      <c r="AJ1229" s="48"/>
      <c r="AK1229" s="48"/>
    </row>
    <row r="1230" spans="6:37" x14ac:dyDescent="0.25">
      <c r="F1230" s="48"/>
      <c r="G1230" s="48"/>
      <c r="H1230" s="61"/>
      <c r="I1230" s="48"/>
      <c r="J1230" s="48"/>
      <c r="Y1230" s="79"/>
      <c r="Z1230" s="102"/>
      <c r="AA1230" s="48"/>
      <c r="AB1230" s="48"/>
      <c r="AD1230" s="48"/>
      <c r="AE1230" s="48"/>
      <c r="AF1230" s="48"/>
      <c r="AH1230" s="48"/>
      <c r="AJ1230" s="48"/>
      <c r="AK1230" s="48"/>
    </row>
    <row r="1231" spans="6:37" x14ac:dyDescent="0.25">
      <c r="F1231" s="48"/>
      <c r="G1231" s="48"/>
      <c r="H1231" s="61"/>
      <c r="I1231" s="48"/>
      <c r="J1231" s="48"/>
      <c r="Y1231" s="79"/>
      <c r="Z1231" s="102"/>
      <c r="AA1231" s="48"/>
      <c r="AB1231" s="48"/>
      <c r="AD1231" s="48"/>
      <c r="AE1231" s="48"/>
      <c r="AF1231" s="48"/>
      <c r="AH1231" s="48"/>
      <c r="AJ1231" s="48"/>
      <c r="AK1231" s="48"/>
    </row>
    <row r="1232" spans="6:37" x14ac:dyDescent="0.25">
      <c r="F1232" s="48"/>
      <c r="G1232" s="48"/>
      <c r="H1232" s="61"/>
      <c r="I1232" s="48"/>
      <c r="J1232" s="48"/>
      <c r="Y1232" s="79"/>
      <c r="Z1232" s="102"/>
      <c r="AA1232" s="48"/>
      <c r="AB1232" s="48"/>
      <c r="AD1232" s="48"/>
      <c r="AE1232" s="48"/>
      <c r="AF1232" s="48"/>
      <c r="AH1232" s="48"/>
      <c r="AJ1232" s="48"/>
      <c r="AK1232" s="48"/>
    </row>
    <row r="1233" spans="6:37" x14ac:dyDescent="0.25">
      <c r="F1233" s="48"/>
      <c r="G1233" s="48"/>
      <c r="H1233" s="61"/>
      <c r="I1233" s="48"/>
      <c r="J1233" s="48"/>
      <c r="Y1233" s="79"/>
      <c r="Z1233" s="102"/>
      <c r="AA1233" s="48"/>
      <c r="AB1233" s="48"/>
      <c r="AD1233" s="48"/>
      <c r="AE1233" s="48"/>
      <c r="AF1233" s="48"/>
      <c r="AH1233" s="48"/>
      <c r="AJ1233" s="48"/>
      <c r="AK1233" s="48"/>
    </row>
    <row r="1234" spans="6:37" x14ac:dyDescent="0.25">
      <c r="F1234" s="48"/>
      <c r="G1234" s="48"/>
      <c r="H1234" s="61"/>
      <c r="I1234" s="48"/>
      <c r="J1234" s="48"/>
      <c r="Y1234" s="79"/>
      <c r="Z1234" s="102"/>
      <c r="AA1234" s="48"/>
      <c r="AB1234" s="48"/>
      <c r="AD1234" s="48"/>
      <c r="AE1234" s="48"/>
      <c r="AF1234" s="48"/>
      <c r="AH1234" s="48"/>
      <c r="AJ1234" s="48"/>
      <c r="AK1234" s="48"/>
    </row>
    <row r="1235" spans="6:37" x14ac:dyDescent="0.25">
      <c r="F1235" s="48"/>
      <c r="G1235" s="48"/>
      <c r="H1235" s="61"/>
      <c r="I1235" s="48"/>
      <c r="J1235" s="48"/>
      <c r="Y1235" s="79"/>
      <c r="Z1235" s="102"/>
      <c r="AA1235" s="48"/>
      <c r="AB1235" s="48"/>
      <c r="AD1235" s="48"/>
      <c r="AE1235" s="48"/>
      <c r="AF1235" s="48"/>
      <c r="AH1235" s="48"/>
      <c r="AJ1235" s="48"/>
      <c r="AK1235" s="48"/>
    </row>
    <row r="1236" spans="6:37" x14ac:dyDescent="0.25">
      <c r="F1236" s="48"/>
      <c r="G1236" s="48"/>
      <c r="H1236" s="61"/>
      <c r="I1236" s="48"/>
      <c r="J1236" s="48"/>
      <c r="Y1236" s="79"/>
      <c r="Z1236" s="102"/>
      <c r="AA1236" s="48"/>
      <c r="AB1236" s="48"/>
      <c r="AD1236" s="48"/>
      <c r="AE1236" s="48"/>
      <c r="AF1236" s="48"/>
      <c r="AH1236" s="48"/>
      <c r="AJ1236" s="48"/>
      <c r="AK1236" s="48"/>
    </row>
    <row r="1237" spans="6:37" x14ac:dyDescent="0.25">
      <c r="F1237" s="48"/>
      <c r="G1237" s="48"/>
      <c r="H1237" s="61"/>
      <c r="I1237" s="48"/>
      <c r="J1237" s="48"/>
      <c r="Y1237" s="79"/>
      <c r="Z1237" s="102"/>
      <c r="AA1237" s="48"/>
      <c r="AB1237" s="48"/>
      <c r="AD1237" s="48"/>
      <c r="AE1237" s="48"/>
      <c r="AF1237" s="48"/>
      <c r="AH1237" s="48"/>
      <c r="AJ1237" s="48"/>
      <c r="AK1237" s="48"/>
    </row>
    <row r="1238" spans="6:37" x14ac:dyDescent="0.25">
      <c r="F1238" s="48"/>
      <c r="G1238" s="48"/>
      <c r="H1238" s="61"/>
      <c r="I1238" s="48"/>
      <c r="J1238" s="48"/>
      <c r="Y1238" s="79"/>
      <c r="Z1238" s="102"/>
      <c r="AA1238" s="48"/>
      <c r="AB1238" s="48"/>
      <c r="AD1238" s="48"/>
      <c r="AE1238" s="48"/>
      <c r="AF1238" s="48"/>
      <c r="AH1238" s="48"/>
      <c r="AJ1238" s="48"/>
      <c r="AK1238" s="48"/>
    </row>
    <row r="1239" spans="6:37" x14ac:dyDescent="0.25">
      <c r="F1239" s="48"/>
      <c r="G1239" s="48"/>
      <c r="H1239" s="61"/>
      <c r="I1239" s="48"/>
      <c r="J1239" s="48"/>
      <c r="Y1239" s="79"/>
      <c r="Z1239" s="102"/>
      <c r="AA1239" s="48"/>
      <c r="AB1239" s="48"/>
      <c r="AD1239" s="48"/>
      <c r="AE1239" s="48"/>
      <c r="AF1239" s="48"/>
      <c r="AH1239" s="48"/>
      <c r="AJ1239" s="48"/>
      <c r="AK1239" s="48"/>
    </row>
    <row r="1240" spans="6:37" x14ac:dyDescent="0.25">
      <c r="F1240" s="48"/>
      <c r="G1240" s="48"/>
      <c r="H1240" s="61"/>
      <c r="I1240" s="48"/>
      <c r="J1240" s="48"/>
      <c r="Y1240" s="79"/>
      <c r="Z1240" s="102"/>
      <c r="AA1240" s="48"/>
      <c r="AB1240" s="48"/>
      <c r="AD1240" s="48"/>
      <c r="AE1240" s="48"/>
      <c r="AF1240" s="48"/>
      <c r="AH1240" s="48"/>
      <c r="AJ1240" s="48"/>
      <c r="AK1240" s="48"/>
    </row>
    <row r="1241" spans="6:37" x14ac:dyDescent="0.25">
      <c r="F1241" s="48"/>
      <c r="G1241" s="48"/>
      <c r="H1241" s="61"/>
      <c r="I1241" s="48"/>
      <c r="J1241" s="48"/>
      <c r="Y1241" s="79"/>
      <c r="Z1241" s="102"/>
      <c r="AA1241" s="48"/>
      <c r="AB1241" s="48"/>
      <c r="AD1241" s="48"/>
      <c r="AE1241" s="48"/>
      <c r="AF1241" s="48"/>
      <c r="AH1241" s="48"/>
      <c r="AJ1241" s="48"/>
      <c r="AK1241" s="48"/>
    </row>
    <row r="1242" spans="6:37" x14ac:dyDescent="0.25">
      <c r="F1242" s="48"/>
      <c r="G1242" s="48"/>
      <c r="H1242" s="61"/>
      <c r="I1242" s="48"/>
      <c r="J1242" s="48"/>
      <c r="Y1242" s="79"/>
      <c r="Z1242" s="102"/>
      <c r="AA1242" s="48"/>
      <c r="AB1242" s="48"/>
      <c r="AD1242" s="48"/>
      <c r="AE1242" s="48"/>
      <c r="AF1242" s="48"/>
      <c r="AH1242" s="48"/>
      <c r="AJ1242" s="48"/>
      <c r="AK1242" s="48"/>
    </row>
    <row r="1243" spans="6:37" x14ac:dyDescent="0.25">
      <c r="F1243" s="48"/>
      <c r="G1243" s="48"/>
      <c r="H1243" s="61"/>
      <c r="I1243" s="48"/>
      <c r="J1243" s="48"/>
      <c r="Y1243" s="79"/>
      <c r="Z1243" s="102"/>
      <c r="AA1243" s="48"/>
      <c r="AB1243" s="48"/>
      <c r="AD1243" s="48"/>
      <c r="AE1243" s="48"/>
      <c r="AF1243" s="48"/>
      <c r="AH1243" s="48"/>
      <c r="AJ1243" s="48"/>
      <c r="AK1243" s="48"/>
    </row>
    <row r="1244" spans="6:37" x14ac:dyDescent="0.25">
      <c r="F1244" s="48"/>
      <c r="G1244" s="48"/>
      <c r="H1244" s="61"/>
      <c r="I1244" s="48"/>
      <c r="J1244" s="48"/>
      <c r="Y1244" s="79"/>
      <c r="Z1244" s="102"/>
      <c r="AA1244" s="48"/>
      <c r="AB1244" s="48"/>
      <c r="AD1244" s="48"/>
      <c r="AE1244" s="48"/>
      <c r="AF1244" s="48"/>
      <c r="AH1244" s="48"/>
      <c r="AJ1244" s="48"/>
      <c r="AK1244" s="48"/>
    </row>
    <row r="1245" spans="6:37" x14ac:dyDescent="0.25">
      <c r="F1245" s="48"/>
      <c r="G1245" s="48"/>
      <c r="H1245" s="61"/>
      <c r="I1245" s="48"/>
      <c r="J1245" s="48"/>
      <c r="Y1245" s="79"/>
      <c r="Z1245" s="102"/>
      <c r="AA1245" s="48"/>
      <c r="AB1245" s="48"/>
      <c r="AD1245" s="48"/>
      <c r="AE1245" s="48"/>
      <c r="AF1245" s="48"/>
      <c r="AH1245" s="48"/>
      <c r="AJ1245" s="48"/>
      <c r="AK1245" s="48"/>
    </row>
    <row r="1246" spans="6:37" x14ac:dyDescent="0.25">
      <c r="F1246" s="48"/>
      <c r="G1246" s="48"/>
      <c r="H1246" s="61"/>
      <c r="I1246" s="48"/>
      <c r="J1246" s="48"/>
      <c r="Y1246" s="79"/>
      <c r="Z1246" s="102"/>
      <c r="AA1246" s="48"/>
      <c r="AB1246" s="48"/>
      <c r="AD1246" s="48"/>
      <c r="AE1246" s="48"/>
      <c r="AF1246" s="48"/>
      <c r="AH1246" s="48"/>
      <c r="AJ1246" s="48"/>
      <c r="AK1246" s="48"/>
    </row>
    <row r="1247" spans="6:37" x14ac:dyDescent="0.25">
      <c r="F1247" s="48"/>
      <c r="G1247" s="48"/>
      <c r="H1247" s="61"/>
      <c r="I1247" s="48"/>
      <c r="J1247" s="48"/>
      <c r="Y1247" s="79"/>
      <c r="Z1247" s="102"/>
      <c r="AA1247" s="48"/>
      <c r="AB1247" s="48"/>
      <c r="AD1247" s="48"/>
      <c r="AE1247" s="48"/>
      <c r="AF1247" s="48"/>
      <c r="AH1247" s="48"/>
      <c r="AJ1247" s="48"/>
      <c r="AK1247" s="48"/>
    </row>
    <row r="1248" spans="6:37" x14ac:dyDescent="0.25">
      <c r="F1248" s="48"/>
      <c r="G1248" s="48"/>
      <c r="H1248" s="61"/>
      <c r="I1248" s="48"/>
      <c r="J1248" s="48"/>
      <c r="Y1248" s="79"/>
      <c r="Z1248" s="102"/>
      <c r="AA1248" s="48"/>
      <c r="AB1248" s="48"/>
      <c r="AD1248" s="48"/>
      <c r="AE1248" s="48"/>
      <c r="AF1248" s="48"/>
      <c r="AH1248" s="48"/>
      <c r="AJ1248" s="48"/>
      <c r="AK1248" s="48"/>
    </row>
    <row r="1249" spans="6:37" x14ac:dyDescent="0.25">
      <c r="F1249" s="48"/>
      <c r="G1249" s="48"/>
      <c r="H1249" s="61"/>
      <c r="I1249" s="48"/>
      <c r="J1249" s="48"/>
      <c r="Y1249" s="79"/>
      <c r="Z1249" s="102"/>
      <c r="AA1249" s="48"/>
      <c r="AB1249" s="48"/>
      <c r="AD1249" s="48"/>
      <c r="AE1249" s="48"/>
      <c r="AF1249" s="48"/>
      <c r="AH1249" s="48"/>
      <c r="AJ1249" s="48"/>
      <c r="AK1249" s="48"/>
    </row>
    <row r="1250" spans="6:37" x14ac:dyDescent="0.25">
      <c r="F1250" s="48"/>
      <c r="G1250" s="48"/>
      <c r="H1250" s="61"/>
      <c r="I1250" s="48"/>
      <c r="J1250" s="48"/>
      <c r="Y1250" s="79"/>
      <c r="Z1250" s="102"/>
      <c r="AA1250" s="48"/>
      <c r="AB1250" s="48"/>
      <c r="AD1250" s="48"/>
      <c r="AE1250" s="48"/>
      <c r="AF1250" s="48"/>
      <c r="AH1250" s="48"/>
      <c r="AJ1250" s="48"/>
      <c r="AK1250" s="48"/>
    </row>
    <row r="1251" spans="6:37" x14ac:dyDescent="0.25">
      <c r="F1251" s="48"/>
      <c r="G1251" s="48"/>
      <c r="H1251" s="61"/>
      <c r="I1251" s="48"/>
      <c r="J1251" s="48"/>
      <c r="Y1251" s="79"/>
      <c r="Z1251" s="102"/>
      <c r="AA1251" s="48"/>
      <c r="AB1251" s="48"/>
      <c r="AD1251" s="48"/>
      <c r="AE1251" s="48"/>
      <c r="AF1251" s="48"/>
      <c r="AH1251" s="48"/>
      <c r="AJ1251" s="48"/>
      <c r="AK1251" s="48"/>
    </row>
    <row r="1252" spans="6:37" x14ac:dyDescent="0.25">
      <c r="F1252" s="48"/>
      <c r="G1252" s="48"/>
      <c r="H1252" s="61"/>
      <c r="I1252" s="48"/>
      <c r="J1252" s="48"/>
      <c r="Y1252" s="79"/>
      <c r="Z1252" s="102"/>
      <c r="AA1252" s="48"/>
      <c r="AB1252" s="48"/>
      <c r="AD1252" s="48"/>
      <c r="AE1252" s="48"/>
      <c r="AF1252" s="48"/>
      <c r="AH1252" s="48"/>
      <c r="AJ1252" s="48"/>
      <c r="AK1252" s="48"/>
    </row>
    <row r="1253" spans="6:37" x14ac:dyDescent="0.25">
      <c r="F1253" s="48"/>
      <c r="G1253" s="48"/>
      <c r="H1253" s="61"/>
      <c r="I1253" s="48"/>
      <c r="J1253" s="48"/>
      <c r="Y1253" s="79"/>
      <c r="Z1253" s="102"/>
      <c r="AA1253" s="48"/>
      <c r="AB1253" s="48"/>
      <c r="AD1253" s="48"/>
      <c r="AE1253" s="48"/>
      <c r="AF1253" s="48"/>
      <c r="AH1253" s="48"/>
      <c r="AJ1253" s="48"/>
      <c r="AK1253" s="48"/>
    </row>
    <row r="1254" spans="6:37" x14ac:dyDescent="0.25">
      <c r="F1254" s="48"/>
      <c r="G1254" s="48"/>
      <c r="H1254" s="61"/>
      <c r="I1254" s="48"/>
      <c r="J1254" s="48"/>
      <c r="Y1254" s="79"/>
      <c r="Z1254" s="102"/>
      <c r="AA1254" s="48"/>
      <c r="AB1254" s="48"/>
      <c r="AD1254" s="48"/>
      <c r="AE1254" s="48"/>
      <c r="AF1254" s="48"/>
      <c r="AH1254" s="48"/>
      <c r="AJ1254" s="48"/>
      <c r="AK1254" s="48"/>
    </row>
    <row r="1255" spans="6:37" x14ac:dyDescent="0.25">
      <c r="F1255" s="48"/>
      <c r="G1255" s="48"/>
      <c r="H1255" s="61"/>
      <c r="I1255" s="48"/>
      <c r="J1255" s="48"/>
      <c r="Y1255" s="79"/>
      <c r="Z1255" s="102"/>
      <c r="AA1255" s="48"/>
      <c r="AB1255" s="48"/>
      <c r="AD1255" s="48"/>
      <c r="AE1255" s="48"/>
      <c r="AF1255" s="48"/>
      <c r="AH1255" s="48"/>
      <c r="AJ1255" s="48"/>
      <c r="AK1255" s="48"/>
    </row>
    <row r="1256" spans="6:37" x14ac:dyDescent="0.25">
      <c r="F1256" s="48"/>
      <c r="G1256" s="48"/>
      <c r="H1256" s="61"/>
      <c r="I1256" s="48"/>
      <c r="J1256" s="48"/>
      <c r="Y1256" s="79"/>
      <c r="Z1256" s="102"/>
      <c r="AA1256" s="48"/>
      <c r="AB1256" s="48"/>
      <c r="AD1256" s="48"/>
      <c r="AE1256" s="48"/>
      <c r="AF1256" s="48"/>
      <c r="AH1256" s="48"/>
      <c r="AJ1256" s="48"/>
      <c r="AK1256" s="48"/>
    </row>
    <row r="1257" spans="6:37" x14ac:dyDescent="0.25">
      <c r="F1257" s="48"/>
      <c r="G1257" s="48"/>
      <c r="H1257" s="61"/>
      <c r="I1257" s="48"/>
      <c r="J1257" s="48"/>
      <c r="Y1257" s="79"/>
      <c r="Z1257" s="102"/>
      <c r="AA1257" s="48"/>
      <c r="AB1257" s="48"/>
      <c r="AD1257" s="48"/>
      <c r="AE1257" s="48"/>
      <c r="AF1257" s="48"/>
      <c r="AH1257" s="48"/>
      <c r="AJ1257" s="48"/>
      <c r="AK1257" s="48"/>
    </row>
    <row r="1258" spans="6:37" x14ac:dyDescent="0.25">
      <c r="F1258" s="48"/>
      <c r="G1258" s="48"/>
      <c r="H1258" s="61"/>
      <c r="I1258" s="48"/>
      <c r="J1258" s="48"/>
      <c r="Y1258" s="79"/>
      <c r="Z1258" s="102"/>
      <c r="AA1258" s="48"/>
      <c r="AB1258" s="48"/>
      <c r="AD1258" s="48"/>
      <c r="AE1258" s="48"/>
      <c r="AF1258" s="48"/>
      <c r="AH1258" s="48"/>
      <c r="AJ1258" s="48"/>
      <c r="AK1258" s="48"/>
    </row>
    <row r="1259" spans="6:37" x14ac:dyDescent="0.25">
      <c r="F1259" s="48"/>
      <c r="G1259" s="48"/>
      <c r="H1259" s="61"/>
      <c r="I1259" s="48"/>
      <c r="J1259" s="48"/>
      <c r="Y1259" s="79"/>
      <c r="Z1259" s="102"/>
      <c r="AA1259" s="48"/>
      <c r="AB1259" s="48"/>
      <c r="AD1259" s="48"/>
      <c r="AE1259" s="48"/>
      <c r="AF1259" s="48"/>
      <c r="AH1259" s="48"/>
      <c r="AJ1259" s="48"/>
      <c r="AK1259" s="48"/>
    </row>
    <row r="1260" spans="6:37" x14ac:dyDescent="0.25">
      <c r="F1260" s="48"/>
      <c r="G1260" s="48"/>
      <c r="H1260" s="61"/>
      <c r="I1260" s="48"/>
      <c r="J1260" s="48"/>
      <c r="Y1260" s="79"/>
      <c r="Z1260" s="102"/>
      <c r="AA1260" s="48"/>
      <c r="AB1260" s="48"/>
      <c r="AD1260" s="48"/>
      <c r="AE1260" s="48"/>
      <c r="AF1260" s="48"/>
      <c r="AH1260" s="48"/>
      <c r="AJ1260" s="48"/>
      <c r="AK1260" s="48"/>
    </row>
    <row r="1261" spans="6:37" x14ac:dyDescent="0.25">
      <c r="F1261" s="48"/>
      <c r="G1261" s="48"/>
      <c r="H1261" s="61"/>
      <c r="I1261" s="48"/>
      <c r="J1261" s="48"/>
      <c r="Y1261" s="79"/>
      <c r="Z1261" s="102"/>
      <c r="AA1261" s="48"/>
      <c r="AB1261" s="48"/>
      <c r="AD1261" s="48"/>
      <c r="AE1261" s="48"/>
      <c r="AF1261" s="48"/>
      <c r="AH1261" s="48"/>
      <c r="AJ1261" s="48"/>
      <c r="AK1261" s="48"/>
    </row>
    <row r="1262" spans="6:37" x14ac:dyDescent="0.25">
      <c r="F1262" s="48"/>
      <c r="G1262" s="48"/>
      <c r="H1262" s="61"/>
      <c r="I1262" s="48"/>
      <c r="J1262" s="48"/>
      <c r="Y1262" s="79"/>
      <c r="Z1262" s="102"/>
      <c r="AA1262" s="48"/>
      <c r="AB1262" s="48"/>
      <c r="AD1262" s="48"/>
      <c r="AE1262" s="48"/>
      <c r="AF1262" s="48"/>
      <c r="AH1262" s="48"/>
      <c r="AJ1262" s="48"/>
      <c r="AK1262" s="48"/>
    </row>
    <row r="1263" spans="6:37" x14ac:dyDescent="0.25">
      <c r="F1263" s="48"/>
      <c r="G1263" s="48"/>
      <c r="H1263" s="61"/>
      <c r="I1263" s="48"/>
      <c r="J1263" s="48"/>
      <c r="Y1263" s="79"/>
      <c r="Z1263" s="102"/>
      <c r="AA1263" s="48"/>
      <c r="AB1263" s="48"/>
      <c r="AD1263" s="48"/>
      <c r="AE1263" s="48"/>
      <c r="AF1263" s="48"/>
      <c r="AH1263" s="48"/>
      <c r="AJ1263" s="48"/>
      <c r="AK1263" s="48"/>
    </row>
    <row r="1264" spans="6:37" x14ac:dyDescent="0.25">
      <c r="F1264" s="48"/>
      <c r="G1264" s="48"/>
      <c r="H1264" s="61"/>
      <c r="I1264" s="48"/>
      <c r="J1264" s="48"/>
      <c r="Y1264" s="79"/>
      <c r="Z1264" s="102"/>
      <c r="AA1264" s="48"/>
      <c r="AB1264" s="48"/>
      <c r="AD1264" s="48"/>
      <c r="AE1264" s="48"/>
      <c r="AF1264" s="48"/>
      <c r="AH1264" s="48"/>
      <c r="AJ1264" s="48"/>
      <c r="AK1264" s="48"/>
    </row>
    <row r="1265" spans="6:37" x14ac:dyDescent="0.25">
      <c r="F1265" s="48"/>
      <c r="G1265" s="48"/>
      <c r="H1265" s="61"/>
      <c r="I1265" s="48"/>
      <c r="J1265" s="48"/>
      <c r="Y1265" s="79"/>
      <c r="Z1265" s="102"/>
      <c r="AA1265" s="48"/>
      <c r="AB1265" s="48"/>
      <c r="AD1265" s="48"/>
      <c r="AE1265" s="48"/>
      <c r="AF1265" s="48"/>
      <c r="AH1265" s="48"/>
      <c r="AJ1265" s="48"/>
      <c r="AK1265" s="48"/>
    </row>
    <row r="1266" spans="6:37" x14ac:dyDescent="0.25">
      <c r="F1266" s="48"/>
      <c r="G1266" s="48"/>
      <c r="H1266" s="61"/>
      <c r="I1266" s="48"/>
      <c r="J1266" s="48"/>
      <c r="Y1266" s="79"/>
      <c r="Z1266" s="102"/>
      <c r="AA1266" s="48"/>
      <c r="AB1266" s="48"/>
      <c r="AD1266" s="48"/>
      <c r="AE1266" s="48"/>
      <c r="AF1266" s="48"/>
      <c r="AH1266" s="48"/>
      <c r="AJ1266" s="48"/>
      <c r="AK1266" s="48"/>
    </row>
    <row r="1267" spans="6:37" x14ac:dyDescent="0.25">
      <c r="F1267" s="48"/>
      <c r="G1267" s="48"/>
      <c r="H1267" s="61"/>
      <c r="I1267" s="48"/>
      <c r="J1267" s="48"/>
      <c r="Y1267" s="79"/>
      <c r="Z1267" s="102"/>
      <c r="AA1267" s="48"/>
      <c r="AB1267" s="48"/>
      <c r="AD1267" s="48"/>
      <c r="AE1267" s="48"/>
      <c r="AF1267" s="48"/>
      <c r="AH1267" s="48"/>
      <c r="AJ1267" s="48"/>
      <c r="AK1267" s="48"/>
    </row>
    <row r="1268" spans="6:37" x14ac:dyDescent="0.25">
      <c r="F1268" s="48"/>
      <c r="G1268" s="48"/>
      <c r="H1268" s="61"/>
      <c r="I1268" s="48"/>
      <c r="J1268" s="48"/>
      <c r="Y1268" s="79"/>
      <c r="Z1268" s="102"/>
      <c r="AA1268" s="48"/>
      <c r="AB1268" s="48"/>
      <c r="AD1268" s="48"/>
      <c r="AE1268" s="48"/>
      <c r="AF1268" s="48"/>
      <c r="AH1268" s="48"/>
      <c r="AJ1268" s="48"/>
      <c r="AK1268" s="48"/>
    </row>
    <row r="1269" spans="6:37" x14ac:dyDescent="0.25">
      <c r="F1269" s="48"/>
      <c r="G1269" s="48"/>
      <c r="H1269" s="61"/>
      <c r="I1269" s="48"/>
      <c r="J1269" s="48"/>
      <c r="Y1269" s="79"/>
      <c r="Z1269" s="102"/>
      <c r="AA1269" s="48"/>
      <c r="AB1269" s="48"/>
      <c r="AD1269" s="48"/>
      <c r="AE1269" s="48"/>
      <c r="AF1269" s="48"/>
      <c r="AH1269" s="48"/>
      <c r="AJ1269" s="48"/>
      <c r="AK1269" s="48"/>
    </row>
    <row r="1270" spans="6:37" x14ac:dyDescent="0.25">
      <c r="F1270" s="48"/>
      <c r="G1270" s="48"/>
      <c r="H1270" s="61"/>
      <c r="I1270" s="48"/>
      <c r="J1270" s="48"/>
      <c r="Y1270" s="79"/>
      <c r="Z1270" s="102"/>
      <c r="AA1270" s="48"/>
      <c r="AB1270" s="48"/>
      <c r="AD1270" s="48"/>
      <c r="AE1270" s="48"/>
      <c r="AF1270" s="48"/>
      <c r="AH1270" s="48"/>
      <c r="AJ1270" s="48"/>
      <c r="AK1270" s="48"/>
    </row>
    <row r="1271" spans="6:37" x14ac:dyDescent="0.25">
      <c r="F1271" s="48"/>
      <c r="G1271" s="48"/>
      <c r="H1271" s="61"/>
      <c r="I1271" s="48"/>
      <c r="J1271" s="48"/>
      <c r="Y1271" s="79"/>
      <c r="Z1271" s="102"/>
      <c r="AA1271" s="48"/>
      <c r="AB1271" s="48"/>
      <c r="AD1271" s="48"/>
      <c r="AE1271" s="48"/>
      <c r="AF1271" s="48"/>
      <c r="AH1271" s="48"/>
      <c r="AJ1271" s="48"/>
      <c r="AK1271" s="48"/>
    </row>
    <row r="1272" spans="6:37" x14ac:dyDescent="0.25">
      <c r="F1272" s="48"/>
      <c r="G1272" s="48"/>
      <c r="H1272" s="61"/>
      <c r="I1272" s="48"/>
      <c r="J1272" s="48"/>
      <c r="Y1272" s="79"/>
      <c r="Z1272" s="102"/>
      <c r="AA1272" s="48"/>
      <c r="AB1272" s="48"/>
      <c r="AD1272" s="48"/>
      <c r="AE1272" s="48"/>
      <c r="AF1272" s="48"/>
      <c r="AH1272" s="48"/>
      <c r="AJ1272" s="48"/>
      <c r="AK1272" s="48"/>
    </row>
    <row r="1273" spans="6:37" x14ac:dyDescent="0.25">
      <c r="F1273" s="48"/>
      <c r="G1273" s="48"/>
      <c r="H1273" s="61"/>
      <c r="I1273" s="48"/>
      <c r="J1273" s="48"/>
      <c r="Y1273" s="79"/>
      <c r="Z1273" s="102"/>
      <c r="AA1273" s="48"/>
      <c r="AB1273" s="48"/>
      <c r="AD1273" s="48"/>
      <c r="AE1273" s="48"/>
      <c r="AF1273" s="48"/>
      <c r="AH1273" s="48"/>
      <c r="AJ1273" s="48"/>
      <c r="AK1273" s="48"/>
    </row>
    <row r="1274" spans="6:37" x14ac:dyDescent="0.25">
      <c r="F1274" s="48"/>
      <c r="G1274" s="48"/>
      <c r="H1274" s="61"/>
      <c r="I1274" s="48"/>
      <c r="J1274" s="48"/>
      <c r="Y1274" s="79"/>
      <c r="Z1274" s="102"/>
      <c r="AA1274" s="48"/>
      <c r="AB1274" s="48"/>
      <c r="AD1274" s="48"/>
      <c r="AE1274" s="48"/>
      <c r="AF1274" s="48"/>
      <c r="AH1274" s="48"/>
      <c r="AJ1274" s="48"/>
      <c r="AK1274" s="48"/>
    </row>
    <row r="1275" spans="6:37" x14ac:dyDescent="0.25">
      <c r="F1275" s="48"/>
      <c r="G1275" s="48"/>
      <c r="H1275" s="61"/>
      <c r="I1275" s="48"/>
      <c r="J1275" s="48"/>
      <c r="Y1275" s="79"/>
      <c r="Z1275" s="102"/>
      <c r="AA1275" s="48"/>
      <c r="AB1275" s="48"/>
      <c r="AD1275" s="48"/>
      <c r="AE1275" s="48"/>
      <c r="AF1275" s="48"/>
      <c r="AH1275" s="48"/>
      <c r="AJ1275" s="48"/>
      <c r="AK1275" s="48"/>
    </row>
    <row r="1276" spans="6:37" x14ac:dyDescent="0.25">
      <c r="F1276" s="48"/>
      <c r="G1276" s="48"/>
      <c r="H1276" s="61"/>
      <c r="I1276" s="48"/>
      <c r="J1276" s="48"/>
      <c r="Y1276" s="79"/>
      <c r="Z1276" s="102"/>
      <c r="AA1276" s="48"/>
      <c r="AB1276" s="48"/>
      <c r="AD1276" s="48"/>
      <c r="AE1276" s="48"/>
      <c r="AF1276" s="48"/>
      <c r="AH1276" s="48"/>
      <c r="AJ1276" s="48"/>
      <c r="AK1276" s="48"/>
    </row>
    <row r="1277" spans="6:37" x14ac:dyDescent="0.25">
      <c r="F1277" s="48"/>
      <c r="G1277" s="48"/>
      <c r="H1277" s="61"/>
      <c r="I1277" s="48"/>
      <c r="J1277" s="48"/>
      <c r="Y1277" s="79"/>
      <c r="Z1277" s="102"/>
      <c r="AA1277" s="48"/>
      <c r="AB1277" s="48"/>
      <c r="AD1277" s="48"/>
      <c r="AE1277" s="48"/>
      <c r="AF1277" s="48"/>
      <c r="AH1277" s="48"/>
      <c r="AJ1277" s="48"/>
      <c r="AK1277" s="48"/>
    </row>
    <row r="1278" spans="6:37" x14ac:dyDescent="0.25">
      <c r="F1278" s="48"/>
      <c r="G1278" s="48"/>
      <c r="H1278" s="61"/>
      <c r="I1278" s="48"/>
      <c r="J1278" s="48"/>
      <c r="Y1278" s="79"/>
      <c r="Z1278" s="102"/>
      <c r="AA1278" s="48"/>
      <c r="AB1278" s="48"/>
      <c r="AD1278" s="48"/>
      <c r="AE1278" s="48"/>
      <c r="AF1278" s="48"/>
      <c r="AH1278" s="48"/>
      <c r="AJ1278" s="48"/>
      <c r="AK1278" s="48"/>
    </row>
    <row r="1279" spans="6:37" x14ac:dyDescent="0.25">
      <c r="F1279" s="48"/>
      <c r="G1279" s="48"/>
      <c r="H1279" s="61"/>
      <c r="I1279" s="48"/>
      <c r="J1279" s="48"/>
      <c r="Y1279" s="79"/>
      <c r="Z1279" s="102"/>
      <c r="AA1279" s="48"/>
      <c r="AB1279" s="48"/>
      <c r="AD1279" s="48"/>
      <c r="AE1279" s="48"/>
      <c r="AF1279" s="48"/>
      <c r="AH1279" s="48"/>
      <c r="AJ1279" s="48"/>
      <c r="AK1279" s="48"/>
    </row>
    <row r="1280" spans="6:37" x14ac:dyDescent="0.25">
      <c r="F1280" s="48"/>
      <c r="G1280" s="48"/>
      <c r="H1280" s="61"/>
      <c r="I1280" s="48"/>
      <c r="J1280" s="48"/>
      <c r="Y1280" s="79"/>
      <c r="Z1280" s="102"/>
      <c r="AA1280" s="48"/>
      <c r="AB1280" s="48"/>
      <c r="AD1280" s="48"/>
      <c r="AE1280" s="48"/>
      <c r="AF1280" s="48"/>
      <c r="AH1280" s="48"/>
      <c r="AJ1280" s="48"/>
      <c r="AK1280" s="48"/>
    </row>
    <row r="1281" spans="6:37" x14ac:dyDescent="0.25">
      <c r="F1281" s="48"/>
      <c r="G1281" s="48"/>
      <c r="H1281" s="61"/>
      <c r="I1281" s="48"/>
      <c r="J1281" s="48"/>
      <c r="Y1281" s="79"/>
      <c r="Z1281" s="102"/>
      <c r="AA1281" s="48"/>
      <c r="AB1281" s="48"/>
      <c r="AD1281" s="48"/>
      <c r="AE1281" s="48"/>
      <c r="AF1281" s="48"/>
      <c r="AH1281" s="48"/>
      <c r="AJ1281" s="48"/>
      <c r="AK1281" s="48"/>
    </row>
    <row r="1282" spans="6:37" x14ac:dyDescent="0.25">
      <c r="F1282" s="48"/>
      <c r="G1282" s="48"/>
      <c r="H1282" s="61"/>
      <c r="I1282" s="48"/>
      <c r="J1282" s="48"/>
      <c r="Y1282" s="79"/>
      <c r="Z1282" s="102"/>
      <c r="AA1282" s="48"/>
      <c r="AB1282" s="48"/>
      <c r="AD1282" s="48"/>
      <c r="AE1282" s="48"/>
      <c r="AF1282" s="48"/>
      <c r="AH1282" s="48"/>
      <c r="AJ1282" s="48"/>
      <c r="AK1282" s="48"/>
    </row>
    <row r="1283" spans="6:37" x14ac:dyDescent="0.25">
      <c r="F1283" s="48"/>
      <c r="G1283" s="48"/>
      <c r="H1283" s="61"/>
      <c r="I1283" s="48"/>
      <c r="J1283" s="48"/>
      <c r="Y1283" s="79"/>
      <c r="Z1283" s="102"/>
      <c r="AA1283" s="48"/>
      <c r="AB1283" s="48"/>
      <c r="AD1283" s="48"/>
      <c r="AE1283" s="48"/>
      <c r="AF1283" s="48"/>
      <c r="AH1283" s="48"/>
      <c r="AJ1283" s="48"/>
      <c r="AK1283" s="48"/>
    </row>
    <row r="1284" spans="6:37" x14ac:dyDescent="0.25">
      <c r="F1284" s="48"/>
      <c r="G1284" s="48"/>
      <c r="H1284" s="61"/>
      <c r="I1284" s="48"/>
      <c r="J1284" s="48"/>
      <c r="Y1284" s="79"/>
      <c r="Z1284" s="102"/>
      <c r="AA1284" s="48"/>
      <c r="AB1284" s="48"/>
      <c r="AD1284" s="48"/>
      <c r="AE1284" s="48"/>
      <c r="AF1284" s="48"/>
      <c r="AH1284" s="48"/>
      <c r="AJ1284" s="48"/>
      <c r="AK1284" s="48"/>
    </row>
    <row r="1285" spans="6:37" x14ac:dyDescent="0.25">
      <c r="F1285" s="48"/>
      <c r="G1285" s="48"/>
      <c r="H1285" s="61"/>
      <c r="I1285" s="48"/>
      <c r="J1285" s="48"/>
      <c r="Y1285" s="79"/>
      <c r="Z1285" s="102"/>
      <c r="AA1285" s="48"/>
      <c r="AB1285" s="48"/>
      <c r="AD1285" s="48"/>
      <c r="AE1285" s="48"/>
      <c r="AF1285" s="48"/>
      <c r="AH1285" s="48"/>
      <c r="AJ1285" s="48"/>
      <c r="AK1285" s="48"/>
    </row>
    <row r="1286" spans="6:37" x14ac:dyDescent="0.25">
      <c r="F1286" s="48"/>
      <c r="G1286" s="48"/>
      <c r="H1286" s="61"/>
      <c r="I1286" s="48"/>
      <c r="J1286" s="48"/>
      <c r="Y1286" s="79"/>
      <c r="Z1286" s="102"/>
      <c r="AA1286" s="48"/>
      <c r="AB1286" s="48"/>
      <c r="AD1286" s="48"/>
      <c r="AE1286" s="48"/>
      <c r="AF1286" s="48"/>
      <c r="AH1286" s="48"/>
      <c r="AJ1286" s="48"/>
      <c r="AK1286" s="48"/>
    </row>
    <row r="1287" spans="6:37" x14ac:dyDescent="0.25">
      <c r="F1287" s="48"/>
      <c r="G1287" s="48"/>
      <c r="H1287" s="61"/>
      <c r="I1287" s="48"/>
      <c r="J1287" s="48"/>
      <c r="Y1287" s="79"/>
      <c r="Z1287" s="102"/>
      <c r="AA1287" s="48"/>
      <c r="AB1287" s="48"/>
      <c r="AD1287" s="48"/>
      <c r="AE1287" s="48"/>
      <c r="AF1287" s="48"/>
      <c r="AH1287" s="48"/>
      <c r="AJ1287" s="48"/>
      <c r="AK1287" s="48"/>
    </row>
    <row r="1288" spans="6:37" x14ac:dyDescent="0.25">
      <c r="F1288" s="48"/>
      <c r="G1288" s="48"/>
      <c r="H1288" s="61"/>
      <c r="I1288" s="48"/>
      <c r="J1288" s="48"/>
      <c r="Y1288" s="79"/>
      <c r="Z1288" s="102"/>
      <c r="AA1288" s="48"/>
      <c r="AB1288" s="48"/>
      <c r="AD1288" s="48"/>
      <c r="AE1288" s="48"/>
      <c r="AF1288" s="48"/>
      <c r="AH1288" s="48"/>
      <c r="AJ1288" s="48"/>
      <c r="AK1288" s="48"/>
    </row>
    <row r="1289" spans="6:37" x14ac:dyDescent="0.25">
      <c r="F1289" s="48"/>
      <c r="G1289" s="48"/>
      <c r="H1289" s="61"/>
      <c r="I1289" s="48"/>
      <c r="J1289" s="48"/>
      <c r="Y1289" s="79"/>
      <c r="Z1289" s="102"/>
      <c r="AA1289" s="48"/>
      <c r="AB1289" s="48"/>
      <c r="AD1289" s="48"/>
      <c r="AE1289" s="48"/>
      <c r="AF1289" s="48"/>
      <c r="AH1289" s="48"/>
      <c r="AJ1289" s="48"/>
      <c r="AK1289" s="48"/>
    </row>
    <row r="1290" spans="6:37" x14ac:dyDescent="0.25">
      <c r="F1290" s="48"/>
      <c r="G1290" s="48"/>
      <c r="H1290" s="61"/>
      <c r="I1290" s="48"/>
      <c r="J1290" s="48"/>
      <c r="Y1290" s="79"/>
      <c r="Z1290" s="102"/>
      <c r="AA1290" s="48"/>
      <c r="AB1290" s="48"/>
      <c r="AD1290" s="48"/>
      <c r="AE1290" s="48"/>
      <c r="AF1290" s="48"/>
      <c r="AH1290" s="48"/>
      <c r="AJ1290" s="48"/>
      <c r="AK1290" s="48"/>
    </row>
    <row r="1291" spans="6:37" x14ac:dyDescent="0.25">
      <c r="F1291" s="48"/>
      <c r="G1291" s="48"/>
      <c r="H1291" s="61"/>
      <c r="I1291" s="48"/>
      <c r="J1291" s="48"/>
      <c r="Y1291" s="79"/>
      <c r="Z1291" s="102"/>
      <c r="AA1291" s="48"/>
      <c r="AB1291" s="48"/>
      <c r="AD1291" s="48"/>
      <c r="AE1291" s="48"/>
      <c r="AF1291" s="48"/>
      <c r="AH1291" s="48"/>
      <c r="AJ1291" s="48"/>
      <c r="AK1291" s="48"/>
    </row>
    <row r="1292" spans="6:37" x14ac:dyDescent="0.25">
      <c r="F1292" s="48"/>
      <c r="G1292" s="48"/>
      <c r="H1292" s="61"/>
      <c r="I1292" s="48"/>
      <c r="J1292" s="48"/>
      <c r="Y1292" s="79"/>
      <c r="Z1292" s="102"/>
      <c r="AA1292" s="48"/>
      <c r="AB1292" s="48"/>
      <c r="AD1292" s="48"/>
      <c r="AE1292" s="48"/>
      <c r="AF1292" s="48"/>
      <c r="AH1292" s="48"/>
      <c r="AJ1292" s="48"/>
      <c r="AK1292" s="48"/>
    </row>
    <row r="1293" spans="6:37" x14ac:dyDescent="0.25">
      <c r="F1293" s="48"/>
      <c r="G1293" s="48"/>
      <c r="H1293" s="61"/>
      <c r="I1293" s="48"/>
      <c r="J1293" s="48"/>
      <c r="Y1293" s="79"/>
      <c r="Z1293" s="102"/>
      <c r="AA1293" s="48"/>
      <c r="AB1293" s="48"/>
      <c r="AD1293" s="48"/>
      <c r="AE1293" s="48"/>
      <c r="AF1293" s="48"/>
      <c r="AH1293" s="48"/>
      <c r="AJ1293" s="48"/>
      <c r="AK1293" s="48"/>
    </row>
    <row r="1294" spans="6:37" x14ac:dyDescent="0.25">
      <c r="F1294" s="48"/>
      <c r="G1294" s="48"/>
      <c r="H1294" s="61"/>
      <c r="I1294" s="48"/>
      <c r="J1294" s="48"/>
      <c r="Y1294" s="79"/>
      <c r="Z1294" s="102"/>
      <c r="AA1294" s="48"/>
      <c r="AB1294" s="48"/>
      <c r="AD1294" s="48"/>
      <c r="AE1294" s="48"/>
      <c r="AF1294" s="48"/>
      <c r="AH1294" s="48"/>
      <c r="AJ1294" s="48"/>
      <c r="AK1294" s="48"/>
    </row>
    <row r="1295" spans="6:37" x14ac:dyDescent="0.25">
      <c r="F1295" s="48"/>
      <c r="G1295" s="48"/>
      <c r="H1295" s="61"/>
      <c r="I1295" s="48"/>
      <c r="J1295" s="48"/>
      <c r="Y1295" s="79"/>
      <c r="Z1295" s="102"/>
      <c r="AA1295" s="48"/>
      <c r="AB1295" s="48"/>
      <c r="AD1295" s="48"/>
      <c r="AE1295" s="48"/>
      <c r="AF1295" s="48"/>
      <c r="AH1295" s="48"/>
      <c r="AJ1295" s="48"/>
      <c r="AK1295" s="48"/>
    </row>
    <row r="1296" spans="6:37" x14ac:dyDescent="0.25">
      <c r="F1296" s="48"/>
      <c r="G1296" s="48"/>
      <c r="H1296" s="61"/>
      <c r="I1296" s="48"/>
      <c r="J1296" s="48"/>
      <c r="Y1296" s="79"/>
      <c r="Z1296" s="102"/>
      <c r="AA1296" s="48"/>
      <c r="AB1296" s="48"/>
      <c r="AD1296" s="48"/>
      <c r="AE1296" s="48"/>
      <c r="AF1296" s="48"/>
      <c r="AH1296" s="48"/>
      <c r="AJ1296" s="48"/>
      <c r="AK1296" s="48"/>
    </row>
    <row r="1297" spans="6:37" x14ac:dyDescent="0.25">
      <c r="F1297" s="48"/>
      <c r="G1297" s="48"/>
      <c r="H1297" s="61"/>
      <c r="I1297" s="48"/>
      <c r="J1297" s="48"/>
      <c r="Y1297" s="79"/>
      <c r="Z1297" s="102"/>
      <c r="AA1297" s="48"/>
      <c r="AB1297" s="48"/>
      <c r="AD1297" s="48"/>
      <c r="AE1297" s="48"/>
      <c r="AF1297" s="48"/>
      <c r="AH1297" s="48"/>
      <c r="AJ1297" s="48"/>
      <c r="AK1297" s="48"/>
    </row>
    <row r="1298" spans="6:37" x14ac:dyDescent="0.25">
      <c r="F1298" s="48"/>
      <c r="G1298" s="48"/>
      <c r="H1298" s="61"/>
      <c r="I1298" s="48"/>
      <c r="J1298" s="48"/>
      <c r="Y1298" s="79"/>
      <c r="Z1298" s="102"/>
      <c r="AA1298" s="48"/>
      <c r="AB1298" s="48"/>
      <c r="AD1298" s="48"/>
      <c r="AE1298" s="48"/>
      <c r="AF1298" s="48"/>
      <c r="AH1298" s="48"/>
      <c r="AJ1298" s="48"/>
      <c r="AK1298" s="48"/>
    </row>
    <row r="1299" spans="6:37" x14ac:dyDescent="0.25">
      <c r="F1299" s="48"/>
      <c r="G1299" s="48"/>
      <c r="H1299" s="61"/>
      <c r="I1299" s="48"/>
      <c r="J1299" s="48"/>
      <c r="Y1299" s="79"/>
      <c r="Z1299" s="102"/>
      <c r="AA1299" s="48"/>
      <c r="AB1299" s="48"/>
      <c r="AD1299" s="48"/>
      <c r="AE1299" s="48"/>
      <c r="AF1299" s="48"/>
      <c r="AH1299" s="48"/>
      <c r="AJ1299" s="48"/>
      <c r="AK1299" s="48"/>
    </row>
    <row r="1300" spans="6:37" x14ac:dyDescent="0.25">
      <c r="F1300" s="48"/>
      <c r="G1300" s="48"/>
      <c r="H1300" s="61"/>
      <c r="I1300" s="48"/>
      <c r="J1300" s="48"/>
      <c r="Y1300" s="79"/>
      <c r="Z1300" s="102"/>
      <c r="AA1300" s="48"/>
      <c r="AB1300" s="48"/>
      <c r="AD1300" s="48"/>
      <c r="AE1300" s="48"/>
      <c r="AF1300" s="48"/>
      <c r="AH1300" s="48"/>
      <c r="AJ1300" s="48"/>
      <c r="AK1300" s="48"/>
    </row>
    <row r="1301" spans="6:37" x14ac:dyDescent="0.25">
      <c r="F1301" s="48"/>
      <c r="G1301" s="48"/>
      <c r="H1301" s="61"/>
      <c r="I1301" s="48"/>
      <c r="J1301" s="48"/>
      <c r="Y1301" s="79"/>
      <c r="Z1301" s="102"/>
      <c r="AA1301" s="48"/>
      <c r="AB1301" s="48"/>
      <c r="AD1301" s="48"/>
      <c r="AE1301" s="48"/>
      <c r="AF1301" s="48"/>
      <c r="AH1301" s="48"/>
      <c r="AJ1301" s="48"/>
      <c r="AK1301" s="48"/>
    </row>
    <row r="1302" spans="6:37" x14ac:dyDescent="0.25">
      <c r="F1302" s="48"/>
      <c r="G1302" s="48"/>
      <c r="H1302" s="61"/>
      <c r="I1302" s="48"/>
      <c r="J1302" s="48"/>
      <c r="Y1302" s="79"/>
      <c r="Z1302" s="102"/>
      <c r="AA1302" s="48"/>
      <c r="AB1302" s="48"/>
      <c r="AD1302" s="48"/>
      <c r="AE1302" s="48"/>
      <c r="AF1302" s="48"/>
      <c r="AH1302" s="48"/>
      <c r="AJ1302" s="48"/>
      <c r="AK1302" s="48"/>
    </row>
    <row r="1303" spans="6:37" x14ac:dyDescent="0.25">
      <c r="F1303" s="48"/>
      <c r="G1303" s="48"/>
      <c r="H1303" s="61"/>
      <c r="I1303" s="48"/>
      <c r="J1303" s="48"/>
      <c r="Y1303" s="79"/>
      <c r="Z1303" s="102"/>
      <c r="AA1303" s="48"/>
      <c r="AB1303" s="48"/>
      <c r="AD1303" s="48"/>
      <c r="AE1303" s="48"/>
      <c r="AF1303" s="48"/>
      <c r="AH1303" s="48"/>
      <c r="AJ1303" s="48"/>
      <c r="AK1303" s="48"/>
    </row>
    <row r="1304" spans="6:37" x14ac:dyDescent="0.25">
      <c r="F1304" s="48"/>
      <c r="G1304" s="48"/>
      <c r="H1304" s="61"/>
      <c r="I1304" s="48"/>
      <c r="J1304" s="48"/>
      <c r="Y1304" s="79"/>
      <c r="Z1304" s="102"/>
      <c r="AA1304" s="48"/>
      <c r="AB1304" s="48"/>
      <c r="AD1304" s="48"/>
      <c r="AE1304" s="48"/>
      <c r="AF1304" s="48"/>
      <c r="AH1304" s="48"/>
      <c r="AJ1304" s="48"/>
      <c r="AK1304" s="48"/>
    </row>
    <row r="1305" spans="6:37" x14ac:dyDescent="0.25">
      <c r="F1305" s="48"/>
      <c r="G1305" s="48"/>
      <c r="H1305" s="61"/>
      <c r="I1305" s="48"/>
      <c r="J1305" s="48"/>
      <c r="Y1305" s="79"/>
      <c r="Z1305" s="102"/>
      <c r="AA1305" s="48"/>
      <c r="AB1305" s="48"/>
      <c r="AD1305" s="48"/>
      <c r="AE1305" s="48"/>
      <c r="AF1305" s="48"/>
      <c r="AH1305" s="48"/>
      <c r="AJ1305" s="48"/>
      <c r="AK1305" s="48"/>
    </row>
    <row r="1306" spans="6:37" x14ac:dyDescent="0.25">
      <c r="F1306" s="48"/>
      <c r="G1306" s="48"/>
      <c r="H1306" s="61"/>
      <c r="I1306" s="48"/>
      <c r="J1306" s="48"/>
      <c r="Y1306" s="79"/>
      <c r="Z1306" s="102"/>
      <c r="AA1306" s="48"/>
      <c r="AB1306" s="48"/>
      <c r="AD1306" s="48"/>
      <c r="AE1306" s="48"/>
      <c r="AF1306" s="48"/>
      <c r="AH1306" s="48"/>
      <c r="AJ1306" s="48"/>
      <c r="AK1306" s="48"/>
    </row>
    <row r="1307" spans="6:37" x14ac:dyDescent="0.25">
      <c r="F1307" s="48"/>
      <c r="G1307" s="48"/>
      <c r="H1307" s="61"/>
      <c r="I1307" s="48"/>
      <c r="J1307" s="48"/>
      <c r="Y1307" s="79"/>
      <c r="Z1307" s="102"/>
      <c r="AA1307" s="48"/>
      <c r="AB1307" s="48"/>
      <c r="AD1307" s="48"/>
      <c r="AE1307" s="48"/>
      <c r="AF1307" s="48"/>
      <c r="AH1307" s="48"/>
      <c r="AJ1307" s="48"/>
      <c r="AK1307" s="48"/>
    </row>
    <row r="1308" spans="6:37" x14ac:dyDescent="0.25">
      <c r="F1308" s="48"/>
      <c r="G1308" s="48"/>
      <c r="H1308" s="61"/>
      <c r="I1308" s="48"/>
      <c r="J1308" s="48"/>
      <c r="Y1308" s="79"/>
      <c r="Z1308" s="102"/>
      <c r="AA1308" s="48"/>
      <c r="AB1308" s="48"/>
      <c r="AD1308" s="48"/>
      <c r="AE1308" s="48"/>
      <c r="AF1308" s="48"/>
      <c r="AH1308" s="48"/>
      <c r="AJ1308" s="48"/>
      <c r="AK1308" s="48"/>
    </row>
    <row r="1309" spans="6:37" x14ac:dyDescent="0.25">
      <c r="F1309" s="48"/>
      <c r="G1309" s="48"/>
      <c r="H1309" s="61"/>
      <c r="I1309" s="48"/>
      <c r="J1309" s="48"/>
      <c r="Y1309" s="79"/>
      <c r="Z1309" s="102"/>
      <c r="AA1309" s="48"/>
      <c r="AB1309" s="48"/>
      <c r="AD1309" s="48"/>
      <c r="AE1309" s="48"/>
      <c r="AF1309" s="48"/>
      <c r="AH1309" s="48"/>
      <c r="AJ1309" s="48"/>
      <c r="AK1309" s="48"/>
    </row>
    <row r="1310" spans="6:37" x14ac:dyDescent="0.25">
      <c r="F1310" s="48"/>
      <c r="G1310" s="48"/>
      <c r="H1310" s="61"/>
      <c r="I1310" s="48"/>
      <c r="J1310" s="48"/>
      <c r="Y1310" s="79"/>
      <c r="Z1310" s="102"/>
      <c r="AA1310" s="48"/>
      <c r="AB1310" s="48"/>
      <c r="AD1310" s="48"/>
      <c r="AE1310" s="48"/>
      <c r="AF1310" s="48"/>
      <c r="AH1310" s="48"/>
      <c r="AJ1310" s="48"/>
      <c r="AK1310" s="48"/>
    </row>
    <row r="1311" spans="6:37" x14ac:dyDescent="0.25">
      <c r="F1311" s="48"/>
      <c r="G1311" s="48"/>
      <c r="H1311" s="61"/>
      <c r="I1311" s="48"/>
      <c r="J1311" s="48"/>
      <c r="Y1311" s="79"/>
      <c r="Z1311" s="102"/>
      <c r="AA1311" s="48"/>
      <c r="AB1311" s="48"/>
      <c r="AD1311" s="48"/>
      <c r="AE1311" s="48"/>
      <c r="AF1311" s="48"/>
      <c r="AH1311" s="48"/>
      <c r="AJ1311" s="48"/>
      <c r="AK1311" s="48"/>
    </row>
    <row r="1312" spans="6:37" x14ac:dyDescent="0.25">
      <c r="F1312" s="48"/>
      <c r="G1312" s="48"/>
      <c r="H1312" s="61"/>
      <c r="I1312" s="48"/>
      <c r="J1312" s="48"/>
      <c r="Y1312" s="79"/>
      <c r="Z1312" s="102"/>
      <c r="AA1312" s="48"/>
      <c r="AB1312" s="48"/>
      <c r="AD1312" s="48"/>
      <c r="AE1312" s="48"/>
      <c r="AF1312" s="48"/>
      <c r="AH1312" s="48"/>
      <c r="AJ1312" s="48"/>
      <c r="AK1312" s="48"/>
    </row>
    <row r="1313" spans="6:37" x14ac:dyDescent="0.25">
      <c r="F1313" s="48"/>
      <c r="G1313" s="48"/>
      <c r="H1313" s="61"/>
      <c r="I1313" s="48"/>
      <c r="J1313" s="48"/>
      <c r="Y1313" s="79"/>
      <c r="Z1313" s="102"/>
      <c r="AA1313" s="48"/>
      <c r="AB1313" s="48"/>
      <c r="AD1313" s="48"/>
      <c r="AE1313" s="48"/>
      <c r="AF1313" s="48"/>
      <c r="AH1313" s="48"/>
      <c r="AJ1313" s="48"/>
      <c r="AK1313" s="48"/>
    </row>
    <row r="1314" spans="6:37" x14ac:dyDescent="0.25">
      <c r="F1314" s="48"/>
      <c r="G1314" s="48"/>
      <c r="H1314" s="61"/>
      <c r="I1314" s="48"/>
      <c r="J1314" s="48"/>
      <c r="Y1314" s="79"/>
      <c r="Z1314" s="102"/>
      <c r="AA1314" s="48"/>
      <c r="AB1314" s="48"/>
      <c r="AD1314" s="48"/>
      <c r="AE1314" s="48"/>
      <c r="AF1314" s="48"/>
      <c r="AH1314" s="48"/>
      <c r="AJ1314" s="48"/>
      <c r="AK1314" s="48"/>
    </row>
    <row r="1315" spans="6:37" x14ac:dyDescent="0.25">
      <c r="F1315" s="48"/>
      <c r="G1315" s="48"/>
      <c r="H1315" s="61"/>
      <c r="I1315" s="48"/>
      <c r="J1315" s="48"/>
      <c r="Y1315" s="79"/>
      <c r="Z1315" s="102"/>
      <c r="AA1315" s="48"/>
      <c r="AB1315" s="48"/>
      <c r="AD1315" s="48"/>
      <c r="AE1315" s="48"/>
      <c r="AF1315" s="48"/>
      <c r="AH1315" s="48"/>
      <c r="AJ1315" s="48"/>
      <c r="AK1315" s="48"/>
    </row>
    <row r="1316" spans="6:37" x14ac:dyDescent="0.25">
      <c r="F1316" s="48"/>
      <c r="G1316" s="48"/>
      <c r="H1316" s="61"/>
      <c r="I1316" s="48"/>
      <c r="J1316" s="48"/>
      <c r="Y1316" s="79"/>
      <c r="Z1316" s="102"/>
      <c r="AA1316" s="48"/>
      <c r="AB1316" s="48"/>
      <c r="AD1316" s="48"/>
      <c r="AE1316" s="48"/>
      <c r="AF1316" s="48"/>
      <c r="AH1316" s="48"/>
      <c r="AJ1316" s="48"/>
      <c r="AK1316" s="48"/>
    </row>
    <row r="1317" spans="6:37" x14ac:dyDescent="0.25">
      <c r="F1317" s="48"/>
      <c r="G1317" s="48"/>
      <c r="H1317" s="61"/>
      <c r="I1317" s="48"/>
      <c r="J1317" s="48"/>
      <c r="Y1317" s="79"/>
      <c r="Z1317" s="102"/>
      <c r="AA1317" s="48"/>
      <c r="AB1317" s="48"/>
      <c r="AD1317" s="48"/>
      <c r="AE1317" s="48"/>
      <c r="AF1317" s="48"/>
      <c r="AH1317" s="48"/>
      <c r="AJ1317" s="48"/>
      <c r="AK1317" s="48"/>
    </row>
    <row r="1318" spans="6:37" x14ac:dyDescent="0.25">
      <c r="F1318" s="48"/>
      <c r="G1318" s="48"/>
      <c r="H1318" s="61"/>
      <c r="I1318" s="48"/>
      <c r="J1318" s="48"/>
      <c r="Y1318" s="79"/>
      <c r="Z1318" s="102"/>
      <c r="AA1318" s="48"/>
      <c r="AB1318" s="48"/>
      <c r="AD1318" s="48"/>
      <c r="AE1318" s="48"/>
      <c r="AF1318" s="48"/>
      <c r="AH1318" s="48"/>
      <c r="AJ1318" s="48"/>
      <c r="AK1318" s="48"/>
    </row>
    <row r="1319" spans="6:37" x14ac:dyDescent="0.25">
      <c r="F1319" s="48"/>
      <c r="G1319" s="48"/>
      <c r="H1319" s="61"/>
      <c r="I1319" s="48"/>
      <c r="J1319" s="48"/>
      <c r="Y1319" s="79"/>
      <c r="Z1319" s="102"/>
      <c r="AA1319" s="48"/>
      <c r="AB1319" s="48"/>
      <c r="AD1319" s="48"/>
      <c r="AE1319" s="48"/>
      <c r="AF1319" s="48"/>
      <c r="AH1319" s="48"/>
      <c r="AJ1319" s="48"/>
      <c r="AK1319" s="48"/>
    </row>
    <row r="1320" spans="6:37" x14ac:dyDescent="0.25">
      <c r="F1320" s="48"/>
      <c r="G1320" s="48"/>
      <c r="H1320" s="61"/>
      <c r="I1320" s="48"/>
      <c r="J1320" s="48"/>
      <c r="Y1320" s="79"/>
      <c r="Z1320" s="102"/>
      <c r="AA1320" s="48"/>
      <c r="AB1320" s="48"/>
      <c r="AD1320" s="48"/>
      <c r="AE1320" s="48"/>
      <c r="AF1320" s="48"/>
      <c r="AH1320" s="48"/>
      <c r="AJ1320" s="48"/>
      <c r="AK1320" s="48"/>
    </row>
    <row r="1321" spans="6:37" x14ac:dyDescent="0.25">
      <c r="F1321" s="48"/>
      <c r="G1321" s="48"/>
      <c r="H1321" s="61"/>
      <c r="I1321" s="48"/>
      <c r="J1321" s="48"/>
      <c r="Y1321" s="79"/>
      <c r="Z1321" s="102"/>
      <c r="AA1321" s="48"/>
      <c r="AB1321" s="48"/>
      <c r="AD1321" s="48"/>
      <c r="AE1321" s="48"/>
      <c r="AF1321" s="48"/>
      <c r="AH1321" s="48"/>
      <c r="AJ1321" s="48"/>
      <c r="AK1321" s="48"/>
    </row>
    <row r="1322" spans="6:37" x14ac:dyDescent="0.25">
      <c r="F1322" s="48"/>
      <c r="G1322" s="48"/>
      <c r="H1322" s="61"/>
      <c r="I1322" s="48"/>
      <c r="J1322" s="48"/>
      <c r="Y1322" s="79"/>
      <c r="Z1322" s="102"/>
      <c r="AA1322" s="48"/>
      <c r="AB1322" s="48"/>
      <c r="AD1322" s="48"/>
      <c r="AE1322" s="48"/>
      <c r="AF1322" s="48"/>
      <c r="AH1322" s="48"/>
      <c r="AJ1322" s="48"/>
      <c r="AK1322" s="48"/>
    </row>
    <row r="1323" spans="6:37" x14ac:dyDescent="0.25">
      <c r="F1323" s="48"/>
      <c r="G1323" s="48"/>
      <c r="H1323" s="61"/>
      <c r="I1323" s="48"/>
      <c r="J1323" s="48"/>
      <c r="Y1323" s="79"/>
      <c r="Z1323" s="102"/>
      <c r="AA1323" s="48"/>
      <c r="AB1323" s="48"/>
      <c r="AD1323" s="48"/>
      <c r="AE1323" s="48"/>
      <c r="AF1323" s="48"/>
      <c r="AH1323" s="48"/>
      <c r="AJ1323" s="48"/>
      <c r="AK1323" s="48"/>
    </row>
    <row r="1324" spans="6:37" x14ac:dyDescent="0.25">
      <c r="F1324" s="48"/>
      <c r="G1324" s="48"/>
      <c r="H1324" s="61"/>
      <c r="I1324" s="48"/>
      <c r="J1324" s="48"/>
      <c r="Y1324" s="79"/>
      <c r="Z1324" s="102"/>
      <c r="AA1324" s="48"/>
      <c r="AB1324" s="48"/>
      <c r="AD1324" s="48"/>
      <c r="AE1324" s="48"/>
      <c r="AF1324" s="48"/>
      <c r="AH1324" s="48"/>
      <c r="AJ1324" s="48"/>
      <c r="AK1324" s="48"/>
    </row>
    <row r="1325" spans="6:37" x14ac:dyDescent="0.25">
      <c r="F1325" s="48"/>
      <c r="G1325" s="48"/>
      <c r="H1325" s="61"/>
      <c r="I1325" s="48"/>
      <c r="J1325" s="48"/>
      <c r="Y1325" s="79"/>
      <c r="Z1325" s="102"/>
      <c r="AA1325" s="48"/>
      <c r="AB1325" s="48"/>
      <c r="AD1325" s="48"/>
      <c r="AE1325" s="48"/>
      <c r="AF1325" s="48"/>
      <c r="AH1325" s="48"/>
      <c r="AJ1325" s="48"/>
      <c r="AK1325" s="48"/>
    </row>
    <row r="1326" spans="6:37" x14ac:dyDescent="0.25">
      <c r="F1326" s="48"/>
      <c r="G1326" s="48"/>
      <c r="H1326" s="61"/>
      <c r="I1326" s="48"/>
      <c r="J1326" s="48"/>
      <c r="Y1326" s="79"/>
      <c r="Z1326" s="102"/>
      <c r="AA1326" s="48"/>
      <c r="AB1326" s="48"/>
      <c r="AD1326" s="48"/>
      <c r="AE1326" s="48"/>
      <c r="AF1326" s="48"/>
      <c r="AH1326" s="48"/>
      <c r="AJ1326" s="48"/>
      <c r="AK1326" s="48"/>
    </row>
    <row r="1327" spans="6:37" x14ac:dyDescent="0.25">
      <c r="F1327" s="48"/>
      <c r="G1327" s="48"/>
      <c r="H1327" s="61"/>
      <c r="I1327" s="48"/>
      <c r="J1327" s="48"/>
      <c r="Y1327" s="79"/>
      <c r="Z1327" s="102"/>
      <c r="AA1327" s="48"/>
      <c r="AB1327" s="48"/>
      <c r="AD1327" s="48"/>
      <c r="AE1327" s="48"/>
      <c r="AF1327" s="48"/>
      <c r="AH1327" s="48"/>
      <c r="AJ1327" s="48"/>
      <c r="AK1327" s="48"/>
    </row>
    <row r="1328" spans="6:37" x14ac:dyDescent="0.25">
      <c r="F1328" s="48"/>
      <c r="G1328" s="48"/>
      <c r="H1328" s="61"/>
      <c r="I1328" s="48"/>
      <c r="J1328" s="48"/>
      <c r="Y1328" s="79"/>
      <c r="Z1328" s="102"/>
      <c r="AA1328" s="48"/>
      <c r="AB1328" s="48"/>
      <c r="AD1328" s="48"/>
      <c r="AE1328" s="48"/>
      <c r="AF1328" s="48"/>
      <c r="AH1328" s="48"/>
      <c r="AJ1328" s="48"/>
      <c r="AK1328" s="48"/>
    </row>
    <row r="1329" spans="6:37" x14ac:dyDescent="0.25">
      <c r="F1329" s="48"/>
      <c r="G1329" s="48"/>
      <c r="H1329" s="61"/>
      <c r="I1329" s="48"/>
      <c r="J1329" s="48"/>
      <c r="Y1329" s="79"/>
      <c r="Z1329" s="102"/>
      <c r="AA1329" s="48"/>
      <c r="AB1329" s="48"/>
      <c r="AD1329" s="48"/>
      <c r="AE1329" s="48"/>
      <c r="AF1329" s="48"/>
      <c r="AH1329" s="48"/>
      <c r="AJ1329" s="48"/>
      <c r="AK1329" s="48"/>
    </row>
    <row r="1330" spans="6:37" x14ac:dyDescent="0.25">
      <c r="F1330" s="48"/>
      <c r="G1330" s="48"/>
      <c r="H1330" s="61"/>
      <c r="I1330" s="48"/>
      <c r="J1330" s="48"/>
      <c r="Y1330" s="79"/>
      <c r="Z1330" s="102"/>
      <c r="AA1330" s="48"/>
      <c r="AB1330" s="48"/>
      <c r="AD1330" s="48"/>
      <c r="AE1330" s="48"/>
      <c r="AF1330" s="48"/>
      <c r="AH1330" s="48"/>
      <c r="AJ1330" s="48"/>
      <c r="AK1330" s="48"/>
    </row>
    <row r="1331" spans="6:37" x14ac:dyDescent="0.25">
      <c r="F1331" s="48"/>
      <c r="G1331" s="48"/>
      <c r="H1331" s="61"/>
      <c r="I1331" s="48"/>
      <c r="J1331" s="48"/>
      <c r="Y1331" s="79"/>
      <c r="Z1331" s="102"/>
      <c r="AA1331" s="48"/>
      <c r="AB1331" s="48"/>
      <c r="AD1331" s="48"/>
      <c r="AE1331" s="48"/>
      <c r="AF1331" s="48"/>
      <c r="AH1331" s="48"/>
      <c r="AJ1331" s="48"/>
      <c r="AK1331" s="48"/>
    </row>
    <row r="1332" spans="6:37" x14ac:dyDescent="0.25">
      <c r="F1332" s="48"/>
      <c r="G1332" s="48"/>
      <c r="H1332" s="61"/>
      <c r="I1332" s="48"/>
      <c r="J1332" s="48"/>
      <c r="Y1332" s="79"/>
      <c r="Z1332" s="102"/>
      <c r="AA1332" s="48"/>
      <c r="AB1332" s="48"/>
      <c r="AD1332" s="48"/>
      <c r="AE1332" s="48"/>
      <c r="AF1332" s="48"/>
      <c r="AH1332" s="48"/>
      <c r="AJ1332" s="48"/>
      <c r="AK1332" s="48"/>
    </row>
    <row r="1333" spans="6:37" x14ac:dyDescent="0.25">
      <c r="F1333" s="48"/>
      <c r="G1333" s="48"/>
      <c r="H1333" s="61"/>
      <c r="I1333" s="48"/>
      <c r="J1333" s="48"/>
      <c r="Y1333" s="79"/>
      <c r="Z1333" s="102"/>
      <c r="AA1333" s="48"/>
      <c r="AB1333" s="48"/>
      <c r="AD1333" s="48"/>
      <c r="AE1333" s="48"/>
      <c r="AF1333" s="48"/>
      <c r="AH1333" s="48"/>
      <c r="AJ1333" s="48"/>
      <c r="AK1333" s="48"/>
    </row>
    <row r="1334" spans="6:37" x14ac:dyDescent="0.25">
      <c r="F1334" s="48"/>
      <c r="G1334" s="48"/>
      <c r="H1334" s="61"/>
      <c r="I1334" s="48"/>
      <c r="J1334" s="48"/>
      <c r="Y1334" s="79"/>
      <c r="Z1334" s="102"/>
      <c r="AA1334" s="48"/>
      <c r="AB1334" s="48"/>
      <c r="AD1334" s="48"/>
      <c r="AE1334" s="48"/>
      <c r="AF1334" s="48"/>
      <c r="AH1334" s="48"/>
      <c r="AJ1334" s="48"/>
      <c r="AK1334" s="48"/>
    </row>
    <row r="1335" spans="6:37" x14ac:dyDescent="0.25">
      <c r="F1335" s="48"/>
      <c r="G1335" s="48"/>
      <c r="H1335" s="61"/>
      <c r="I1335" s="48"/>
      <c r="J1335" s="48"/>
      <c r="Y1335" s="79"/>
      <c r="Z1335" s="102"/>
      <c r="AA1335" s="48"/>
      <c r="AB1335" s="48"/>
      <c r="AD1335" s="48"/>
      <c r="AE1335" s="48"/>
      <c r="AF1335" s="48"/>
      <c r="AH1335" s="48"/>
      <c r="AJ1335" s="48"/>
      <c r="AK1335" s="48"/>
    </row>
    <row r="1336" spans="6:37" x14ac:dyDescent="0.25">
      <c r="F1336" s="48"/>
      <c r="G1336" s="48"/>
      <c r="H1336" s="61"/>
      <c r="I1336" s="48"/>
      <c r="J1336" s="48"/>
      <c r="Y1336" s="79"/>
      <c r="Z1336" s="102"/>
      <c r="AA1336" s="48"/>
      <c r="AB1336" s="48"/>
      <c r="AD1336" s="48"/>
      <c r="AE1336" s="48"/>
      <c r="AF1336" s="48"/>
      <c r="AH1336" s="48"/>
      <c r="AJ1336" s="48"/>
      <c r="AK1336" s="48"/>
    </row>
    <row r="1337" spans="6:37" x14ac:dyDescent="0.25">
      <c r="F1337" s="48"/>
      <c r="G1337" s="48"/>
      <c r="H1337" s="61"/>
      <c r="I1337" s="48"/>
      <c r="J1337" s="48"/>
      <c r="Y1337" s="79"/>
      <c r="Z1337" s="102"/>
      <c r="AA1337" s="48"/>
      <c r="AB1337" s="48"/>
      <c r="AD1337" s="48"/>
      <c r="AE1337" s="48"/>
      <c r="AF1337" s="48"/>
      <c r="AH1337" s="48"/>
      <c r="AJ1337" s="48"/>
      <c r="AK1337" s="48"/>
    </row>
    <row r="1338" spans="6:37" x14ac:dyDescent="0.25">
      <c r="F1338" s="48"/>
      <c r="G1338" s="48"/>
      <c r="H1338" s="61"/>
      <c r="I1338" s="48"/>
      <c r="J1338" s="48"/>
      <c r="Y1338" s="79"/>
      <c r="Z1338" s="102"/>
      <c r="AA1338" s="48"/>
      <c r="AB1338" s="48"/>
      <c r="AD1338" s="48"/>
      <c r="AE1338" s="48"/>
      <c r="AF1338" s="48"/>
      <c r="AH1338" s="48"/>
      <c r="AJ1338" s="48"/>
      <c r="AK1338" s="48"/>
    </row>
    <row r="1339" spans="6:37" x14ac:dyDescent="0.25">
      <c r="F1339" s="48"/>
      <c r="G1339" s="48"/>
      <c r="H1339" s="61"/>
      <c r="I1339" s="48"/>
      <c r="J1339" s="48"/>
      <c r="Y1339" s="79"/>
      <c r="Z1339" s="102"/>
      <c r="AA1339" s="48"/>
      <c r="AB1339" s="48"/>
      <c r="AD1339" s="48"/>
      <c r="AE1339" s="48"/>
      <c r="AF1339" s="48"/>
      <c r="AH1339" s="48"/>
      <c r="AJ1339" s="48"/>
      <c r="AK1339" s="48"/>
    </row>
    <row r="1340" spans="6:37" x14ac:dyDescent="0.25">
      <c r="F1340" s="48"/>
      <c r="G1340" s="48"/>
      <c r="H1340" s="61"/>
      <c r="I1340" s="48"/>
      <c r="J1340" s="48"/>
      <c r="Y1340" s="79"/>
      <c r="Z1340" s="102"/>
      <c r="AA1340" s="48"/>
      <c r="AB1340" s="48"/>
      <c r="AD1340" s="48"/>
      <c r="AE1340" s="48"/>
      <c r="AF1340" s="48"/>
      <c r="AH1340" s="48"/>
      <c r="AJ1340" s="48"/>
      <c r="AK1340" s="48"/>
    </row>
    <row r="1341" spans="6:37" x14ac:dyDescent="0.25">
      <c r="F1341" s="48"/>
      <c r="G1341" s="48"/>
      <c r="H1341" s="61"/>
      <c r="I1341" s="48"/>
      <c r="J1341" s="48"/>
      <c r="Y1341" s="79"/>
      <c r="Z1341" s="102"/>
      <c r="AA1341" s="48"/>
      <c r="AB1341" s="48"/>
      <c r="AD1341" s="48"/>
      <c r="AE1341" s="48"/>
      <c r="AF1341" s="48"/>
      <c r="AH1341" s="48"/>
      <c r="AJ1341" s="48"/>
      <c r="AK1341" s="48"/>
    </row>
    <row r="1342" spans="6:37" x14ac:dyDescent="0.25">
      <c r="F1342" s="48"/>
      <c r="G1342" s="48"/>
      <c r="H1342" s="61"/>
      <c r="I1342" s="48"/>
      <c r="J1342" s="48"/>
      <c r="Y1342" s="79"/>
      <c r="Z1342" s="102"/>
      <c r="AA1342" s="48"/>
      <c r="AB1342" s="48"/>
      <c r="AD1342" s="48"/>
      <c r="AE1342" s="48"/>
      <c r="AF1342" s="48"/>
      <c r="AH1342" s="48"/>
      <c r="AJ1342" s="48"/>
      <c r="AK1342" s="48"/>
    </row>
    <row r="1343" spans="6:37" x14ac:dyDescent="0.25">
      <c r="F1343" s="48"/>
      <c r="G1343" s="48"/>
      <c r="H1343" s="61"/>
      <c r="I1343" s="48"/>
      <c r="J1343" s="48"/>
      <c r="Y1343" s="79"/>
      <c r="Z1343" s="102"/>
      <c r="AA1343" s="48"/>
      <c r="AB1343" s="48"/>
      <c r="AD1343" s="48"/>
      <c r="AE1343" s="48"/>
      <c r="AF1343" s="48"/>
      <c r="AH1343" s="48"/>
      <c r="AJ1343" s="48"/>
      <c r="AK1343" s="48"/>
    </row>
    <row r="1344" spans="6:37" x14ac:dyDescent="0.25">
      <c r="F1344" s="48"/>
      <c r="G1344" s="48"/>
      <c r="H1344" s="61"/>
      <c r="I1344" s="48"/>
      <c r="J1344" s="48"/>
      <c r="Y1344" s="79"/>
      <c r="Z1344" s="102"/>
      <c r="AA1344" s="48"/>
      <c r="AB1344" s="48"/>
      <c r="AD1344" s="48"/>
      <c r="AE1344" s="48"/>
      <c r="AF1344" s="48"/>
      <c r="AH1344" s="48"/>
      <c r="AJ1344" s="48"/>
      <c r="AK1344" s="48"/>
    </row>
    <row r="1345" spans="6:37" x14ac:dyDescent="0.25">
      <c r="F1345" s="48"/>
      <c r="G1345" s="48"/>
      <c r="H1345" s="61"/>
      <c r="I1345" s="48"/>
      <c r="J1345" s="48"/>
      <c r="Y1345" s="79"/>
      <c r="Z1345" s="102"/>
      <c r="AA1345" s="48"/>
      <c r="AB1345" s="48"/>
      <c r="AD1345" s="48"/>
      <c r="AE1345" s="48"/>
      <c r="AF1345" s="48"/>
      <c r="AH1345" s="48"/>
      <c r="AJ1345" s="48"/>
      <c r="AK1345" s="48"/>
    </row>
    <row r="1346" spans="6:37" x14ac:dyDescent="0.25">
      <c r="F1346" s="48"/>
      <c r="G1346" s="48"/>
      <c r="H1346" s="61"/>
      <c r="I1346" s="48"/>
      <c r="J1346" s="48"/>
      <c r="Y1346" s="79"/>
      <c r="Z1346" s="102"/>
      <c r="AA1346" s="48"/>
      <c r="AB1346" s="48"/>
      <c r="AD1346" s="48"/>
      <c r="AE1346" s="48"/>
      <c r="AF1346" s="48"/>
      <c r="AH1346" s="48"/>
      <c r="AJ1346" s="48"/>
      <c r="AK1346" s="48"/>
    </row>
    <row r="1347" spans="6:37" x14ac:dyDescent="0.25">
      <c r="F1347" s="48"/>
      <c r="G1347" s="48"/>
      <c r="H1347" s="61"/>
      <c r="I1347" s="48"/>
      <c r="J1347" s="48"/>
      <c r="Y1347" s="79"/>
      <c r="Z1347" s="102"/>
      <c r="AA1347" s="48"/>
      <c r="AB1347" s="48"/>
      <c r="AD1347" s="48"/>
      <c r="AE1347" s="48"/>
      <c r="AF1347" s="48"/>
      <c r="AH1347" s="48"/>
      <c r="AJ1347" s="48"/>
      <c r="AK1347" s="48"/>
    </row>
    <row r="1348" spans="6:37" x14ac:dyDescent="0.25">
      <c r="F1348" s="48"/>
      <c r="G1348" s="48"/>
      <c r="H1348" s="61"/>
      <c r="I1348" s="48"/>
      <c r="J1348" s="48"/>
      <c r="Y1348" s="79"/>
      <c r="Z1348" s="102"/>
      <c r="AA1348" s="48"/>
      <c r="AB1348" s="48"/>
      <c r="AD1348" s="48"/>
      <c r="AE1348" s="48"/>
      <c r="AF1348" s="48"/>
      <c r="AH1348" s="48"/>
      <c r="AJ1348" s="48"/>
      <c r="AK1348" s="48"/>
    </row>
    <row r="1349" spans="6:37" x14ac:dyDescent="0.25">
      <c r="F1349" s="48"/>
      <c r="G1349" s="48"/>
      <c r="H1349" s="61"/>
      <c r="I1349" s="48"/>
      <c r="J1349" s="48"/>
      <c r="Y1349" s="79"/>
      <c r="Z1349" s="102"/>
      <c r="AA1349" s="48"/>
      <c r="AB1349" s="48"/>
      <c r="AD1349" s="48"/>
      <c r="AE1349" s="48"/>
      <c r="AF1349" s="48"/>
      <c r="AH1349" s="48"/>
      <c r="AJ1349" s="48"/>
      <c r="AK1349" s="48"/>
    </row>
    <row r="1350" spans="6:37" x14ac:dyDescent="0.25">
      <c r="F1350" s="48"/>
      <c r="G1350" s="48"/>
      <c r="H1350" s="61"/>
      <c r="I1350" s="48"/>
      <c r="J1350" s="48"/>
      <c r="Y1350" s="79"/>
      <c r="Z1350" s="102"/>
      <c r="AA1350" s="48"/>
      <c r="AB1350" s="48"/>
      <c r="AD1350" s="48"/>
      <c r="AE1350" s="48"/>
      <c r="AF1350" s="48"/>
      <c r="AH1350" s="48"/>
      <c r="AJ1350" s="48"/>
      <c r="AK1350" s="48"/>
    </row>
    <row r="1351" spans="6:37" x14ac:dyDescent="0.25">
      <c r="F1351" s="48"/>
      <c r="G1351" s="48"/>
      <c r="H1351" s="61"/>
      <c r="I1351" s="48"/>
      <c r="J1351" s="48"/>
      <c r="Y1351" s="79"/>
      <c r="Z1351" s="102"/>
      <c r="AA1351" s="48"/>
      <c r="AB1351" s="48"/>
      <c r="AD1351" s="48"/>
      <c r="AE1351" s="48"/>
      <c r="AF1351" s="48"/>
      <c r="AH1351" s="48"/>
      <c r="AJ1351" s="48"/>
      <c r="AK1351" s="48"/>
    </row>
    <row r="1352" spans="6:37" x14ac:dyDescent="0.25">
      <c r="F1352" s="48"/>
      <c r="G1352" s="48"/>
      <c r="H1352" s="61"/>
      <c r="I1352" s="48"/>
      <c r="J1352" s="48"/>
      <c r="Y1352" s="79"/>
      <c r="Z1352" s="102"/>
      <c r="AA1352" s="48"/>
      <c r="AB1352" s="48"/>
      <c r="AD1352" s="48"/>
      <c r="AE1352" s="48"/>
      <c r="AF1352" s="48"/>
      <c r="AH1352" s="48"/>
      <c r="AJ1352" s="48"/>
      <c r="AK1352" s="48"/>
    </row>
    <row r="1353" spans="6:37" x14ac:dyDescent="0.25">
      <c r="F1353" s="48"/>
      <c r="G1353" s="48"/>
      <c r="H1353" s="61"/>
      <c r="I1353" s="48"/>
      <c r="J1353" s="48"/>
      <c r="Y1353" s="79"/>
      <c r="Z1353" s="102"/>
      <c r="AA1353" s="48"/>
      <c r="AB1353" s="48"/>
      <c r="AD1353" s="48"/>
      <c r="AE1353" s="48"/>
      <c r="AF1353" s="48"/>
      <c r="AH1353" s="48"/>
      <c r="AJ1353" s="48"/>
      <c r="AK1353" s="48"/>
    </row>
    <row r="1354" spans="6:37" x14ac:dyDescent="0.25">
      <c r="F1354" s="48"/>
      <c r="G1354" s="48"/>
      <c r="H1354" s="61"/>
      <c r="I1354" s="48"/>
      <c r="J1354" s="48"/>
      <c r="Y1354" s="79"/>
      <c r="Z1354" s="102"/>
      <c r="AA1354" s="48"/>
      <c r="AB1354" s="48"/>
      <c r="AD1354" s="48"/>
      <c r="AE1354" s="48"/>
      <c r="AF1354" s="48"/>
      <c r="AH1354" s="48"/>
      <c r="AJ1354" s="48"/>
      <c r="AK1354" s="48"/>
    </row>
    <row r="1355" spans="6:37" x14ac:dyDescent="0.25">
      <c r="F1355" s="48"/>
      <c r="G1355" s="48"/>
      <c r="H1355" s="61"/>
      <c r="I1355" s="48"/>
      <c r="J1355" s="48"/>
      <c r="Y1355" s="79"/>
      <c r="Z1355" s="102"/>
      <c r="AA1355" s="48"/>
      <c r="AB1355" s="48"/>
      <c r="AD1355" s="48"/>
      <c r="AE1355" s="48"/>
      <c r="AF1355" s="48"/>
      <c r="AH1355" s="48"/>
      <c r="AJ1355" s="48"/>
      <c r="AK1355" s="48"/>
    </row>
    <row r="1356" spans="6:37" x14ac:dyDescent="0.25">
      <c r="F1356" s="48"/>
      <c r="G1356" s="48"/>
      <c r="H1356" s="61"/>
      <c r="I1356" s="48"/>
      <c r="J1356" s="48"/>
      <c r="Y1356" s="79"/>
      <c r="Z1356" s="102"/>
      <c r="AA1356" s="48"/>
      <c r="AB1356" s="48"/>
      <c r="AD1356" s="48"/>
      <c r="AE1356" s="48"/>
      <c r="AF1356" s="48"/>
      <c r="AH1356" s="48"/>
      <c r="AJ1356" s="48"/>
      <c r="AK1356" s="48"/>
    </row>
    <row r="1357" spans="6:37" x14ac:dyDescent="0.25">
      <c r="F1357" s="48"/>
      <c r="G1357" s="48"/>
      <c r="H1357" s="61"/>
      <c r="I1357" s="48"/>
      <c r="J1357" s="48"/>
      <c r="Y1357" s="79"/>
      <c r="Z1357" s="102"/>
      <c r="AA1357" s="48"/>
      <c r="AB1357" s="48"/>
      <c r="AD1357" s="48"/>
      <c r="AE1357" s="48"/>
      <c r="AF1357" s="48"/>
      <c r="AH1357" s="48"/>
      <c r="AJ1357" s="48"/>
      <c r="AK1357" s="48"/>
    </row>
    <row r="1358" spans="6:37" x14ac:dyDescent="0.25">
      <c r="F1358" s="48"/>
      <c r="G1358" s="48"/>
      <c r="H1358" s="61"/>
      <c r="I1358" s="48"/>
      <c r="J1358" s="48"/>
      <c r="Y1358" s="79"/>
      <c r="Z1358" s="102"/>
      <c r="AA1358" s="48"/>
      <c r="AB1358" s="48"/>
      <c r="AD1358" s="48"/>
      <c r="AE1358" s="48"/>
      <c r="AF1358" s="48"/>
      <c r="AH1358" s="48"/>
      <c r="AJ1358" s="48"/>
      <c r="AK1358" s="48"/>
    </row>
    <row r="1359" spans="6:37" x14ac:dyDescent="0.25">
      <c r="F1359" s="48"/>
      <c r="G1359" s="48"/>
      <c r="H1359" s="61"/>
      <c r="I1359" s="48"/>
      <c r="J1359" s="48"/>
      <c r="Y1359" s="79"/>
      <c r="Z1359" s="102"/>
      <c r="AA1359" s="48"/>
      <c r="AB1359" s="48"/>
      <c r="AD1359" s="48"/>
      <c r="AE1359" s="48"/>
      <c r="AF1359" s="48"/>
      <c r="AH1359" s="48"/>
      <c r="AJ1359" s="48"/>
      <c r="AK1359" s="48"/>
    </row>
    <row r="1360" spans="6:37" x14ac:dyDescent="0.25">
      <c r="F1360" s="48"/>
      <c r="G1360" s="48"/>
      <c r="H1360" s="61"/>
      <c r="I1360" s="48"/>
      <c r="J1360" s="48"/>
      <c r="Y1360" s="79"/>
      <c r="Z1360" s="102"/>
      <c r="AA1360" s="48"/>
      <c r="AB1360" s="48"/>
      <c r="AD1360" s="48"/>
      <c r="AE1360" s="48"/>
      <c r="AF1360" s="48"/>
      <c r="AH1360" s="48"/>
      <c r="AJ1360" s="48"/>
      <c r="AK1360" s="48"/>
    </row>
    <row r="1361" spans="6:37" x14ac:dyDescent="0.25">
      <c r="F1361" s="48"/>
      <c r="G1361" s="48"/>
      <c r="H1361" s="61"/>
      <c r="I1361" s="48"/>
      <c r="J1361" s="48"/>
      <c r="Y1361" s="79"/>
      <c r="Z1361" s="102"/>
      <c r="AA1361" s="48"/>
      <c r="AB1361" s="48"/>
      <c r="AD1361" s="48"/>
      <c r="AE1361" s="48"/>
      <c r="AF1361" s="48"/>
      <c r="AH1361" s="48"/>
      <c r="AJ1361" s="48"/>
      <c r="AK1361" s="48"/>
    </row>
    <row r="1362" spans="6:37" x14ac:dyDescent="0.25">
      <c r="F1362" s="48"/>
      <c r="G1362" s="48"/>
      <c r="H1362" s="61"/>
      <c r="I1362" s="48"/>
      <c r="J1362" s="48"/>
      <c r="Y1362" s="79"/>
      <c r="Z1362" s="102"/>
      <c r="AA1362" s="48"/>
      <c r="AB1362" s="48"/>
      <c r="AD1362" s="48"/>
      <c r="AE1362" s="48"/>
      <c r="AF1362" s="48"/>
      <c r="AH1362" s="48"/>
      <c r="AJ1362" s="48"/>
      <c r="AK1362" s="48"/>
    </row>
    <row r="1363" spans="6:37" x14ac:dyDescent="0.25">
      <c r="F1363" s="48"/>
      <c r="G1363" s="48"/>
      <c r="H1363" s="61"/>
      <c r="I1363" s="48"/>
      <c r="J1363" s="48"/>
      <c r="Y1363" s="79"/>
      <c r="Z1363" s="102"/>
      <c r="AA1363" s="48"/>
      <c r="AB1363" s="48"/>
      <c r="AD1363" s="48"/>
      <c r="AE1363" s="48"/>
      <c r="AF1363" s="48"/>
      <c r="AH1363" s="48"/>
      <c r="AJ1363" s="48"/>
      <c r="AK1363" s="48"/>
    </row>
    <row r="1364" spans="6:37" x14ac:dyDescent="0.25">
      <c r="F1364" s="48"/>
      <c r="G1364" s="48"/>
      <c r="H1364" s="61"/>
      <c r="I1364" s="48"/>
      <c r="J1364" s="48"/>
      <c r="Y1364" s="79"/>
      <c r="Z1364" s="102"/>
      <c r="AA1364" s="48"/>
      <c r="AB1364" s="48"/>
      <c r="AD1364" s="48"/>
      <c r="AE1364" s="48"/>
      <c r="AF1364" s="48"/>
      <c r="AH1364" s="48"/>
      <c r="AJ1364" s="48"/>
      <c r="AK1364" s="48"/>
    </row>
    <row r="1365" spans="6:37" x14ac:dyDescent="0.25">
      <c r="F1365" s="48"/>
      <c r="G1365" s="48"/>
      <c r="H1365" s="61"/>
      <c r="I1365" s="48"/>
      <c r="J1365" s="48"/>
      <c r="Y1365" s="79"/>
      <c r="Z1365" s="102"/>
      <c r="AA1365" s="48"/>
      <c r="AB1365" s="48"/>
      <c r="AD1365" s="48"/>
      <c r="AE1365" s="48"/>
      <c r="AF1365" s="48"/>
      <c r="AH1365" s="48"/>
      <c r="AJ1365" s="48"/>
      <c r="AK1365" s="48"/>
    </row>
    <row r="1366" spans="6:37" x14ac:dyDescent="0.25">
      <c r="F1366" s="48"/>
      <c r="G1366" s="48"/>
      <c r="H1366" s="61"/>
      <c r="I1366" s="48"/>
      <c r="J1366" s="48"/>
      <c r="Y1366" s="79"/>
      <c r="Z1366" s="102"/>
      <c r="AA1366" s="48"/>
      <c r="AB1366" s="48"/>
      <c r="AD1366" s="48"/>
      <c r="AE1366" s="48"/>
      <c r="AF1366" s="48"/>
      <c r="AH1366" s="48"/>
      <c r="AJ1366" s="48"/>
      <c r="AK1366" s="48"/>
    </row>
    <row r="1367" spans="6:37" x14ac:dyDescent="0.25">
      <c r="F1367" s="48"/>
      <c r="G1367" s="48"/>
      <c r="H1367" s="61"/>
      <c r="I1367" s="48"/>
      <c r="J1367" s="48"/>
      <c r="Y1367" s="79"/>
      <c r="Z1367" s="102"/>
      <c r="AA1367" s="48"/>
      <c r="AB1367" s="48"/>
      <c r="AD1367" s="48"/>
      <c r="AE1367" s="48"/>
      <c r="AF1367" s="48"/>
      <c r="AH1367" s="48"/>
      <c r="AJ1367" s="48"/>
      <c r="AK1367" s="48"/>
    </row>
    <row r="1368" spans="6:37" x14ac:dyDescent="0.25">
      <c r="F1368" s="48"/>
      <c r="G1368" s="48"/>
      <c r="H1368" s="61"/>
      <c r="I1368" s="48"/>
      <c r="J1368" s="48"/>
      <c r="Y1368" s="79"/>
      <c r="Z1368" s="102"/>
      <c r="AA1368" s="48"/>
      <c r="AB1368" s="48"/>
      <c r="AD1368" s="48"/>
      <c r="AE1368" s="48"/>
      <c r="AF1368" s="48"/>
      <c r="AH1368" s="48"/>
      <c r="AJ1368" s="48"/>
      <c r="AK1368" s="48"/>
    </row>
    <row r="1369" spans="6:37" x14ac:dyDescent="0.25">
      <c r="F1369" s="48"/>
      <c r="G1369" s="48"/>
      <c r="H1369" s="61"/>
      <c r="I1369" s="48"/>
      <c r="J1369" s="48"/>
      <c r="Y1369" s="79"/>
      <c r="Z1369" s="102"/>
      <c r="AA1369" s="48"/>
      <c r="AB1369" s="48"/>
      <c r="AD1369" s="48"/>
      <c r="AE1369" s="48"/>
      <c r="AF1369" s="48"/>
      <c r="AH1369" s="48"/>
      <c r="AJ1369" s="48"/>
      <c r="AK1369" s="48"/>
    </row>
    <row r="1370" spans="6:37" x14ac:dyDescent="0.25">
      <c r="F1370" s="48"/>
      <c r="G1370" s="48"/>
      <c r="H1370" s="61"/>
      <c r="I1370" s="48"/>
      <c r="J1370" s="48"/>
      <c r="Y1370" s="79"/>
      <c r="Z1370" s="102"/>
      <c r="AA1370" s="48"/>
      <c r="AB1370" s="48"/>
      <c r="AD1370" s="48"/>
      <c r="AE1370" s="48"/>
      <c r="AF1370" s="48"/>
      <c r="AH1370" s="48"/>
      <c r="AJ1370" s="48"/>
      <c r="AK1370" s="48"/>
    </row>
    <row r="1371" spans="6:37" x14ac:dyDescent="0.25">
      <c r="F1371" s="48"/>
      <c r="G1371" s="48"/>
      <c r="H1371" s="61"/>
      <c r="I1371" s="48"/>
      <c r="J1371" s="48"/>
      <c r="Y1371" s="79"/>
      <c r="Z1371" s="102"/>
      <c r="AA1371" s="48"/>
      <c r="AB1371" s="48"/>
      <c r="AD1371" s="48"/>
      <c r="AE1371" s="48"/>
      <c r="AF1371" s="48"/>
      <c r="AH1371" s="48"/>
      <c r="AJ1371" s="48"/>
      <c r="AK1371" s="48"/>
    </row>
    <row r="1372" spans="6:37" x14ac:dyDescent="0.25">
      <c r="F1372" s="48"/>
      <c r="G1372" s="48"/>
      <c r="H1372" s="61"/>
      <c r="I1372" s="48"/>
      <c r="J1372" s="48"/>
      <c r="Y1372" s="79"/>
      <c r="Z1372" s="102"/>
      <c r="AA1372" s="48"/>
      <c r="AB1372" s="48"/>
      <c r="AD1372" s="48"/>
      <c r="AE1372" s="48"/>
      <c r="AF1372" s="48"/>
      <c r="AH1372" s="48"/>
      <c r="AJ1372" s="48"/>
      <c r="AK1372" s="48"/>
    </row>
    <row r="1373" spans="6:37" x14ac:dyDescent="0.25">
      <c r="F1373" s="48"/>
      <c r="G1373" s="48"/>
      <c r="H1373" s="61"/>
      <c r="I1373" s="48"/>
      <c r="J1373" s="48"/>
      <c r="Y1373" s="79"/>
      <c r="Z1373" s="102"/>
      <c r="AA1373" s="48"/>
      <c r="AB1373" s="48"/>
      <c r="AD1373" s="48"/>
      <c r="AE1373" s="48"/>
      <c r="AF1373" s="48"/>
      <c r="AH1373" s="48"/>
      <c r="AJ1373" s="48"/>
      <c r="AK1373" s="48"/>
    </row>
    <row r="1374" spans="6:37" x14ac:dyDescent="0.25">
      <c r="F1374" s="48"/>
      <c r="G1374" s="48"/>
      <c r="H1374" s="61"/>
      <c r="I1374" s="48"/>
      <c r="J1374" s="48"/>
      <c r="Y1374" s="79"/>
      <c r="Z1374" s="102"/>
      <c r="AA1374" s="48"/>
      <c r="AB1374" s="48"/>
      <c r="AD1374" s="48"/>
      <c r="AE1374" s="48"/>
      <c r="AF1374" s="48"/>
      <c r="AH1374" s="48"/>
      <c r="AJ1374" s="48"/>
      <c r="AK1374" s="48"/>
    </row>
    <row r="1375" spans="6:37" x14ac:dyDescent="0.25">
      <c r="F1375" s="48"/>
      <c r="G1375" s="48"/>
      <c r="H1375" s="61"/>
      <c r="I1375" s="48"/>
      <c r="J1375" s="48"/>
      <c r="Y1375" s="79"/>
      <c r="Z1375" s="102"/>
      <c r="AA1375" s="48"/>
      <c r="AB1375" s="48"/>
      <c r="AD1375" s="48"/>
      <c r="AE1375" s="48"/>
      <c r="AF1375" s="48"/>
      <c r="AH1375" s="48"/>
      <c r="AJ1375" s="48"/>
      <c r="AK1375" s="48"/>
    </row>
    <row r="1376" spans="6:37" x14ac:dyDescent="0.25">
      <c r="F1376" s="48"/>
      <c r="G1376" s="48"/>
      <c r="H1376" s="61"/>
      <c r="I1376" s="48"/>
      <c r="J1376" s="48"/>
      <c r="Y1376" s="79"/>
      <c r="Z1376" s="102"/>
      <c r="AA1376" s="48"/>
      <c r="AB1376" s="48"/>
      <c r="AD1376" s="48"/>
      <c r="AE1376" s="48"/>
      <c r="AF1376" s="48"/>
      <c r="AH1376" s="48"/>
      <c r="AJ1376" s="48"/>
      <c r="AK1376" s="48"/>
    </row>
    <row r="1377" spans="6:37" x14ac:dyDescent="0.25">
      <c r="F1377" s="48"/>
      <c r="G1377" s="48"/>
      <c r="H1377" s="61"/>
      <c r="I1377" s="48"/>
      <c r="J1377" s="48"/>
      <c r="Y1377" s="79"/>
      <c r="Z1377" s="102"/>
      <c r="AA1377" s="48"/>
      <c r="AB1377" s="48"/>
      <c r="AD1377" s="48"/>
      <c r="AE1377" s="48"/>
      <c r="AF1377" s="48"/>
      <c r="AH1377" s="48"/>
      <c r="AJ1377" s="48"/>
      <c r="AK1377" s="48"/>
    </row>
    <row r="1378" spans="6:37" x14ac:dyDescent="0.25">
      <c r="F1378" s="48"/>
      <c r="G1378" s="48"/>
      <c r="H1378" s="61"/>
      <c r="I1378" s="48"/>
      <c r="J1378" s="48"/>
      <c r="Y1378" s="79"/>
      <c r="Z1378" s="102"/>
      <c r="AA1378" s="48"/>
      <c r="AB1378" s="48"/>
      <c r="AD1378" s="48"/>
      <c r="AE1378" s="48"/>
      <c r="AF1378" s="48"/>
      <c r="AH1378" s="48"/>
      <c r="AJ1378" s="48"/>
      <c r="AK1378" s="48"/>
    </row>
    <row r="1379" spans="6:37" x14ac:dyDescent="0.25">
      <c r="F1379" s="48"/>
      <c r="G1379" s="48"/>
      <c r="H1379" s="61"/>
      <c r="I1379" s="48"/>
      <c r="J1379" s="48"/>
      <c r="Y1379" s="79"/>
      <c r="Z1379" s="102"/>
      <c r="AA1379" s="48"/>
      <c r="AB1379" s="48"/>
      <c r="AD1379" s="48"/>
      <c r="AE1379" s="48"/>
      <c r="AF1379" s="48"/>
      <c r="AH1379" s="48"/>
      <c r="AJ1379" s="48"/>
      <c r="AK1379" s="48"/>
    </row>
    <row r="1380" spans="6:37" x14ac:dyDescent="0.25">
      <c r="F1380" s="48"/>
      <c r="G1380" s="48"/>
      <c r="H1380" s="61"/>
      <c r="I1380" s="48"/>
      <c r="J1380" s="48"/>
      <c r="Y1380" s="79"/>
      <c r="Z1380" s="102"/>
      <c r="AA1380" s="48"/>
      <c r="AB1380" s="48"/>
      <c r="AD1380" s="48"/>
      <c r="AE1380" s="48"/>
      <c r="AF1380" s="48"/>
      <c r="AH1380" s="48"/>
      <c r="AJ1380" s="48"/>
      <c r="AK1380" s="48"/>
    </row>
    <row r="1381" spans="6:37" x14ac:dyDescent="0.25">
      <c r="F1381" s="48"/>
      <c r="G1381" s="48"/>
      <c r="H1381" s="61"/>
      <c r="I1381" s="48"/>
      <c r="J1381" s="48"/>
      <c r="Y1381" s="79"/>
      <c r="Z1381" s="102"/>
      <c r="AA1381" s="48"/>
      <c r="AB1381" s="48"/>
      <c r="AD1381" s="48"/>
      <c r="AE1381" s="48"/>
      <c r="AF1381" s="48"/>
      <c r="AH1381" s="48"/>
      <c r="AJ1381" s="48"/>
      <c r="AK1381" s="48"/>
    </row>
    <row r="1382" spans="6:37" x14ac:dyDescent="0.25">
      <c r="F1382" s="48"/>
      <c r="G1382" s="48"/>
      <c r="H1382" s="61"/>
      <c r="I1382" s="48"/>
      <c r="J1382" s="48"/>
      <c r="Y1382" s="79"/>
      <c r="Z1382" s="102"/>
      <c r="AA1382" s="48"/>
      <c r="AB1382" s="48"/>
      <c r="AD1382" s="48"/>
      <c r="AE1382" s="48"/>
      <c r="AF1382" s="48"/>
      <c r="AH1382" s="48"/>
      <c r="AJ1382" s="48"/>
      <c r="AK1382" s="48"/>
    </row>
    <row r="1383" spans="6:37" x14ac:dyDescent="0.25">
      <c r="F1383" s="48"/>
      <c r="G1383" s="48"/>
      <c r="H1383" s="61"/>
      <c r="I1383" s="48"/>
      <c r="J1383" s="48"/>
      <c r="Y1383" s="79"/>
      <c r="Z1383" s="102"/>
      <c r="AA1383" s="48"/>
      <c r="AB1383" s="48"/>
      <c r="AD1383" s="48"/>
      <c r="AE1383" s="48"/>
      <c r="AF1383" s="48"/>
      <c r="AH1383" s="48"/>
      <c r="AJ1383" s="48"/>
      <c r="AK1383" s="48"/>
    </row>
    <row r="1384" spans="6:37" x14ac:dyDescent="0.25">
      <c r="F1384" s="48"/>
      <c r="G1384" s="48"/>
      <c r="H1384" s="61"/>
      <c r="I1384" s="48"/>
      <c r="J1384" s="48"/>
      <c r="Y1384" s="79"/>
      <c r="Z1384" s="102"/>
      <c r="AA1384" s="48"/>
      <c r="AB1384" s="48"/>
      <c r="AD1384" s="48"/>
      <c r="AE1384" s="48"/>
      <c r="AF1384" s="48"/>
      <c r="AH1384" s="48"/>
      <c r="AJ1384" s="48"/>
      <c r="AK1384" s="48"/>
    </row>
    <row r="1385" spans="6:37" x14ac:dyDescent="0.25">
      <c r="F1385" s="48"/>
      <c r="G1385" s="48"/>
      <c r="H1385" s="61"/>
      <c r="I1385" s="48"/>
      <c r="J1385" s="48"/>
      <c r="Y1385" s="79"/>
      <c r="Z1385" s="102"/>
      <c r="AA1385" s="48"/>
      <c r="AB1385" s="48"/>
      <c r="AD1385" s="48"/>
      <c r="AE1385" s="48"/>
      <c r="AF1385" s="48"/>
      <c r="AH1385" s="48"/>
      <c r="AJ1385" s="48"/>
      <c r="AK1385" s="48"/>
    </row>
    <row r="1386" spans="6:37" x14ac:dyDescent="0.25">
      <c r="F1386" s="48"/>
      <c r="G1386" s="48"/>
      <c r="H1386" s="61"/>
      <c r="I1386" s="48"/>
      <c r="J1386" s="48"/>
      <c r="Y1386" s="79"/>
      <c r="Z1386" s="102"/>
      <c r="AA1386" s="48"/>
      <c r="AB1386" s="48"/>
      <c r="AD1386" s="48"/>
      <c r="AE1386" s="48"/>
      <c r="AF1386" s="48"/>
      <c r="AH1386" s="48"/>
      <c r="AJ1386" s="48"/>
      <c r="AK1386" s="48"/>
    </row>
    <row r="1387" spans="6:37" x14ac:dyDescent="0.25">
      <c r="F1387" s="48"/>
      <c r="G1387" s="48"/>
      <c r="H1387" s="61"/>
      <c r="I1387" s="48"/>
      <c r="J1387" s="48"/>
      <c r="Y1387" s="79"/>
      <c r="Z1387" s="102"/>
      <c r="AA1387" s="48"/>
      <c r="AB1387" s="48"/>
      <c r="AD1387" s="48"/>
      <c r="AE1387" s="48"/>
      <c r="AF1387" s="48"/>
      <c r="AH1387" s="48"/>
      <c r="AJ1387" s="48"/>
      <c r="AK1387" s="48"/>
    </row>
    <row r="1388" spans="6:37" x14ac:dyDescent="0.25">
      <c r="F1388" s="48"/>
      <c r="G1388" s="48"/>
      <c r="H1388" s="61"/>
      <c r="I1388" s="48"/>
      <c r="J1388" s="48"/>
      <c r="Y1388" s="79"/>
      <c r="Z1388" s="102"/>
      <c r="AA1388" s="48"/>
      <c r="AB1388" s="48"/>
      <c r="AD1388" s="48"/>
      <c r="AE1388" s="48"/>
      <c r="AF1388" s="48"/>
      <c r="AH1388" s="48"/>
      <c r="AJ1388" s="48"/>
      <c r="AK1388" s="48"/>
    </row>
    <row r="1389" spans="6:37" x14ac:dyDescent="0.25">
      <c r="F1389" s="48"/>
      <c r="G1389" s="48"/>
      <c r="H1389" s="61"/>
      <c r="I1389" s="48"/>
      <c r="J1389" s="48"/>
      <c r="Y1389" s="79"/>
      <c r="Z1389" s="102"/>
      <c r="AA1389" s="48"/>
      <c r="AB1389" s="48"/>
      <c r="AD1389" s="48"/>
      <c r="AE1389" s="48"/>
      <c r="AF1389" s="48"/>
      <c r="AH1389" s="48"/>
      <c r="AJ1389" s="48"/>
      <c r="AK1389" s="48"/>
    </row>
    <row r="1390" spans="6:37" x14ac:dyDescent="0.25">
      <c r="F1390" s="48"/>
      <c r="G1390" s="48"/>
      <c r="H1390" s="61"/>
      <c r="I1390" s="48"/>
      <c r="J1390" s="48"/>
      <c r="Y1390" s="79"/>
      <c r="Z1390" s="102"/>
      <c r="AA1390" s="48"/>
      <c r="AB1390" s="48"/>
      <c r="AD1390" s="48"/>
      <c r="AE1390" s="48"/>
      <c r="AF1390" s="48"/>
      <c r="AH1390" s="48"/>
      <c r="AJ1390" s="48"/>
      <c r="AK1390" s="48"/>
    </row>
    <row r="1391" spans="6:37" x14ac:dyDescent="0.25">
      <c r="F1391" s="48"/>
      <c r="G1391" s="48"/>
      <c r="H1391" s="61"/>
      <c r="I1391" s="48"/>
      <c r="J1391" s="48"/>
      <c r="Y1391" s="79"/>
      <c r="Z1391" s="102"/>
      <c r="AA1391" s="48"/>
      <c r="AB1391" s="48"/>
      <c r="AD1391" s="48"/>
      <c r="AE1391" s="48"/>
      <c r="AF1391" s="48"/>
      <c r="AH1391" s="48"/>
      <c r="AJ1391" s="48"/>
      <c r="AK1391" s="48"/>
    </row>
    <row r="1392" spans="6:37" x14ac:dyDescent="0.25">
      <c r="F1392" s="48"/>
      <c r="G1392" s="48"/>
      <c r="H1392" s="61"/>
      <c r="I1392" s="48"/>
      <c r="J1392" s="48"/>
      <c r="Y1392" s="79"/>
      <c r="Z1392" s="102"/>
      <c r="AA1392" s="48"/>
      <c r="AB1392" s="48"/>
      <c r="AD1392" s="48"/>
      <c r="AE1392" s="48"/>
      <c r="AF1392" s="48"/>
      <c r="AH1392" s="48"/>
      <c r="AJ1392" s="48"/>
      <c r="AK1392" s="48"/>
    </row>
    <row r="1393" spans="6:37" x14ac:dyDescent="0.25">
      <c r="F1393" s="48"/>
      <c r="G1393" s="48"/>
      <c r="H1393" s="61"/>
      <c r="I1393" s="48"/>
      <c r="J1393" s="48"/>
      <c r="Y1393" s="79"/>
      <c r="Z1393" s="102"/>
      <c r="AA1393" s="48"/>
      <c r="AB1393" s="48"/>
      <c r="AD1393" s="48"/>
      <c r="AE1393" s="48"/>
      <c r="AF1393" s="48"/>
      <c r="AH1393" s="48"/>
      <c r="AJ1393" s="48"/>
      <c r="AK1393" s="48"/>
    </row>
    <row r="1394" spans="6:37" x14ac:dyDescent="0.25">
      <c r="F1394" s="48"/>
      <c r="G1394" s="48"/>
      <c r="H1394" s="61"/>
      <c r="I1394" s="48"/>
      <c r="J1394" s="48"/>
      <c r="Y1394" s="79"/>
      <c r="Z1394" s="102"/>
      <c r="AA1394" s="48"/>
      <c r="AB1394" s="48"/>
      <c r="AD1394" s="48"/>
      <c r="AE1394" s="48"/>
      <c r="AF1394" s="48"/>
      <c r="AH1394" s="48"/>
      <c r="AJ1394" s="48"/>
      <c r="AK1394" s="48"/>
    </row>
    <row r="1395" spans="6:37" x14ac:dyDescent="0.25">
      <c r="F1395" s="48"/>
      <c r="G1395" s="48"/>
      <c r="H1395" s="61"/>
      <c r="I1395" s="48"/>
      <c r="J1395" s="48"/>
      <c r="Y1395" s="79"/>
      <c r="Z1395" s="102"/>
      <c r="AA1395" s="48"/>
      <c r="AB1395" s="48"/>
      <c r="AD1395" s="48"/>
      <c r="AE1395" s="48"/>
      <c r="AF1395" s="48"/>
      <c r="AH1395" s="48"/>
      <c r="AJ1395" s="48"/>
      <c r="AK1395" s="48"/>
    </row>
    <row r="1396" spans="6:37" x14ac:dyDescent="0.25">
      <c r="F1396" s="48"/>
      <c r="G1396" s="48"/>
      <c r="H1396" s="61"/>
      <c r="I1396" s="48"/>
      <c r="J1396" s="48"/>
      <c r="Y1396" s="79"/>
      <c r="Z1396" s="102"/>
      <c r="AA1396" s="48"/>
      <c r="AB1396" s="48"/>
      <c r="AD1396" s="48"/>
      <c r="AE1396" s="48"/>
      <c r="AF1396" s="48"/>
      <c r="AH1396" s="48"/>
      <c r="AJ1396" s="48"/>
      <c r="AK1396" s="48"/>
    </row>
    <row r="1397" spans="6:37" x14ac:dyDescent="0.25">
      <c r="F1397" s="48"/>
      <c r="G1397" s="48"/>
      <c r="H1397" s="61"/>
      <c r="I1397" s="48"/>
      <c r="J1397" s="48"/>
      <c r="Y1397" s="79"/>
      <c r="Z1397" s="102"/>
      <c r="AA1397" s="48"/>
      <c r="AB1397" s="48"/>
      <c r="AD1397" s="48"/>
      <c r="AE1397" s="48"/>
      <c r="AF1397" s="48"/>
      <c r="AH1397" s="48"/>
      <c r="AJ1397" s="48"/>
      <c r="AK1397" s="48"/>
    </row>
    <row r="1398" spans="6:37" x14ac:dyDescent="0.25">
      <c r="F1398" s="48"/>
      <c r="G1398" s="48"/>
      <c r="H1398" s="61"/>
      <c r="I1398" s="48"/>
      <c r="J1398" s="48"/>
      <c r="Y1398" s="79"/>
      <c r="Z1398" s="102"/>
      <c r="AA1398" s="48"/>
      <c r="AB1398" s="48"/>
      <c r="AD1398" s="48"/>
      <c r="AE1398" s="48"/>
      <c r="AF1398" s="48"/>
      <c r="AH1398" s="48"/>
      <c r="AJ1398" s="48"/>
      <c r="AK1398" s="48"/>
    </row>
    <row r="1399" spans="6:37" x14ac:dyDescent="0.25">
      <c r="F1399" s="48"/>
      <c r="G1399" s="48"/>
      <c r="H1399" s="61"/>
      <c r="I1399" s="48"/>
      <c r="J1399" s="48"/>
      <c r="Y1399" s="79"/>
      <c r="Z1399" s="102"/>
      <c r="AA1399" s="48"/>
      <c r="AB1399" s="48"/>
      <c r="AD1399" s="48"/>
      <c r="AE1399" s="48"/>
      <c r="AF1399" s="48"/>
      <c r="AH1399" s="48"/>
      <c r="AJ1399" s="48"/>
      <c r="AK1399" s="48"/>
    </row>
    <row r="1400" spans="6:37" x14ac:dyDescent="0.25">
      <c r="F1400" s="48"/>
      <c r="G1400" s="48"/>
      <c r="H1400" s="61"/>
      <c r="I1400" s="48"/>
      <c r="J1400" s="48"/>
      <c r="Y1400" s="79"/>
      <c r="Z1400" s="102"/>
      <c r="AA1400" s="48"/>
      <c r="AB1400" s="48"/>
      <c r="AD1400" s="48"/>
      <c r="AE1400" s="48"/>
      <c r="AF1400" s="48"/>
      <c r="AH1400" s="48"/>
      <c r="AJ1400" s="48"/>
      <c r="AK1400" s="48"/>
    </row>
    <row r="1401" spans="6:37" x14ac:dyDescent="0.25">
      <c r="F1401" s="48"/>
      <c r="G1401" s="48"/>
      <c r="H1401" s="61"/>
      <c r="I1401" s="48"/>
      <c r="J1401" s="48"/>
      <c r="Y1401" s="79"/>
      <c r="Z1401" s="102"/>
      <c r="AA1401" s="48"/>
      <c r="AB1401" s="48"/>
      <c r="AD1401" s="48"/>
      <c r="AE1401" s="48"/>
      <c r="AF1401" s="48"/>
      <c r="AH1401" s="48"/>
      <c r="AJ1401" s="48"/>
      <c r="AK1401" s="48"/>
    </row>
    <row r="1402" spans="6:37" x14ac:dyDescent="0.25">
      <c r="F1402" s="48"/>
      <c r="G1402" s="48"/>
      <c r="H1402" s="61"/>
      <c r="I1402" s="48"/>
      <c r="J1402" s="48"/>
      <c r="Y1402" s="79"/>
      <c r="Z1402" s="102"/>
      <c r="AA1402" s="48"/>
      <c r="AB1402" s="48"/>
      <c r="AD1402" s="48"/>
      <c r="AE1402" s="48"/>
      <c r="AF1402" s="48"/>
      <c r="AH1402" s="48"/>
      <c r="AJ1402" s="48"/>
      <c r="AK1402" s="48"/>
    </row>
    <row r="1403" spans="6:37" x14ac:dyDescent="0.25">
      <c r="F1403" s="48"/>
      <c r="G1403" s="48"/>
      <c r="H1403" s="61"/>
      <c r="I1403" s="48"/>
      <c r="J1403" s="48"/>
      <c r="Y1403" s="79"/>
      <c r="Z1403" s="102"/>
      <c r="AA1403" s="48"/>
      <c r="AB1403" s="48"/>
      <c r="AD1403" s="48"/>
      <c r="AE1403" s="48"/>
      <c r="AF1403" s="48"/>
      <c r="AH1403" s="48"/>
      <c r="AJ1403" s="48"/>
      <c r="AK1403" s="48"/>
    </row>
    <row r="1404" spans="6:37" x14ac:dyDescent="0.25">
      <c r="F1404" s="48"/>
      <c r="G1404" s="48"/>
      <c r="H1404" s="61"/>
      <c r="I1404" s="48"/>
      <c r="J1404" s="48"/>
      <c r="Y1404" s="79"/>
      <c r="Z1404" s="102"/>
      <c r="AA1404" s="48"/>
      <c r="AB1404" s="48"/>
      <c r="AD1404" s="48"/>
      <c r="AE1404" s="48"/>
      <c r="AF1404" s="48"/>
      <c r="AH1404" s="48"/>
      <c r="AJ1404" s="48"/>
      <c r="AK1404" s="48"/>
    </row>
    <row r="1405" spans="6:37" x14ac:dyDescent="0.25">
      <c r="F1405" s="48"/>
      <c r="G1405" s="48"/>
      <c r="H1405" s="61"/>
      <c r="I1405" s="48"/>
      <c r="J1405" s="48"/>
      <c r="Y1405" s="79"/>
      <c r="Z1405" s="102"/>
      <c r="AA1405" s="48"/>
      <c r="AB1405" s="48"/>
      <c r="AD1405" s="48"/>
      <c r="AE1405" s="48"/>
      <c r="AF1405" s="48"/>
      <c r="AH1405" s="48"/>
      <c r="AJ1405" s="48"/>
      <c r="AK1405" s="48"/>
    </row>
    <row r="1406" spans="6:37" x14ac:dyDescent="0.25">
      <c r="F1406" s="48"/>
      <c r="G1406" s="48"/>
      <c r="H1406" s="61"/>
      <c r="I1406" s="48"/>
      <c r="J1406" s="48"/>
      <c r="Y1406" s="79"/>
      <c r="Z1406" s="102"/>
      <c r="AA1406" s="48"/>
      <c r="AB1406" s="48"/>
      <c r="AD1406" s="48"/>
      <c r="AE1406" s="48"/>
      <c r="AF1406" s="48"/>
      <c r="AH1406" s="48"/>
      <c r="AJ1406" s="48"/>
      <c r="AK1406" s="48"/>
    </row>
    <row r="1407" spans="6:37" x14ac:dyDescent="0.25">
      <c r="F1407" s="48"/>
      <c r="G1407" s="48"/>
      <c r="H1407" s="61"/>
      <c r="I1407" s="48"/>
      <c r="J1407" s="48"/>
      <c r="Y1407" s="79"/>
      <c r="Z1407" s="102"/>
      <c r="AA1407" s="48"/>
      <c r="AB1407" s="48"/>
      <c r="AD1407" s="48"/>
      <c r="AE1407" s="48"/>
      <c r="AF1407" s="48"/>
      <c r="AH1407" s="48"/>
      <c r="AJ1407" s="48"/>
      <c r="AK1407" s="48"/>
    </row>
    <row r="1408" spans="6:37" x14ac:dyDescent="0.25">
      <c r="F1408" s="48"/>
      <c r="G1408" s="48"/>
      <c r="H1408" s="61"/>
      <c r="I1408" s="48"/>
      <c r="J1408" s="48"/>
      <c r="Y1408" s="79"/>
      <c r="Z1408" s="102"/>
      <c r="AA1408" s="48"/>
      <c r="AB1408" s="48"/>
      <c r="AD1408" s="48"/>
      <c r="AE1408" s="48"/>
      <c r="AF1408" s="48"/>
      <c r="AH1408" s="48"/>
      <c r="AJ1408" s="48"/>
      <c r="AK1408" s="48"/>
    </row>
    <row r="1409" spans="6:37" x14ac:dyDescent="0.25">
      <c r="F1409" s="48"/>
      <c r="G1409" s="48"/>
      <c r="H1409" s="61"/>
      <c r="I1409" s="48"/>
      <c r="J1409" s="48"/>
      <c r="Y1409" s="79"/>
      <c r="Z1409" s="102"/>
      <c r="AA1409" s="48"/>
      <c r="AB1409" s="48"/>
      <c r="AD1409" s="48"/>
      <c r="AE1409" s="48"/>
      <c r="AF1409" s="48"/>
      <c r="AH1409" s="48"/>
      <c r="AJ1409" s="48"/>
      <c r="AK1409" s="48"/>
    </row>
    <row r="1410" spans="6:37" x14ac:dyDescent="0.25">
      <c r="F1410" s="48"/>
      <c r="G1410" s="48"/>
      <c r="H1410" s="61"/>
      <c r="I1410" s="48"/>
      <c r="J1410" s="48"/>
      <c r="Y1410" s="79"/>
      <c r="Z1410" s="102"/>
      <c r="AA1410" s="48"/>
      <c r="AB1410" s="48"/>
      <c r="AD1410" s="48"/>
      <c r="AE1410" s="48"/>
      <c r="AF1410" s="48"/>
      <c r="AH1410" s="48"/>
      <c r="AJ1410" s="48"/>
      <c r="AK1410" s="48"/>
    </row>
    <row r="1411" spans="6:37" x14ac:dyDescent="0.25">
      <c r="F1411" s="48"/>
      <c r="G1411" s="48"/>
      <c r="H1411" s="61"/>
      <c r="I1411" s="48"/>
      <c r="J1411" s="48"/>
      <c r="Y1411" s="79"/>
      <c r="Z1411" s="102"/>
      <c r="AA1411" s="48"/>
      <c r="AB1411" s="48"/>
      <c r="AD1411" s="48"/>
      <c r="AE1411" s="48"/>
      <c r="AF1411" s="48"/>
      <c r="AH1411" s="48"/>
      <c r="AJ1411" s="48"/>
      <c r="AK1411" s="48"/>
    </row>
    <row r="1412" spans="6:37" x14ac:dyDescent="0.25">
      <c r="F1412" s="48"/>
      <c r="G1412" s="48"/>
      <c r="H1412" s="61"/>
      <c r="I1412" s="48"/>
      <c r="J1412" s="48"/>
      <c r="Y1412" s="79"/>
      <c r="Z1412" s="102"/>
      <c r="AA1412" s="48"/>
      <c r="AB1412" s="48"/>
      <c r="AD1412" s="48"/>
      <c r="AE1412" s="48"/>
      <c r="AF1412" s="48"/>
      <c r="AH1412" s="48"/>
      <c r="AJ1412" s="48"/>
      <c r="AK1412" s="48"/>
    </row>
    <row r="1413" spans="6:37" x14ac:dyDescent="0.25">
      <c r="F1413" s="48"/>
      <c r="G1413" s="48"/>
      <c r="H1413" s="61"/>
      <c r="I1413" s="48"/>
      <c r="J1413" s="48"/>
      <c r="Y1413" s="79"/>
      <c r="Z1413" s="102"/>
      <c r="AA1413" s="48"/>
      <c r="AB1413" s="48"/>
      <c r="AD1413" s="48"/>
      <c r="AE1413" s="48"/>
      <c r="AF1413" s="48"/>
      <c r="AH1413" s="48"/>
      <c r="AJ1413" s="48"/>
      <c r="AK1413" s="48"/>
    </row>
    <row r="1414" spans="6:37" x14ac:dyDescent="0.25">
      <c r="F1414" s="48"/>
      <c r="G1414" s="48"/>
      <c r="H1414" s="61"/>
      <c r="I1414" s="48"/>
      <c r="J1414" s="48"/>
      <c r="Y1414" s="79"/>
      <c r="Z1414" s="102"/>
      <c r="AA1414" s="48"/>
      <c r="AB1414" s="48"/>
      <c r="AD1414" s="48"/>
      <c r="AE1414" s="48"/>
      <c r="AF1414" s="48"/>
      <c r="AH1414" s="48"/>
      <c r="AJ1414" s="48"/>
      <c r="AK1414" s="48"/>
    </row>
    <row r="1415" spans="6:37" x14ac:dyDescent="0.25">
      <c r="F1415" s="48"/>
      <c r="G1415" s="48"/>
      <c r="H1415" s="61"/>
      <c r="I1415" s="48"/>
      <c r="J1415" s="48"/>
      <c r="Y1415" s="79"/>
      <c r="Z1415" s="102"/>
      <c r="AA1415" s="48"/>
      <c r="AB1415" s="48"/>
      <c r="AD1415" s="48"/>
      <c r="AE1415" s="48"/>
      <c r="AF1415" s="48"/>
      <c r="AH1415" s="48"/>
      <c r="AJ1415" s="48"/>
      <c r="AK1415" s="48"/>
    </row>
    <row r="1416" spans="6:37" x14ac:dyDescent="0.25">
      <c r="F1416" s="48"/>
      <c r="G1416" s="48"/>
      <c r="H1416" s="61"/>
      <c r="I1416" s="48"/>
      <c r="J1416" s="48"/>
      <c r="Y1416" s="79"/>
      <c r="Z1416" s="102"/>
      <c r="AA1416" s="48"/>
      <c r="AB1416" s="48"/>
      <c r="AD1416" s="48"/>
      <c r="AE1416" s="48"/>
      <c r="AF1416" s="48"/>
      <c r="AH1416" s="48"/>
      <c r="AJ1416" s="48"/>
      <c r="AK1416" s="48"/>
    </row>
    <row r="1417" spans="6:37" x14ac:dyDescent="0.25">
      <c r="F1417" s="48"/>
      <c r="G1417" s="48"/>
      <c r="H1417" s="61"/>
      <c r="I1417" s="48"/>
      <c r="J1417" s="48"/>
      <c r="Y1417" s="79"/>
      <c r="Z1417" s="102"/>
      <c r="AA1417" s="48"/>
      <c r="AB1417" s="48"/>
      <c r="AD1417" s="48"/>
      <c r="AE1417" s="48"/>
      <c r="AF1417" s="48"/>
      <c r="AH1417" s="48"/>
      <c r="AJ1417" s="48"/>
      <c r="AK1417" s="48"/>
    </row>
    <row r="1418" spans="6:37" x14ac:dyDescent="0.25">
      <c r="F1418" s="48"/>
      <c r="G1418" s="48"/>
      <c r="H1418" s="61"/>
      <c r="I1418" s="48"/>
      <c r="J1418" s="48"/>
      <c r="Y1418" s="79"/>
      <c r="Z1418" s="102"/>
      <c r="AA1418" s="48"/>
      <c r="AB1418" s="48"/>
      <c r="AD1418" s="48"/>
      <c r="AE1418" s="48"/>
      <c r="AF1418" s="48"/>
      <c r="AH1418" s="48"/>
      <c r="AJ1418" s="48"/>
      <c r="AK1418" s="48"/>
    </row>
    <row r="1419" spans="6:37" x14ac:dyDescent="0.25">
      <c r="F1419" s="48"/>
      <c r="G1419" s="48"/>
      <c r="H1419" s="61"/>
      <c r="I1419" s="48"/>
      <c r="J1419" s="48"/>
      <c r="Y1419" s="79"/>
      <c r="Z1419" s="102"/>
      <c r="AA1419" s="48"/>
      <c r="AB1419" s="48"/>
      <c r="AD1419" s="48"/>
      <c r="AE1419" s="48"/>
      <c r="AF1419" s="48"/>
      <c r="AH1419" s="48"/>
      <c r="AJ1419" s="48"/>
      <c r="AK1419" s="48"/>
    </row>
    <row r="1420" spans="6:37" x14ac:dyDescent="0.25">
      <c r="F1420" s="48"/>
      <c r="G1420" s="48"/>
      <c r="H1420" s="61"/>
      <c r="I1420" s="48"/>
      <c r="J1420" s="48"/>
      <c r="Y1420" s="79"/>
      <c r="Z1420" s="102"/>
      <c r="AA1420" s="48"/>
      <c r="AB1420" s="48"/>
      <c r="AD1420" s="48"/>
      <c r="AE1420" s="48"/>
      <c r="AF1420" s="48"/>
      <c r="AH1420" s="48"/>
      <c r="AJ1420" s="48"/>
      <c r="AK1420" s="48"/>
    </row>
    <row r="1421" spans="6:37" x14ac:dyDescent="0.25">
      <c r="F1421" s="48"/>
      <c r="G1421" s="48"/>
      <c r="H1421" s="61"/>
      <c r="I1421" s="48"/>
      <c r="J1421" s="48"/>
      <c r="Y1421" s="79"/>
      <c r="Z1421" s="102"/>
      <c r="AA1421" s="48"/>
      <c r="AB1421" s="48"/>
      <c r="AD1421" s="48"/>
      <c r="AE1421" s="48"/>
      <c r="AF1421" s="48"/>
      <c r="AH1421" s="48"/>
      <c r="AJ1421" s="48"/>
      <c r="AK1421" s="48"/>
    </row>
    <row r="1422" spans="6:37" x14ac:dyDescent="0.25">
      <c r="F1422" s="48"/>
      <c r="G1422" s="48"/>
      <c r="H1422" s="61"/>
      <c r="I1422" s="48"/>
      <c r="J1422" s="48"/>
      <c r="Y1422" s="79"/>
      <c r="Z1422" s="102"/>
      <c r="AA1422" s="48"/>
      <c r="AB1422" s="48"/>
      <c r="AD1422" s="48"/>
      <c r="AE1422" s="48"/>
      <c r="AF1422" s="48"/>
      <c r="AH1422" s="48"/>
      <c r="AJ1422" s="48"/>
      <c r="AK1422" s="48"/>
    </row>
    <row r="1423" spans="6:37" x14ac:dyDescent="0.25">
      <c r="F1423" s="48"/>
      <c r="G1423" s="48"/>
      <c r="H1423" s="61"/>
      <c r="I1423" s="48"/>
      <c r="J1423" s="48"/>
      <c r="Y1423" s="79"/>
      <c r="Z1423" s="102"/>
      <c r="AA1423" s="48"/>
      <c r="AB1423" s="48"/>
      <c r="AD1423" s="48"/>
      <c r="AE1423" s="48"/>
      <c r="AF1423" s="48"/>
      <c r="AH1423" s="48"/>
      <c r="AJ1423" s="48"/>
      <c r="AK1423" s="48"/>
    </row>
    <row r="1424" spans="6:37" x14ac:dyDescent="0.25">
      <c r="F1424" s="48"/>
      <c r="G1424" s="48"/>
      <c r="H1424" s="61"/>
      <c r="I1424" s="48"/>
      <c r="J1424" s="48"/>
      <c r="Y1424" s="79"/>
      <c r="Z1424" s="102"/>
      <c r="AA1424" s="48"/>
      <c r="AB1424" s="48"/>
      <c r="AD1424" s="48"/>
      <c r="AE1424" s="48"/>
      <c r="AF1424" s="48"/>
      <c r="AH1424" s="48"/>
      <c r="AJ1424" s="48"/>
      <c r="AK1424" s="48"/>
    </row>
    <row r="1425" spans="6:37" x14ac:dyDescent="0.25">
      <c r="F1425" s="48"/>
      <c r="G1425" s="48"/>
      <c r="H1425" s="61"/>
      <c r="I1425" s="48"/>
      <c r="J1425" s="48"/>
      <c r="Y1425" s="79"/>
      <c r="Z1425" s="102"/>
      <c r="AA1425" s="48"/>
      <c r="AB1425" s="48"/>
      <c r="AD1425" s="48"/>
      <c r="AE1425" s="48"/>
      <c r="AF1425" s="48"/>
      <c r="AH1425" s="48"/>
      <c r="AJ1425" s="48"/>
      <c r="AK1425" s="48"/>
    </row>
    <row r="1426" spans="6:37" x14ac:dyDescent="0.25">
      <c r="F1426" s="48"/>
      <c r="G1426" s="48"/>
      <c r="H1426" s="61"/>
      <c r="I1426" s="48"/>
      <c r="J1426" s="48"/>
      <c r="Y1426" s="79"/>
      <c r="Z1426" s="102"/>
      <c r="AA1426" s="48"/>
      <c r="AB1426" s="48"/>
      <c r="AD1426" s="48"/>
      <c r="AE1426" s="48"/>
      <c r="AF1426" s="48"/>
      <c r="AH1426" s="48"/>
      <c r="AJ1426" s="48"/>
      <c r="AK1426" s="48"/>
    </row>
    <row r="1427" spans="6:37" x14ac:dyDescent="0.25">
      <c r="F1427" s="48"/>
      <c r="G1427" s="48"/>
      <c r="H1427" s="61"/>
      <c r="I1427" s="48"/>
      <c r="J1427" s="48"/>
      <c r="Y1427" s="79"/>
      <c r="Z1427" s="102"/>
      <c r="AA1427" s="48"/>
      <c r="AB1427" s="48"/>
      <c r="AD1427" s="48"/>
      <c r="AE1427" s="48"/>
      <c r="AF1427" s="48"/>
      <c r="AH1427" s="48"/>
      <c r="AJ1427" s="48"/>
      <c r="AK1427" s="48"/>
    </row>
    <row r="1428" spans="6:37" x14ac:dyDescent="0.25">
      <c r="F1428" s="48"/>
      <c r="G1428" s="48"/>
      <c r="H1428" s="61"/>
      <c r="I1428" s="48"/>
      <c r="J1428" s="48"/>
      <c r="Y1428" s="79"/>
      <c r="Z1428" s="102"/>
      <c r="AA1428" s="48"/>
      <c r="AB1428" s="48"/>
      <c r="AD1428" s="48"/>
      <c r="AE1428" s="48"/>
      <c r="AF1428" s="48"/>
      <c r="AH1428" s="48"/>
      <c r="AJ1428" s="48"/>
      <c r="AK1428" s="48"/>
    </row>
    <row r="1429" spans="6:37" x14ac:dyDescent="0.25">
      <c r="F1429" s="48"/>
      <c r="G1429" s="48"/>
      <c r="H1429" s="61"/>
      <c r="I1429" s="48"/>
      <c r="J1429" s="48"/>
      <c r="Y1429" s="79"/>
      <c r="Z1429" s="102"/>
      <c r="AA1429" s="48"/>
      <c r="AB1429" s="48"/>
      <c r="AD1429" s="48"/>
      <c r="AE1429" s="48"/>
      <c r="AF1429" s="48"/>
      <c r="AH1429" s="48"/>
      <c r="AJ1429" s="48"/>
      <c r="AK1429" s="48"/>
    </row>
    <row r="1430" spans="6:37" x14ac:dyDescent="0.25">
      <c r="F1430" s="48"/>
      <c r="G1430" s="48"/>
      <c r="H1430" s="61"/>
      <c r="I1430" s="48"/>
      <c r="J1430" s="48"/>
      <c r="Y1430" s="79"/>
      <c r="Z1430" s="102"/>
      <c r="AA1430" s="48"/>
      <c r="AB1430" s="48"/>
      <c r="AD1430" s="48"/>
      <c r="AE1430" s="48"/>
      <c r="AF1430" s="48"/>
      <c r="AH1430" s="48"/>
      <c r="AJ1430" s="48"/>
      <c r="AK1430" s="48"/>
    </row>
    <row r="1431" spans="6:37" x14ac:dyDescent="0.25">
      <c r="F1431" s="48"/>
      <c r="G1431" s="48"/>
      <c r="H1431" s="61"/>
      <c r="I1431" s="48"/>
      <c r="J1431" s="48"/>
      <c r="Y1431" s="79"/>
      <c r="Z1431" s="102"/>
      <c r="AA1431" s="48"/>
      <c r="AB1431" s="48"/>
      <c r="AD1431" s="48"/>
      <c r="AE1431" s="48"/>
      <c r="AF1431" s="48"/>
      <c r="AH1431" s="48"/>
      <c r="AJ1431" s="48"/>
      <c r="AK1431" s="48"/>
    </row>
    <row r="1432" spans="6:37" x14ac:dyDescent="0.25">
      <c r="F1432" s="48"/>
      <c r="G1432" s="48"/>
      <c r="H1432" s="61"/>
      <c r="I1432" s="48"/>
      <c r="J1432" s="48"/>
      <c r="Y1432" s="79"/>
      <c r="Z1432" s="102"/>
      <c r="AA1432" s="48"/>
      <c r="AB1432" s="48"/>
      <c r="AD1432" s="48"/>
      <c r="AE1432" s="48"/>
      <c r="AF1432" s="48"/>
      <c r="AH1432" s="48"/>
      <c r="AJ1432" s="48"/>
      <c r="AK1432" s="48"/>
    </row>
    <row r="1433" spans="6:37" x14ac:dyDescent="0.25">
      <c r="F1433" s="48"/>
      <c r="G1433" s="48"/>
      <c r="H1433" s="61"/>
      <c r="I1433" s="48"/>
      <c r="J1433" s="48"/>
      <c r="Y1433" s="79"/>
      <c r="Z1433" s="102"/>
      <c r="AA1433" s="48"/>
      <c r="AB1433" s="48"/>
      <c r="AD1433" s="48"/>
      <c r="AE1433" s="48"/>
      <c r="AF1433" s="48"/>
      <c r="AH1433" s="48"/>
      <c r="AJ1433" s="48"/>
      <c r="AK1433" s="48"/>
    </row>
    <row r="1434" spans="6:37" x14ac:dyDescent="0.25">
      <c r="F1434" s="48"/>
      <c r="G1434" s="48"/>
      <c r="H1434" s="61"/>
      <c r="I1434" s="48"/>
      <c r="J1434" s="48"/>
      <c r="Y1434" s="79"/>
      <c r="Z1434" s="102"/>
      <c r="AA1434" s="48"/>
      <c r="AB1434" s="48"/>
      <c r="AD1434" s="48"/>
      <c r="AE1434" s="48"/>
      <c r="AF1434" s="48"/>
      <c r="AH1434" s="48"/>
      <c r="AJ1434" s="48"/>
      <c r="AK1434" s="48"/>
    </row>
    <row r="1435" spans="6:37" x14ac:dyDescent="0.25">
      <c r="F1435" s="48"/>
      <c r="G1435" s="48"/>
      <c r="H1435" s="61"/>
      <c r="I1435" s="48"/>
      <c r="J1435" s="48"/>
      <c r="Y1435" s="79"/>
      <c r="Z1435" s="102"/>
      <c r="AA1435" s="48"/>
      <c r="AB1435" s="48"/>
      <c r="AD1435" s="48"/>
      <c r="AE1435" s="48"/>
      <c r="AF1435" s="48"/>
      <c r="AH1435" s="48"/>
      <c r="AJ1435" s="48"/>
      <c r="AK1435" s="48"/>
    </row>
    <row r="1436" spans="6:37" x14ac:dyDescent="0.25">
      <c r="F1436" s="48"/>
      <c r="G1436" s="48"/>
      <c r="H1436" s="61"/>
      <c r="I1436" s="48"/>
      <c r="J1436" s="48"/>
      <c r="Y1436" s="79"/>
      <c r="Z1436" s="102"/>
      <c r="AA1436" s="48"/>
      <c r="AB1436" s="48"/>
      <c r="AD1436" s="48"/>
      <c r="AE1436" s="48"/>
      <c r="AF1436" s="48"/>
      <c r="AH1436" s="48"/>
      <c r="AJ1436" s="48"/>
      <c r="AK1436" s="48"/>
    </row>
    <row r="1437" spans="6:37" x14ac:dyDescent="0.25">
      <c r="F1437" s="48"/>
      <c r="G1437" s="48"/>
      <c r="H1437" s="61"/>
      <c r="I1437" s="48"/>
      <c r="J1437" s="48"/>
      <c r="Y1437" s="79"/>
      <c r="Z1437" s="102"/>
      <c r="AA1437" s="48"/>
      <c r="AB1437" s="48"/>
      <c r="AD1437" s="48"/>
      <c r="AE1437" s="48"/>
      <c r="AF1437" s="48"/>
      <c r="AH1437" s="48"/>
      <c r="AJ1437" s="48"/>
      <c r="AK1437" s="48"/>
    </row>
    <row r="1438" spans="6:37" x14ac:dyDescent="0.25">
      <c r="F1438" s="48"/>
      <c r="G1438" s="48"/>
      <c r="H1438" s="61"/>
      <c r="I1438" s="48"/>
      <c r="J1438" s="48"/>
      <c r="Y1438" s="79"/>
      <c r="Z1438" s="102"/>
      <c r="AA1438" s="48"/>
      <c r="AB1438" s="48"/>
      <c r="AD1438" s="48"/>
      <c r="AE1438" s="48"/>
      <c r="AF1438" s="48"/>
      <c r="AH1438" s="48"/>
      <c r="AJ1438" s="48"/>
      <c r="AK1438" s="48"/>
    </row>
    <row r="1439" spans="6:37" x14ac:dyDescent="0.25">
      <c r="F1439" s="48"/>
      <c r="G1439" s="48"/>
      <c r="H1439" s="61"/>
      <c r="I1439" s="48"/>
      <c r="J1439" s="48"/>
      <c r="Y1439" s="79"/>
      <c r="Z1439" s="102"/>
      <c r="AA1439" s="48"/>
      <c r="AB1439" s="48"/>
      <c r="AD1439" s="48"/>
      <c r="AE1439" s="48"/>
      <c r="AF1439" s="48"/>
      <c r="AH1439" s="48"/>
      <c r="AJ1439" s="48"/>
      <c r="AK1439" s="48"/>
    </row>
    <row r="1440" spans="6:37" x14ac:dyDescent="0.25">
      <c r="F1440" s="48"/>
      <c r="G1440" s="48"/>
      <c r="H1440" s="61"/>
      <c r="I1440" s="48"/>
      <c r="J1440" s="48"/>
      <c r="Y1440" s="79"/>
      <c r="Z1440" s="102"/>
      <c r="AA1440" s="48"/>
      <c r="AB1440" s="48"/>
      <c r="AD1440" s="48"/>
      <c r="AE1440" s="48"/>
      <c r="AF1440" s="48"/>
      <c r="AH1440" s="48"/>
      <c r="AJ1440" s="48"/>
      <c r="AK1440" s="48"/>
    </row>
    <row r="1441" spans="6:37" x14ac:dyDescent="0.25">
      <c r="F1441" s="48"/>
      <c r="G1441" s="48"/>
      <c r="H1441" s="61"/>
      <c r="I1441" s="48"/>
      <c r="J1441" s="48"/>
      <c r="Y1441" s="79"/>
      <c r="Z1441" s="102"/>
      <c r="AA1441" s="48"/>
      <c r="AB1441" s="48"/>
      <c r="AD1441" s="48"/>
      <c r="AE1441" s="48"/>
      <c r="AF1441" s="48"/>
      <c r="AH1441" s="48"/>
      <c r="AJ1441" s="48"/>
      <c r="AK1441" s="48"/>
    </row>
    <row r="1442" spans="6:37" x14ac:dyDescent="0.25">
      <c r="F1442" s="48"/>
      <c r="G1442" s="48"/>
      <c r="H1442" s="61"/>
      <c r="I1442" s="48"/>
      <c r="J1442" s="48"/>
      <c r="Y1442" s="79"/>
      <c r="Z1442" s="102"/>
      <c r="AA1442" s="48"/>
      <c r="AB1442" s="48"/>
      <c r="AD1442" s="48"/>
      <c r="AE1442" s="48"/>
      <c r="AF1442" s="48"/>
      <c r="AH1442" s="48"/>
      <c r="AJ1442" s="48"/>
      <c r="AK1442" s="48"/>
    </row>
    <row r="1443" spans="6:37" x14ac:dyDescent="0.25">
      <c r="F1443" s="48"/>
      <c r="G1443" s="48"/>
      <c r="H1443" s="61"/>
      <c r="I1443" s="48"/>
      <c r="J1443" s="48"/>
      <c r="Y1443" s="79"/>
      <c r="Z1443" s="102"/>
      <c r="AA1443" s="48"/>
      <c r="AB1443" s="48"/>
      <c r="AD1443" s="48"/>
      <c r="AE1443" s="48"/>
      <c r="AF1443" s="48"/>
      <c r="AH1443" s="48"/>
      <c r="AJ1443" s="48"/>
      <c r="AK1443" s="48"/>
    </row>
    <row r="1444" spans="6:37" x14ac:dyDescent="0.25">
      <c r="F1444" s="48"/>
      <c r="G1444" s="48"/>
      <c r="H1444" s="61"/>
      <c r="I1444" s="48"/>
      <c r="J1444" s="48"/>
      <c r="Y1444" s="79"/>
      <c r="Z1444" s="102"/>
      <c r="AA1444" s="48"/>
      <c r="AB1444" s="48"/>
      <c r="AD1444" s="48"/>
      <c r="AE1444" s="48"/>
      <c r="AF1444" s="48"/>
      <c r="AH1444" s="48"/>
      <c r="AJ1444" s="48"/>
      <c r="AK1444" s="48"/>
    </row>
    <row r="1445" spans="6:37" x14ac:dyDescent="0.25">
      <c r="F1445" s="48"/>
      <c r="G1445" s="48"/>
      <c r="H1445" s="61"/>
      <c r="I1445" s="48"/>
      <c r="J1445" s="48"/>
      <c r="Y1445" s="79"/>
      <c r="Z1445" s="102"/>
      <c r="AA1445" s="48"/>
      <c r="AB1445" s="48"/>
      <c r="AD1445" s="48"/>
      <c r="AE1445" s="48"/>
      <c r="AF1445" s="48"/>
      <c r="AH1445" s="48"/>
      <c r="AJ1445" s="48"/>
      <c r="AK1445" s="48"/>
    </row>
    <row r="1446" spans="6:37" x14ac:dyDescent="0.25">
      <c r="F1446" s="48"/>
      <c r="G1446" s="48"/>
      <c r="H1446" s="61"/>
      <c r="I1446" s="48"/>
      <c r="J1446" s="48"/>
      <c r="Y1446" s="79"/>
      <c r="Z1446" s="102"/>
      <c r="AA1446" s="48"/>
      <c r="AB1446" s="48"/>
      <c r="AD1446" s="48"/>
      <c r="AE1446" s="48"/>
      <c r="AF1446" s="48"/>
      <c r="AH1446" s="48"/>
      <c r="AJ1446" s="48"/>
      <c r="AK1446" s="48"/>
    </row>
    <row r="1447" spans="6:37" x14ac:dyDescent="0.25">
      <c r="F1447" s="48"/>
      <c r="G1447" s="48"/>
      <c r="H1447" s="61"/>
      <c r="I1447" s="48"/>
      <c r="J1447" s="48"/>
      <c r="Y1447" s="79"/>
      <c r="Z1447" s="102"/>
      <c r="AA1447" s="48"/>
      <c r="AB1447" s="48"/>
      <c r="AD1447" s="48"/>
      <c r="AE1447" s="48"/>
      <c r="AF1447" s="48"/>
      <c r="AH1447" s="48"/>
      <c r="AJ1447" s="48"/>
      <c r="AK1447" s="48"/>
    </row>
    <row r="1448" spans="6:37" x14ac:dyDescent="0.25">
      <c r="F1448" s="48"/>
      <c r="G1448" s="48"/>
      <c r="H1448" s="61"/>
      <c r="I1448" s="48"/>
      <c r="J1448" s="48"/>
      <c r="Y1448" s="79"/>
      <c r="Z1448" s="102"/>
      <c r="AA1448" s="48"/>
      <c r="AB1448" s="48"/>
      <c r="AD1448" s="48"/>
      <c r="AE1448" s="48"/>
      <c r="AF1448" s="48"/>
      <c r="AH1448" s="48"/>
      <c r="AJ1448" s="48"/>
      <c r="AK1448" s="48"/>
    </row>
    <row r="1449" spans="6:37" x14ac:dyDescent="0.25">
      <c r="F1449" s="48"/>
      <c r="G1449" s="48"/>
      <c r="H1449" s="61"/>
      <c r="I1449" s="48"/>
      <c r="J1449" s="48"/>
      <c r="Y1449" s="79"/>
      <c r="Z1449" s="102"/>
      <c r="AA1449" s="48"/>
      <c r="AB1449" s="48"/>
      <c r="AD1449" s="48"/>
      <c r="AE1449" s="48"/>
      <c r="AF1449" s="48"/>
      <c r="AH1449" s="48"/>
      <c r="AJ1449" s="48"/>
      <c r="AK1449" s="48"/>
    </row>
    <row r="1450" spans="6:37" x14ac:dyDescent="0.25">
      <c r="F1450" s="48"/>
      <c r="G1450" s="48"/>
      <c r="H1450" s="61"/>
      <c r="I1450" s="48"/>
      <c r="J1450" s="48"/>
      <c r="Y1450" s="79"/>
      <c r="Z1450" s="102"/>
      <c r="AA1450" s="48"/>
      <c r="AB1450" s="48"/>
      <c r="AD1450" s="48"/>
      <c r="AE1450" s="48"/>
      <c r="AF1450" s="48"/>
      <c r="AH1450" s="48"/>
      <c r="AJ1450" s="48"/>
      <c r="AK1450" s="48"/>
    </row>
    <row r="1451" spans="6:37" x14ac:dyDescent="0.25">
      <c r="F1451" s="48"/>
      <c r="G1451" s="48"/>
      <c r="H1451" s="61"/>
      <c r="I1451" s="48"/>
      <c r="J1451" s="48"/>
      <c r="Y1451" s="79"/>
      <c r="Z1451" s="102"/>
      <c r="AA1451" s="48"/>
      <c r="AB1451" s="48"/>
      <c r="AD1451" s="48"/>
      <c r="AE1451" s="48"/>
      <c r="AF1451" s="48"/>
      <c r="AH1451" s="48"/>
      <c r="AJ1451" s="48"/>
      <c r="AK1451" s="48"/>
    </row>
    <row r="1452" spans="6:37" x14ac:dyDescent="0.25">
      <c r="F1452" s="48"/>
      <c r="G1452" s="48"/>
      <c r="H1452" s="61"/>
      <c r="I1452" s="48"/>
      <c r="J1452" s="48"/>
      <c r="Y1452" s="79"/>
      <c r="Z1452" s="102"/>
      <c r="AA1452" s="48"/>
      <c r="AB1452" s="48"/>
      <c r="AD1452" s="48"/>
      <c r="AE1452" s="48"/>
      <c r="AF1452" s="48"/>
      <c r="AH1452" s="48"/>
      <c r="AJ1452" s="48"/>
      <c r="AK1452" s="48"/>
    </row>
    <row r="1453" spans="6:37" x14ac:dyDescent="0.25">
      <c r="F1453" s="48"/>
      <c r="G1453" s="48"/>
      <c r="H1453" s="61"/>
      <c r="I1453" s="48"/>
      <c r="J1453" s="48"/>
      <c r="Y1453" s="79"/>
      <c r="Z1453" s="102"/>
      <c r="AA1453" s="48"/>
      <c r="AB1453" s="48"/>
      <c r="AD1453" s="48"/>
      <c r="AE1453" s="48"/>
      <c r="AF1453" s="48"/>
      <c r="AH1453" s="48"/>
      <c r="AJ1453" s="48"/>
      <c r="AK1453" s="48"/>
    </row>
    <row r="1454" spans="6:37" x14ac:dyDescent="0.25">
      <c r="F1454" s="48"/>
      <c r="G1454" s="48"/>
      <c r="H1454" s="61"/>
      <c r="I1454" s="48"/>
      <c r="J1454" s="48"/>
      <c r="Y1454" s="79"/>
      <c r="Z1454" s="102"/>
      <c r="AA1454" s="48"/>
      <c r="AB1454" s="48"/>
      <c r="AD1454" s="48"/>
      <c r="AE1454" s="48"/>
      <c r="AF1454" s="48"/>
      <c r="AH1454" s="48"/>
      <c r="AJ1454" s="48"/>
      <c r="AK1454" s="48"/>
    </row>
    <row r="1455" spans="6:37" x14ac:dyDescent="0.25">
      <c r="F1455" s="48"/>
      <c r="G1455" s="48"/>
      <c r="H1455" s="61"/>
      <c r="I1455" s="48"/>
      <c r="J1455" s="48"/>
      <c r="Y1455" s="79"/>
      <c r="Z1455" s="102"/>
      <c r="AA1455" s="48"/>
      <c r="AB1455" s="48"/>
      <c r="AD1455" s="48"/>
      <c r="AE1455" s="48"/>
      <c r="AF1455" s="48"/>
      <c r="AH1455" s="48"/>
      <c r="AJ1455" s="48"/>
      <c r="AK1455" s="48"/>
    </row>
    <row r="1456" spans="6:37" x14ac:dyDescent="0.25">
      <c r="F1456" s="48"/>
      <c r="G1456" s="48"/>
      <c r="H1456" s="61"/>
      <c r="I1456" s="48"/>
      <c r="J1456" s="48"/>
      <c r="Y1456" s="79"/>
      <c r="Z1456" s="102"/>
      <c r="AA1456" s="48"/>
      <c r="AB1456" s="48"/>
      <c r="AD1456" s="48"/>
      <c r="AE1456" s="48"/>
      <c r="AF1456" s="48"/>
      <c r="AH1456" s="48"/>
      <c r="AJ1456" s="48"/>
      <c r="AK1456" s="48"/>
    </row>
    <row r="1457" spans="6:37" x14ac:dyDescent="0.25">
      <c r="F1457" s="48"/>
      <c r="G1457" s="48"/>
      <c r="H1457" s="61"/>
      <c r="I1457" s="48"/>
      <c r="J1457" s="48"/>
      <c r="Y1457" s="79"/>
      <c r="Z1457" s="102"/>
      <c r="AA1457" s="48"/>
      <c r="AB1457" s="48"/>
      <c r="AD1457" s="48"/>
      <c r="AE1457" s="48"/>
      <c r="AF1457" s="48"/>
      <c r="AH1457" s="48"/>
      <c r="AJ1457" s="48"/>
      <c r="AK1457" s="48"/>
    </row>
    <row r="1458" spans="6:37" x14ac:dyDescent="0.25">
      <c r="F1458" s="48"/>
      <c r="G1458" s="48"/>
      <c r="H1458" s="61"/>
      <c r="I1458" s="48"/>
      <c r="J1458" s="48"/>
      <c r="Y1458" s="79"/>
      <c r="Z1458" s="102"/>
      <c r="AA1458" s="48"/>
      <c r="AB1458" s="48"/>
      <c r="AD1458" s="48"/>
      <c r="AE1458" s="48"/>
      <c r="AF1458" s="48"/>
      <c r="AH1458" s="48"/>
      <c r="AJ1458" s="48"/>
      <c r="AK1458" s="48"/>
    </row>
    <row r="1459" spans="6:37" x14ac:dyDescent="0.25">
      <c r="F1459" s="48"/>
      <c r="G1459" s="48"/>
      <c r="H1459" s="61"/>
      <c r="I1459" s="48"/>
      <c r="J1459" s="48"/>
      <c r="Y1459" s="79"/>
      <c r="Z1459" s="102"/>
      <c r="AA1459" s="48"/>
      <c r="AB1459" s="48"/>
      <c r="AD1459" s="48"/>
      <c r="AE1459" s="48"/>
      <c r="AF1459" s="48"/>
      <c r="AH1459" s="48"/>
      <c r="AJ1459" s="48"/>
      <c r="AK1459" s="48"/>
    </row>
    <row r="1460" spans="6:37" x14ac:dyDescent="0.25">
      <c r="F1460" s="48"/>
      <c r="G1460" s="48"/>
      <c r="H1460" s="61"/>
      <c r="I1460" s="48"/>
      <c r="J1460" s="48"/>
      <c r="Y1460" s="79"/>
      <c r="Z1460" s="102"/>
      <c r="AA1460" s="48"/>
      <c r="AB1460" s="48"/>
      <c r="AD1460" s="48"/>
      <c r="AE1460" s="48"/>
      <c r="AF1460" s="48"/>
      <c r="AH1460" s="48"/>
      <c r="AJ1460" s="48"/>
      <c r="AK1460" s="48"/>
    </row>
    <row r="1461" spans="6:37" x14ac:dyDescent="0.25">
      <c r="F1461" s="48"/>
      <c r="G1461" s="48"/>
      <c r="H1461" s="61"/>
      <c r="I1461" s="48"/>
      <c r="J1461" s="48"/>
      <c r="Y1461" s="79"/>
      <c r="Z1461" s="102"/>
      <c r="AA1461" s="48"/>
      <c r="AB1461" s="48"/>
      <c r="AD1461" s="48"/>
      <c r="AE1461" s="48"/>
      <c r="AF1461" s="48"/>
      <c r="AH1461" s="48"/>
      <c r="AJ1461" s="48"/>
      <c r="AK1461" s="48"/>
    </row>
    <row r="1462" spans="6:37" x14ac:dyDescent="0.25">
      <c r="F1462" s="48"/>
      <c r="G1462" s="48"/>
      <c r="H1462" s="61"/>
      <c r="I1462" s="48"/>
      <c r="J1462" s="48"/>
      <c r="Y1462" s="79"/>
      <c r="Z1462" s="102"/>
      <c r="AA1462" s="48"/>
      <c r="AB1462" s="48"/>
      <c r="AD1462" s="48"/>
      <c r="AE1462" s="48"/>
      <c r="AF1462" s="48"/>
      <c r="AH1462" s="48"/>
      <c r="AJ1462" s="48"/>
      <c r="AK1462" s="48"/>
    </row>
    <row r="1463" spans="6:37" x14ac:dyDescent="0.25">
      <c r="F1463" s="48"/>
      <c r="G1463" s="48"/>
      <c r="H1463" s="61"/>
      <c r="I1463" s="48"/>
      <c r="J1463" s="48"/>
      <c r="Y1463" s="79"/>
      <c r="Z1463" s="102"/>
      <c r="AA1463" s="48"/>
      <c r="AB1463" s="48"/>
      <c r="AD1463" s="48"/>
      <c r="AE1463" s="48"/>
      <c r="AF1463" s="48"/>
      <c r="AH1463" s="48"/>
      <c r="AJ1463" s="48"/>
      <c r="AK1463" s="48"/>
    </row>
    <row r="1464" spans="6:37" x14ac:dyDescent="0.25">
      <c r="F1464" s="48"/>
      <c r="G1464" s="48"/>
      <c r="H1464" s="61"/>
      <c r="I1464" s="48"/>
      <c r="J1464" s="48"/>
      <c r="Y1464" s="79"/>
      <c r="Z1464" s="102"/>
      <c r="AA1464" s="48"/>
      <c r="AB1464" s="48"/>
      <c r="AD1464" s="48"/>
      <c r="AE1464" s="48"/>
      <c r="AF1464" s="48"/>
      <c r="AH1464" s="48"/>
      <c r="AJ1464" s="48"/>
      <c r="AK1464" s="48"/>
    </row>
    <row r="1465" spans="6:37" x14ac:dyDescent="0.25">
      <c r="F1465" s="48"/>
      <c r="G1465" s="48"/>
      <c r="H1465" s="61"/>
      <c r="I1465" s="48"/>
      <c r="J1465" s="48"/>
      <c r="Y1465" s="79"/>
      <c r="Z1465" s="102"/>
      <c r="AA1465" s="48"/>
      <c r="AB1465" s="48"/>
      <c r="AD1465" s="48"/>
      <c r="AE1465" s="48"/>
      <c r="AF1465" s="48"/>
      <c r="AH1465" s="48"/>
      <c r="AJ1465" s="48"/>
      <c r="AK1465" s="48"/>
    </row>
    <row r="1466" spans="6:37" x14ac:dyDescent="0.25">
      <c r="F1466" s="48"/>
      <c r="G1466" s="48"/>
      <c r="H1466" s="61"/>
      <c r="I1466" s="48"/>
      <c r="J1466" s="48"/>
      <c r="Y1466" s="79"/>
      <c r="Z1466" s="102"/>
      <c r="AA1466" s="48"/>
      <c r="AB1466" s="48"/>
      <c r="AD1466" s="48"/>
      <c r="AE1466" s="48"/>
      <c r="AF1466" s="48"/>
      <c r="AH1466" s="48"/>
      <c r="AJ1466" s="48"/>
      <c r="AK1466" s="48"/>
    </row>
    <row r="1467" spans="6:37" x14ac:dyDescent="0.25">
      <c r="F1467" s="48"/>
      <c r="G1467" s="48"/>
      <c r="H1467" s="61"/>
      <c r="I1467" s="48"/>
      <c r="J1467" s="48"/>
      <c r="Y1467" s="79"/>
      <c r="Z1467" s="102"/>
      <c r="AA1467" s="48"/>
      <c r="AB1467" s="48"/>
      <c r="AD1467" s="48"/>
      <c r="AE1467" s="48"/>
      <c r="AF1467" s="48"/>
      <c r="AH1467" s="48"/>
      <c r="AJ1467" s="48"/>
      <c r="AK1467" s="48"/>
    </row>
    <row r="1468" spans="6:37" x14ac:dyDescent="0.25">
      <c r="F1468" s="48"/>
      <c r="G1468" s="48"/>
      <c r="H1468" s="61"/>
      <c r="I1468" s="48"/>
      <c r="J1468" s="48"/>
      <c r="Y1468" s="79"/>
      <c r="Z1468" s="102"/>
      <c r="AA1468" s="48"/>
      <c r="AB1468" s="48"/>
      <c r="AD1468" s="48"/>
      <c r="AE1468" s="48"/>
      <c r="AF1468" s="48"/>
      <c r="AH1468" s="48"/>
      <c r="AJ1468" s="48"/>
      <c r="AK1468" s="48"/>
    </row>
    <row r="1469" spans="6:37" x14ac:dyDescent="0.25">
      <c r="F1469" s="48"/>
      <c r="G1469" s="48"/>
      <c r="H1469" s="61"/>
      <c r="I1469" s="48"/>
      <c r="J1469" s="48"/>
      <c r="Y1469" s="79"/>
      <c r="Z1469" s="102"/>
      <c r="AA1469" s="48"/>
      <c r="AB1469" s="48"/>
      <c r="AD1469" s="48"/>
      <c r="AE1469" s="48"/>
      <c r="AF1469" s="48"/>
      <c r="AH1469" s="48"/>
      <c r="AJ1469" s="48"/>
      <c r="AK1469" s="48"/>
    </row>
    <row r="1470" spans="6:37" x14ac:dyDescent="0.25">
      <c r="F1470" s="48"/>
      <c r="G1470" s="48"/>
      <c r="H1470" s="61"/>
      <c r="I1470" s="48"/>
      <c r="J1470" s="48"/>
      <c r="Y1470" s="79"/>
      <c r="Z1470" s="102"/>
      <c r="AA1470" s="48"/>
      <c r="AB1470" s="48"/>
      <c r="AD1470" s="48"/>
      <c r="AE1470" s="48"/>
      <c r="AF1470" s="48"/>
      <c r="AH1470" s="48"/>
      <c r="AJ1470" s="48"/>
      <c r="AK1470" s="48"/>
    </row>
    <row r="1471" spans="6:37" x14ac:dyDescent="0.25">
      <c r="F1471" s="48"/>
      <c r="G1471" s="48"/>
      <c r="H1471" s="61"/>
      <c r="I1471" s="48"/>
      <c r="J1471" s="48"/>
      <c r="Y1471" s="79"/>
      <c r="Z1471" s="102"/>
      <c r="AA1471" s="48"/>
      <c r="AB1471" s="48"/>
      <c r="AD1471" s="48"/>
      <c r="AE1471" s="48"/>
      <c r="AF1471" s="48"/>
      <c r="AH1471" s="48"/>
      <c r="AJ1471" s="48"/>
      <c r="AK1471" s="48"/>
    </row>
    <row r="1472" spans="6:37" x14ac:dyDescent="0.25">
      <c r="F1472" s="48"/>
      <c r="G1472" s="48"/>
      <c r="H1472" s="61"/>
      <c r="I1472" s="48"/>
      <c r="J1472" s="48"/>
      <c r="Y1472" s="79"/>
      <c r="Z1472" s="102"/>
      <c r="AA1472" s="48"/>
      <c r="AB1472" s="48"/>
      <c r="AD1472" s="48"/>
      <c r="AE1472" s="48"/>
      <c r="AF1472" s="48"/>
      <c r="AH1472" s="48"/>
      <c r="AJ1472" s="48"/>
      <c r="AK1472" s="48"/>
    </row>
    <row r="1473" spans="6:37" x14ac:dyDescent="0.25">
      <c r="F1473" s="48"/>
      <c r="G1473" s="48"/>
      <c r="H1473" s="61"/>
      <c r="I1473" s="48"/>
      <c r="J1473" s="48"/>
      <c r="Y1473" s="79"/>
      <c r="Z1473" s="102"/>
      <c r="AA1473" s="48"/>
      <c r="AB1473" s="48"/>
      <c r="AD1473" s="48"/>
      <c r="AE1473" s="48"/>
      <c r="AF1473" s="48"/>
      <c r="AH1473" s="48"/>
      <c r="AJ1473" s="48"/>
      <c r="AK1473" s="48"/>
    </row>
    <row r="1474" spans="6:37" x14ac:dyDescent="0.25">
      <c r="F1474" s="48"/>
      <c r="G1474" s="48"/>
      <c r="H1474" s="61"/>
      <c r="I1474" s="48"/>
      <c r="J1474" s="48"/>
      <c r="Y1474" s="79"/>
      <c r="Z1474" s="102"/>
      <c r="AA1474" s="48"/>
      <c r="AB1474" s="48"/>
      <c r="AD1474" s="48"/>
      <c r="AE1474" s="48"/>
      <c r="AF1474" s="48"/>
      <c r="AH1474" s="48"/>
      <c r="AJ1474" s="48"/>
      <c r="AK1474" s="48"/>
    </row>
    <row r="1475" spans="6:37" x14ac:dyDescent="0.25">
      <c r="F1475" s="48"/>
      <c r="G1475" s="48"/>
      <c r="H1475" s="61"/>
      <c r="I1475" s="48"/>
      <c r="J1475" s="48"/>
      <c r="Y1475" s="79"/>
      <c r="Z1475" s="102"/>
      <c r="AA1475" s="48"/>
      <c r="AB1475" s="48"/>
      <c r="AD1475" s="48"/>
      <c r="AE1475" s="48"/>
      <c r="AF1475" s="48"/>
      <c r="AH1475" s="48"/>
      <c r="AJ1475" s="48"/>
      <c r="AK1475" s="48"/>
    </row>
    <row r="1476" spans="6:37" x14ac:dyDescent="0.25">
      <c r="F1476" s="48"/>
      <c r="G1476" s="48"/>
      <c r="H1476" s="61"/>
      <c r="I1476" s="48"/>
      <c r="J1476" s="48"/>
      <c r="Y1476" s="79"/>
      <c r="Z1476" s="102"/>
      <c r="AA1476" s="48"/>
      <c r="AB1476" s="48"/>
      <c r="AD1476" s="48"/>
      <c r="AE1476" s="48"/>
      <c r="AF1476" s="48"/>
      <c r="AH1476" s="48"/>
      <c r="AJ1476" s="48"/>
      <c r="AK1476" s="48"/>
    </row>
    <row r="1477" spans="6:37" x14ac:dyDescent="0.25">
      <c r="F1477" s="48"/>
      <c r="G1477" s="48"/>
      <c r="H1477" s="61"/>
      <c r="I1477" s="48"/>
      <c r="J1477" s="48"/>
      <c r="Y1477" s="79"/>
      <c r="Z1477" s="102"/>
      <c r="AA1477" s="48"/>
      <c r="AB1477" s="48"/>
      <c r="AD1477" s="48"/>
      <c r="AE1477" s="48"/>
      <c r="AF1477" s="48"/>
      <c r="AH1477" s="48"/>
      <c r="AJ1477" s="48"/>
      <c r="AK1477" s="48"/>
    </row>
    <row r="1478" spans="6:37" x14ac:dyDescent="0.25">
      <c r="F1478" s="48"/>
      <c r="G1478" s="48"/>
      <c r="H1478" s="61"/>
      <c r="I1478" s="48"/>
      <c r="J1478" s="48"/>
      <c r="Y1478" s="79"/>
      <c r="Z1478" s="102"/>
      <c r="AA1478" s="48"/>
      <c r="AB1478" s="48"/>
      <c r="AD1478" s="48"/>
      <c r="AE1478" s="48"/>
      <c r="AF1478" s="48"/>
      <c r="AH1478" s="48"/>
      <c r="AJ1478" s="48"/>
      <c r="AK1478" s="48"/>
    </row>
    <row r="1479" spans="6:37" x14ac:dyDescent="0.25">
      <c r="F1479" s="48"/>
      <c r="G1479" s="48"/>
      <c r="H1479" s="61"/>
      <c r="I1479" s="48"/>
      <c r="J1479" s="48"/>
      <c r="Y1479" s="79"/>
      <c r="Z1479" s="102"/>
      <c r="AA1479" s="48"/>
      <c r="AB1479" s="48"/>
      <c r="AD1479" s="48"/>
      <c r="AE1479" s="48"/>
      <c r="AF1479" s="48"/>
      <c r="AH1479" s="48"/>
      <c r="AJ1479" s="48"/>
      <c r="AK1479" s="48"/>
    </row>
    <row r="1480" spans="6:37" x14ac:dyDescent="0.25">
      <c r="F1480" s="48"/>
      <c r="G1480" s="48"/>
      <c r="H1480" s="61"/>
      <c r="I1480" s="48"/>
      <c r="J1480" s="48"/>
      <c r="Y1480" s="79"/>
      <c r="Z1480" s="102"/>
      <c r="AA1480" s="48"/>
      <c r="AB1480" s="48"/>
      <c r="AD1480" s="48"/>
      <c r="AE1480" s="48"/>
      <c r="AF1480" s="48"/>
      <c r="AH1480" s="48"/>
      <c r="AJ1480" s="48"/>
      <c r="AK1480" s="48"/>
    </row>
    <row r="1481" spans="6:37" x14ac:dyDescent="0.25">
      <c r="F1481" s="48"/>
      <c r="G1481" s="48"/>
      <c r="H1481" s="61"/>
      <c r="I1481" s="48"/>
      <c r="J1481" s="48"/>
      <c r="Y1481" s="79"/>
      <c r="Z1481" s="102"/>
      <c r="AA1481" s="48"/>
      <c r="AB1481" s="48"/>
      <c r="AD1481" s="48"/>
      <c r="AE1481" s="48"/>
      <c r="AF1481" s="48"/>
      <c r="AH1481" s="48"/>
      <c r="AJ1481" s="48"/>
      <c r="AK1481" s="48"/>
    </row>
    <row r="1482" spans="6:37" x14ac:dyDescent="0.25">
      <c r="F1482" s="48"/>
      <c r="G1482" s="48"/>
      <c r="H1482" s="61"/>
      <c r="I1482" s="48"/>
      <c r="J1482" s="48"/>
      <c r="Y1482" s="79"/>
      <c r="Z1482" s="102"/>
      <c r="AA1482" s="48"/>
      <c r="AB1482" s="48"/>
      <c r="AD1482" s="48"/>
      <c r="AE1482" s="48"/>
      <c r="AF1482" s="48"/>
      <c r="AH1482" s="48"/>
      <c r="AJ1482" s="48"/>
      <c r="AK1482" s="48"/>
    </row>
    <row r="1483" spans="6:37" x14ac:dyDescent="0.25">
      <c r="F1483" s="48"/>
      <c r="G1483" s="48"/>
      <c r="H1483" s="61"/>
      <c r="I1483" s="48"/>
      <c r="J1483" s="48"/>
      <c r="Y1483" s="79"/>
      <c r="Z1483" s="102"/>
      <c r="AA1483" s="48"/>
      <c r="AB1483" s="48"/>
      <c r="AD1483" s="48"/>
      <c r="AE1483" s="48"/>
      <c r="AF1483" s="48"/>
      <c r="AH1483" s="48"/>
      <c r="AJ1483" s="48"/>
      <c r="AK1483" s="48"/>
    </row>
    <row r="1484" spans="6:37" x14ac:dyDescent="0.25">
      <c r="F1484" s="48"/>
      <c r="G1484" s="48"/>
      <c r="H1484" s="61"/>
      <c r="I1484" s="48"/>
      <c r="J1484" s="48"/>
      <c r="Y1484" s="79"/>
      <c r="Z1484" s="102"/>
      <c r="AA1484" s="48"/>
      <c r="AB1484" s="48"/>
      <c r="AD1484" s="48"/>
      <c r="AE1484" s="48"/>
      <c r="AF1484" s="48"/>
      <c r="AH1484" s="48"/>
      <c r="AJ1484" s="48"/>
      <c r="AK1484" s="48"/>
    </row>
    <row r="1485" spans="6:37" x14ac:dyDescent="0.25">
      <c r="F1485" s="48"/>
      <c r="G1485" s="48"/>
      <c r="H1485" s="61"/>
      <c r="I1485" s="48"/>
      <c r="J1485" s="48"/>
      <c r="Y1485" s="79"/>
      <c r="Z1485" s="102"/>
      <c r="AA1485" s="48"/>
      <c r="AB1485" s="48"/>
      <c r="AD1485" s="48"/>
      <c r="AE1485" s="48"/>
      <c r="AF1485" s="48"/>
      <c r="AH1485" s="48"/>
      <c r="AJ1485" s="48"/>
      <c r="AK1485" s="48"/>
    </row>
    <row r="1486" spans="6:37" x14ac:dyDescent="0.25">
      <c r="F1486" s="48"/>
      <c r="G1486" s="48"/>
      <c r="H1486" s="61"/>
      <c r="I1486" s="48"/>
      <c r="J1486" s="48"/>
      <c r="Y1486" s="79"/>
      <c r="Z1486" s="102"/>
      <c r="AA1486" s="48"/>
      <c r="AB1486" s="48"/>
      <c r="AD1486" s="48"/>
      <c r="AE1486" s="48"/>
      <c r="AF1486" s="48"/>
      <c r="AH1486" s="48"/>
      <c r="AJ1486" s="48"/>
      <c r="AK1486" s="48"/>
    </row>
    <row r="1487" spans="6:37" x14ac:dyDescent="0.25">
      <c r="F1487" s="48"/>
      <c r="G1487" s="48"/>
      <c r="H1487" s="61"/>
      <c r="I1487" s="48"/>
      <c r="J1487" s="48"/>
      <c r="Y1487" s="79"/>
      <c r="Z1487" s="102"/>
      <c r="AA1487" s="48"/>
      <c r="AB1487" s="48"/>
      <c r="AD1487" s="48"/>
      <c r="AE1487" s="48"/>
      <c r="AF1487" s="48"/>
      <c r="AH1487" s="48"/>
      <c r="AJ1487" s="48"/>
      <c r="AK1487" s="48"/>
    </row>
    <row r="1488" spans="6:37" x14ac:dyDescent="0.25">
      <c r="F1488" s="48"/>
      <c r="G1488" s="48"/>
      <c r="H1488" s="61"/>
      <c r="I1488" s="48"/>
      <c r="J1488" s="48"/>
      <c r="Y1488" s="79"/>
      <c r="Z1488" s="102"/>
      <c r="AA1488" s="48"/>
      <c r="AB1488" s="48"/>
      <c r="AD1488" s="48"/>
      <c r="AE1488" s="48"/>
      <c r="AF1488" s="48"/>
      <c r="AH1488" s="48"/>
      <c r="AJ1488" s="48"/>
      <c r="AK1488" s="48"/>
    </row>
    <row r="1489" spans="6:37" x14ac:dyDescent="0.25">
      <c r="F1489" s="48"/>
      <c r="G1489" s="48"/>
      <c r="H1489" s="61"/>
      <c r="I1489" s="48"/>
      <c r="J1489" s="48"/>
      <c r="Y1489" s="79"/>
      <c r="Z1489" s="102"/>
      <c r="AA1489" s="48"/>
      <c r="AB1489" s="48"/>
      <c r="AD1489" s="48"/>
      <c r="AE1489" s="48"/>
      <c r="AF1489" s="48"/>
      <c r="AH1489" s="48"/>
      <c r="AJ1489" s="48"/>
      <c r="AK1489" s="48"/>
    </row>
    <row r="1490" spans="6:37" x14ac:dyDescent="0.25">
      <c r="F1490" s="48"/>
      <c r="G1490" s="48"/>
      <c r="H1490" s="61"/>
      <c r="I1490" s="48"/>
      <c r="J1490" s="48"/>
      <c r="Y1490" s="79"/>
      <c r="Z1490" s="102"/>
      <c r="AA1490" s="48"/>
      <c r="AB1490" s="48"/>
      <c r="AD1490" s="48"/>
      <c r="AE1490" s="48"/>
      <c r="AF1490" s="48"/>
      <c r="AH1490" s="48"/>
      <c r="AJ1490" s="48"/>
      <c r="AK1490" s="48"/>
    </row>
    <row r="1491" spans="6:37" x14ac:dyDescent="0.25">
      <c r="F1491" s="48"/>
      <c r="G1491" s="48"/>
      <c r="H1491" s="61"/>
      <c r="I1491" s="48"/>
      <c r="J1491" s="48"/>
      <c r="Y1491" s="79"/>
      <c r="Z1491" s="102"/>
      <c r="AA1491" s="48"/>
      <c r="AB1491" s="48"/>
      <c r="AD1491" s="48"/>
      <c r="AE1491" s="48"/>
      <c r="AF1491" s="48"/>
      <c r="AH1491" s="48"/>
      <c r="AJ1491" s="48"/>
      <c r="AK1491" s="48"/>
    </row>
    <row r="1492" spans="6:37" x14ac:dyDescent="0.25">
      <c r="F1492" s="48"/>
      <c r="G1492" s="48"/>
      <c r="H1492" s="61"/>
      <c r="I1492" s="48"/>
      <c r="J1492" s="48"/>
      <c r="Y1492" s="79"/>
      <c r="Z1492" s="102"/>
      <c r="AA1492" s="48"/>
      <c r="AB1492" s="48"/>
      <c r="AD1492" s="48"/>
      <c r="AE1492" s="48"/>
      <c r="AF1492" s="48"/>
      <c r="AH1492" s="48"/>
      <c r="AJ1492" s="48"/>
      <c r="AK1492" s="48"/>
    </row>
    <row r="1493" spans="6:37" x14ac:dyDescent="0.25">
      <c r="F1493" s="48"/>
      <c r="G1493" s="48"/>
      <c r="H1493" s="61"/>
      <c r="I1493" s="48"/>
      <c r="J1493" s="48"/>
      <c r="Y1493" s="79"/>
      <c r="Z1493" s="102"/>
      <c r="AA1493" s="48"/>
      <c r="AB1493" s="48"/>
      <c r="AD1493" s="48"/>
      <c r="AE1493" s="48"/>
      <c r="AF1493" s="48"/>
      <c r="AH1493" s="48"/>
      <c r="AJ1493" s="48"/>
      <c r="AK1493" s="48"/>
    </row>
    <row r="1494" spans="6:37" x14ac:dyDescent="0.25">
      <c r="F1494" s="48"/>
      <c r="G1494" s="48"/>
      <c r="H1494" s="61"/>
      <c r="I1494" s="48"/>
      <c r="J1494" s="48"/>
      <c r="Y1494" s="79"/>
      <c r="Z1494" s="102"/>
      <c r="AA1494" s="48"/>
      <c r="AB1494" s="48"/>
      <c r="AD1494" s="48"/>
      <c r="AE1494" s="48"/>
      <c r="AF1494" s="48"/>
      <c r="AH1494" s="48"/>
      <c r="AJ1494" s="48"/>
      <c r="AK1494" s="48"/>
    </row>
    <row r="1495" spans="6:37" x14ac:dyDescent="0.25">
      <c r="F1495" s="48"/>
      <c r="G1495" s="48"/>
      <c r="H1495" s="61"/>
      <c r="I1495" s="48"/>
      <c r="J1495" s="48"/>
      <c r="Y1495" s="79"/>
      <c r="Z1495" s="102"/>
      <c r="AA1495" s="48"/>
      <c r="AB1495" s="48"/>
      <c r="AD1495" s="48"/>
      <c r="AE1495" s="48"/>
      <c r="AF1495" s="48"/>
      <c r="AH1495" s="48"/>
      <c r="AJ1495" s="48"/>
      <c r="AK1495" s="48"/>
    </row>
    <row r="1496" spans="6:37" x14ac:dyDescent="0.25">
      <c r="F1496" s="48"/>
      <c r="G1496" s="48"/>
      <c r="H1496" s="61"/>
      <c r="I1496" s="48"/>
      <c r="J1496" s="48"/>
      <c r="Y1496" s="79"/>
      <c r="Z1496" s="102"/>
      <c r="AA1496" s="48"/>
      <c r="AB1496" s="48"/>
      <c r="AD1496" s="48"/>
      <c r="AE1496" s="48"/>
      <c r="AF1496" s="48"/>
      <c r="AH1496" s="48"/>
      <c r="AJ1496" s="48"/>
      <c r="AK1496" s="48"/>
    </row>
    <row r="1497" spans="6:37" x14ac:dyDescent="0.25">
      <c r="F1497" s="48"/>
      <c r="G1497" s="48"/>
      <c r="H1497" s="61"/>
      <c r="I1497" s="48"/>
      <c r="J1497" s="48"/>
      <c r="Y1497" s="79"/>
      <c r="Z1497" s="102"/>
      <c r="AA1497" s="48"/>
      <c r="AB1497" s="48"/>
      <c r="AD1497" s="48"/>
      <c r="AE1497" s="48"/>
      <c r="AF1497" s="48"/>
      <c r="AH1497" s="48"/>
      <c r="AJ1497" s="48"/>
      <c r="AK1497" s="48"/>
    </row>
    <row r="1498" spans="6:37" x14ac:dyDescent="0.25">
      <c r="F1498" s="48"/>
      <c r="G1498" s="48"/>
      <c r="H1498" s="61"/>
      <c r="I1498" s="48"/>
      <c r="J1498" s="48"/>
      <c r="Y1498" s="79"/>
      <c r="Z1498" s="102"/>
      <c r="AA1498" s="48"/>
      <c r="AB1498" s="48"/>
      <c r="AD1498" s="48"/>
      <c r="AE1498" s="48"/>
      <c r="AF1498" s="48"/>
      <c r="AH1498" s="48"/>
      <c r="AJ1498" s="48"/>
      <c r="AK1498" s="48"/>
    </row>
    <row r="1499" spans="6:37" x14ac:dyDescent="0.25">
      <c r="F1499" s="48"/>
      <c r="G1499" s="48"/>
      <c r="H1499" s="61"/>
      <c r="I1499" s="48"/>
      <c r="J1499" s="48"/>
      <c r="Y1499" s="79"/>
      <c r="Z1499" s="102"/>
      <c r="AA1499" s="48"/>
      <c r="AB1499" s="48"/>
      <c r="AD1499" s="48"/>
      <c r="AE1499" s="48"/>
      <c r="AF1499" s="48"/>
      <c r="AH1499" s="48"/>
      <c r="AJ1499" s="48"/>
      <c r="AK1499" s="48"/>
    </row>
    <row r="1500" spans="6:37" x14ac:dyDescent="0.25">
      <c r="F1500" s="48"/>
      <c r="G1500" s="48"/>
      <c r="H1500" s="61"/>
      <c r="I1500" s="48"/>
      <c r="J1500" s="48"/>
      <c r="Y1500" s="79"/>
      <c r="Z1500" s="102"/>
      <c r="AA1500" s="48"/>
      <c r="AB1500" s="48"/>
      <c r="AD1500" s="48"/>
      <c r="AE1500" s="48"/>
      <c r="AF1500" s="48"/>
      <c r="AH1500" s="48"/>
      <c r="AJ1500" s="48"/>
      <c r="AK1500" s="48"/>
    </row>
    <row r="1501" spans="6:37" x14ac:dyDescent="0.25">
      <c r="F1501" s="48"/>
      <c r="G1501" s="48"/>
      <c r="H1501" s="61"/>
      <c r="I1501" s="48"/>
      <c r="J1501" s="48"/>
      <c r="Y1501" s="79"/>
      <c r="Z1501" s="102"/>
      <c r="AA1501" s="48"/>
      <c r="AB1501" s="48"/>
      <c r="AD1501" s="48"/>
      <c r="AE1501" s="48"/>
      <c r="AF1501" s="48"/>
      <c r="AH1501" s="48"/>
      <c r="AJ1501" s="48"/>
      <c r="AK1501" s="48"/>
    </row>
    <row r="1502" spans="6:37" x14ac:dyDescent="0.25">
      <c r="F1502" s="48"/>
      <c r="G1502" s="48"/>
      <c r="H1502" s="61"/>
      <c r="I1502" s="48"/>
      <c r="J1502" s="48"/>
      <c r="Y1502" s="79"/>
      <c r="Z1502" s="102"/>
      <c r="AA1502" s="48"/>
      <c r="AB1502" s="48"/>
      <c r="AD1502" s="48"/>
      <c r="AE1502" s="48"/>
      <c r="AF1502" s="48"/>
      <c r="AH1502" s="48"/>
      <c r="AJ1502" s="48"/>
      <c r="AK1502" s="48"/>
    </row>
    <row r="1503" spans="6:37" x14ac:dyDescent="0.25">
      <c r="F1503" s="48"/>
      <c r="G1503" s="48"/>
      <c r="H1503" s="61"/>
      <c r="I1503" s="48"/>
      <c r="J1503" s="48"/>
      <c r="Y1503" s="79"/>
      <c r="Z1503" s="102"/>
      <c r="AA1503" s="48"/>
      <c r="AB1503" s="48"/>
      <c r="AD1503" s="48"/>
      <c r="AE1503" s="48"/>
      <c r="AF1503" s="48"/>
      <c r="AH1503" s="48"/>
      <c r="AJ1503" s="48"/>
      <c r="AK1503" s="48"/>
    </row>
    <row r="1504" spans="6:37" x14ac:dyDescent="0.25">
      <c r="F1504" s="48"/>
      <c r="G1504" s="48"/>
      <c r="H1504" s="61"/>
      <c r="I1504" s="48"/>
      <c r="J1504" s="48"/>
      <c r="Y1504" s="79"/>
      <c r="Z1504" s="102"/>
      <c r="AA1504" s="48"/>
      <c r="AB1504" s="48"/>
      <c r="AD1504" s="48"/>
      <c r="AE1504" s="48"/>
      <c r="AF1504" s="48"/>
      <c r="AH1504" s="48"/>
      <c r="AJ1504" s="48"/>
      <c r="AK1504" s="48"/>
    </row>
    <row r="1505" spans="6:37" x14ac:dyDescent="0.25">
      <c r="F1505" s="48"/>
      <c r="G1505" s="48"/>
      <c r="H1505" s="61"/>
      <c r="I1505" s="48"/>
      <c r="J1505" s="48"/>
      <c r="Y1505" s="79"/>
      <c r="Z1505" s="102"/>
      <c r="AA1505" s="48"/>
      <c r="AB1505" s="48"/>
      <c r="AD1505" s="48"/>
      <c r="AE1505" s="48"/>
      <c r="AF1505" s="48"/>
      <c r="AH1505" s="48"/>
      <c r="AJ1505" s="48"/>
      <c r="AK1505" s="48"/>
    </row>
    <row r="1506" spans="6:37" x14ac:dyDescent="0.25">
      <c r="F1506" s="48"/>
      <c r="G1506" s="48"/>
      <c r="H1506" s="61"/>
      <c r="I1506" s="48"/>
      <c r="J1506" s="48"/>
      <c r="Y1506" s="79"/>
      <c r="Z1506" s="102"/>
      <c r="AA1506" s="48"/>
      <c r="AB1506" s="48"/>
      <c r="AD1506" s="48"/>
      <c r="AE1506" s="48"/>
      <c r="AF1506" s="48"/>
      <c r="AH1506" s="48"/>
      <c r="AJ1506" s="48"/>
      <c r="AK1506" s="48"/>
    </row>
    <row r="1507" spans="6:37" x14ac:dyDescent="0.25">
      <c r="F1507" s="48"/>
      <c r="G1507" s="48"/>
      <c r="H1507" s="61"/>
      <c r="I1507" s="48"/>
      <c r="J1507" s="48"/>
      <c r="Y1507" s="79"/>
      <c r="Z1507" s="102"/>
      <c r="AA1507" s="48"/>
      <c r="AB1507" s="48"/>
      <c r="AD1507" s="48"/>
      <c r="AE1507" s="48"/>
      <c r="AF1507" s="48"/>
      <c r="AH1507" s="48"/>
      <c r="AJ1507" s="48"/>
      <c r="AK1507" s="48"/>
    </row>
    <row r="1508" spans="6:37" x14ac:dyDescent="0.25">
      <c r="F1508" s="48"/>
      <c r="G1508" s="48"/>
      <c r="H1508" s="61"/>
      <c r="I1508" s="48"/>
      <c r="J1508" s="48"/>
      <c r="Y1508" s="79"/>
      <c r="Z1508" s="102"/>
      <c r="AA1508" s="48"/>
      <c r="AB1508" s="48"/>
      <c r="AD1508" s="48"/>
      <c r="AE1508" s="48"/>
      <c r="AF1508" s="48"/>
      <c r="AH1508" s="48"/>
      <c r="AJ1508" s="48"/>
      <c r="AK1508" s="48"/>
    </row>
    <row r="1509" spans="6:37" x14ac:dyDescent="0.25">
      <c r="F1509" s="48"/>
      <c r="G1509" s="48"/>
      <c r="H1509" s="61"/>
      <c r="I1509" s="48"/>
      <c r="J1509" s="48"/>
      <c r="Y1509" s="79"/>
      <c r="Z1509" s="102"/>
      <c r="AA1509" s="48"/>
      <c r="AB1509" s="48"/>
      <c r="AD1509" s="48"/>
      <c r="AE1509" s="48"/>
      <c r="AF1509" s="48"/>
      <c r="AH1509" s="48"/>
      <c r="AJ1509" s="48"/>
      <c r="AK1509" s="48"/>
    </row>
    <row r="1510" spans="6:37" x14ac:dyDescent="0.25">
      <c r="F1510" s="48"/>
      <c r="G1510" s="48"/>
      <c r="H1510" s="61"/>
      <c r="I1510" s="48"/>
      <c r="J1510" s="48"/>
      <c r="Y1510" s="79"/>
      <c r="Z1510" s="102"/>
      <c r="AA1510" s="48"/>
      <c r="AB1510" s="48"/>
      <c r="AD1510" s="48"/>
      <c r="AE1510" s="48"/>
      <c r="AF1510" s="48"/>
      <c r="AH1510" s="48"/>
      <c r="AJ1510" s="48"/>
      <c r="AK1510" s="48"/>
    </row>
    <row r="1511" spans="6:37" x14ac:dyDescent="0.25">
      <c r="F1511" s="48"/>
      <c r="G1511" s="48"/>
      <c r="H1511" s="61"/>
      <c r="I1511" s="48"/>
      <c r="J1511" s="48"/>
      <c r="Y1511" s="79"/>
      <c r="Z1511" s="102"/>
      <c r="AA1511" s="48"/>
      <c r="AB1511" s="48"/>
      <c r="AD1511" s="48"/>
      <c r="AE1511" s="48"/>
      <c r="AF1511" s="48"/>
      <c r="AH1511" s="48"/>
      <c r="AJ1511" s="48"/>
      <c r="AK1511" s="48"/>
    </row>
    <row r="1512" spans="6:37" x14ac:dyDescent="0.25">
      <c r="F1512" s="48"/>
      <c r="G1512" s="48"/>
      <c r="H1512" s="61"/>
      <c r="I1512" s="48"/>
      <c r="J1512" s="48"/>
      <c r="Y1512" s="79"/>
      <c r="Z1512" s="102"/>
      <c r="AA1512" s="48"/>
      <c r="AB1512" s="48"/>
      <c r="AD1512" s="48"/>
      <c r="AE1512" s="48"/>
      <c r="AF1512" s="48"/>
      <c r="AH1512" s="48"/>
      <c r="AJ1512" s="48"/>
      <c r="AK1512" s="48"/>
    </row>
    <row r="1513" spans="6:37" x14ac:dyDescent="0.25">
      <c r="F1513" s="48"/>
      <c r="G1513" s="48"/>
      <c r="H1513" s="61"/>
      <c r="I1513" s="48"/>
      <c r="J1513" s="48"/>
      <c r="Y1513" s="79"/>
      <c r="Z1513" s="102"/>
      <c r="AA1513" s="48"/>
      <c r="AB1513" s="48"/>
      <c r="AD1513" s="48"/>
      <c r="AE1513" s="48"/>
      <c r="AF1513" s="48"/>
      <c r="AH1513" s="48"/>
      <c r="AJ1513" s="48"/>
      <c r="AK1513" s="48"/>
    </row>
    <row r="1514" spans="6:37" x14ac:dyDescent="0.25">
      <c r="F1514" s="48"/>
      <c r="G1514" s="48"/>
      <c r="H1514" s="61"/>
      <c r="I1514" s="48"/>
      <c r="J1514" s="48"/>
      <c r="Y1514" s="79"/>
      <c r="Z1514" s="102"/>
      <c r="AA1514" s="48"/>
      <c r="AB1514" s="48"/>
      <c r="AD1514" s="48"/>
      <c r="AE1514" s="48"/>
      <c r="AF1514" s="48"/>
      <c r="AH1514" s="48"/>
      <c r="AJ1514" s="48"/>
      <c r="AK1514" s="48"/>
    </row>
    <row r="1515" spans="6:37" x14ac:dyDescent="0.25">
      <c r="F1515" s="48"/>
      <c r="G1515" s="48"/>
      <c r="H1515" s="61"/>
      <c r="I1515" s="48"/>
      <c r="J1515" s="48"/>
      <c r="Y1515" s="79"/>
      <c r="Z1515" s="102"/>
      <c r="AA1515" s="48"/>
      <c r="AB1515" s="48"/>
      <c r="AD1515" s="48"/>
      <c r="AE1515" s="48"/>
      <c r="AF1515" s="48"/>
      <c r="AH1515" s="48"/>
      <c r="AJ1515" s="48"/>
      <c r="AK1515" s="48"/>
    </row>
    <row r="1516" spans="6:37" x14ac:dyDescent="0.25">
      <c r="F1516" s="48"/>
      <c r="G1516" s="48"/>
      <c r="H1516" s="61"/>
      <c r="I1516" s="48"/>
      <c r="J1516" s="48"/>
      <c r="Y1516" s="79"/>
      <c r="Z1516" s="102"/>
      <c r="AA1516" s="48"/>
      <c r="AB1516" s="48"/>
      <c r="AD1516" s="48"/>
      <c r="AE1516" s="48"/>
      <c r="AF1516" s="48"/>
      <c r="AH1516" s="48"/>
      <c r="AJ1516" s="48"/>
      <c r="AK1516" s="48"/>
    </row>
    <row r="1517" spans="6:37" x14ac:dyDescent="0.25">
      <c r="F1517" s="48"/>
      <c r="G1517" s="48"/>
      <c r="H1517" s="61"/>
      <c r="I1517" s="48"/>
      <c r="J1517" s="48"/>
      <c r="Y1517" s="79"/>
      <c r="Z1517" s="102"/>
      <c r="AA1517" s="48"/>
      <c r="AB1517" s="48"/>
      <c r="AD1517" s="48"/>
      <c r="AE1517" s="48"/>
      <c r="AF1517" s="48"/>
      <c r="AH1517" s="48"/>
      <c r="AJ1517" s="48"/>
      <c r="AK1517" s="48"/>
    </row>
    <row r="1518" spans="6:37" x14ac:dyDescent="0.25">
      <c r="F1518" s="48"/>
      <c r="G1518" s="48"/>
      <c r="H1518" s="61"/>
      <c r="I1518" s="48"/>
      <c r="J1518" s="48"/>
      <c r="Y1518" s="79"/>
      <c r="Z1518" s="102"/>
      <c r="AA1518" s="48"/>
      <c r="AB1518" s="48"/>
      <c r="AD1518" s="48"/>
      <c r="AE1518" s="48"/>
      <c r="AF1518" s="48"/>
      <c r="AH1518" s="48"/>
      <c r="AJ1518" s="48"/>
      <c r="AK1518" s="48"/>
    </row>
    <row r="1519" spans="6:37" x14ac:dyDescent="0.25">
      <c r="F1519" s="48"/>
      <c r="G1519" s="48"/>
      <c r="H1519" s="61"/>
      <c r="I1519" s="48"/>
      <c r="J1519" s="48"/>
      <c r="Y1519" s="79"/>
      <c r="Z1519" s="102"/>
      <c r="AA1519" s="48"/>
      <c r="AB1519" s="48"/>
      <c r="AD1519" s="48"/>
      <c r="AE1519" s="48"/>
      <c r="AF1519" s="48"/>
      <c r="AH1519" s="48"/>
      <c r="AJ1519" s="48"/>
      <c r="AK1519" s="48"/>
    </row>
    <row r="1520" spans="6:37" x14ac:dyDescent="0.25">
      <c r="F1520" s="48"/>
      <c r="G1520" s="48"/>
      <c r="H1520" s="61"/>
      <c r="I1520" s="48"/>
      <c r="J1520" s="48"/>
      <c r="Y1520" s="79"/>
      <c r="Z1520" s="102"/>
      <c r="AA1520" s="48"/>
      <c r="AB1520" s="48"/>
      <c r="AD1520" s="48"/>
      <c r="AE1520" s="48"/>
      <c r="AF1520" s="48"/>
      <c r="AH1520" s="48"/>
      <c r="AJ1520" s="48"/>
      <c r="AK1520" s="48"/>
    </row>
    <row r="1521" spans="6:37" x14ac:dyDescent="0.25">
      <c r="F1521" s="48"/>
      <c r="G1521" s="48"/>
      <c r="H1521" s="61"/>
      <c r="I1521" s="48"/>
      <c r="J1521" s="48"/>
      <c r="Y1521" s="79"/>
      <c r="Z1521" s="102"/>
      <c r="AA1521" s="48"/>
      <c r="AB1521" s="48"/>
      <c r="AD1521" s="48"/>
      <c r="AE1521" s="48"/>
      <c r="AF1521" s="48"/>
      <c r="AH1521" s="48"/>
      <c r="AJ1521" s="48"/>
      <c r="AK1521" s="48"/>
    </row>
    <row r="1522" spans="6:37" x14ac:dyDescent="0.25">
      <c r="F1522" s="48"/>
      <c r="G1522" s="48"/>
      <c r="H1522" s="61"/>
      <c r="I1522" s="48"/>
      <c r="J1522" s="48"/>
      <c r="Y1522" s="79"/>
      <c r="Z1522" s="102"/>
      <c r="AA1522" s="48"/>
      <c r="AB1522" s="48"/>
      <c r="AD1522" s="48"/>
      <c r="AE1522" s="48"/>
      <c r="AF1522" s="48"/>
      <c r="AH1522" s="48"/>
      <c r="AJ1522" s="48"/>
      <c r="AK1522" s="48"/>
    </row>
    <row r="1523" spans="6:37" x14ac:dyDescent="0.25">
      <c r="F1523" s="48"/>
      <c r="G1523" s="48"/>
      <c r="H1523" s="61"/>
      <c r="I1523" s="48"/>
      <c r="J1523" s="48"/>
      <c r="Y1523" s="79"/>
      <c r="Z1523" s="102"/>
      <c r="AA1523" s="48"/>
      <c r="AB1523" s="48"/>
      <c r="AD1523" s="48"/>
      <c r="AE1523" s="48"/>
      <c r="AF1523" s="48"/>
      <c r="AH1523" s="48"/>
      <c r="AJ1523" s="48"/>
      <c r="AK1523" s="48"/>
    </row>
    <row r="1524" spans="6:37" x14ac:dyDescent="0.25">
      <c r="F1524" s="48"/>
      <c r="G1524" s="48"/>
      <c r="H1524" s="61"/>
      <c r="I1524" s="48"/>
      <c r="J1524" s="48"/>
      <c r="Y1524" s="79"/>
      <c r="Z1524" s="102"/>
      <c r="AA1524" s="48"/>
      <c r="AB1524" s="48"/>
      <c r="AD1524" s="48"/>
      <c r="AE1524" s="48"/>
      <c r="AF1524" s="48"/>
      <c r="AH1524" s="48"/>
      <c r="AJ1524" s="48"/>
      <c r="AK1524" s="48"/>
    </row>
    <row r="1525" spans="6:37" x14ac:dyDescent="0.25">
      <c r="F1525" s="48"/>
      <c r="G1525" s="48"/>
      <c r="H1525" s="61"/>
      <c r="I1525" s="48"/>
      <c r="J1525" s="48"/>
      <c r="Y1525" s="79"/>
      <c r="Z1525" s="102"/>
      <c r="AA1525" s="48"/>
      <c r="AB1525" s="48"/>
      <c r="AD1525" s="48"/>
      <c r="AE1525" s="48"/>
      <c r="AF1525" s="48"/>
      <c r="AH1525" s="48"/>
      <c r="AJ1525" s="48"/>
      <c r="AK1525" s="48"/>
    </row>
    <row r="1526" spans="6:37" x14ac:dyDescent="0.25">
      <c r="F1526" s="48"/>
      <c r="G1526" s="48"/>
      <c r="H1526" s="61"/>
      <c r="I1526" s="48"/>
      <c r="J1526" s="48"/>
      <c r="Y1526" s="79"/>
      <c r="Z1526" s="102"/>
      <c r="AA1526" s="48"/>
      <c r="AB1526" s="48"/>
      <c r="AD1526" s="48"/>
      <c r="AE1526" s="48"/>
      <c r="AF1526" s="48"/>
      <c r="AH1526" s="48"/>
      <c r="AJ1526" s="48"/>
      <c r="AK1526" s="48"/>
    </row>
    <row r="1527" spans="6:37" x14ac:dyDescent="0.25">
      <c r="F1527" s="48"/>
      <c r="G1527" s="48"/>
      <c r="H1527" s="61"/>
      <c r="I1527" s="48"/>
      <c r="J1527" s="48"/>
      <c r="Y1527" s="79"/>
      <c r="Z1527" s="102"/>
      <c r="AA1527" s="48"/>
      <c r="AB1527" s="48"/>
      <c r="AD1527" s="48"/>
      <c r="AE1527" s="48"/>
      <c r="AF1527" s="48"/>
      <c r="AH1527" s="48"/>
      <c r="AJ1527" s="48"/>
      <c r="AK1527" s="48"/>
    </row>
    <row r="1528" spans="6:37" x14ac:dyDescent="0.25">
      <c r="F1528" s="48"/>
      <c r="G1528" s="48"/>
      <c r="H1528" s="61"/>
      <c r="I1528" s="48"/>
      <c r="J1528" s="48"/>
      <c r="Y1528" s="79"/>
      <c r="Z1528" s="102"/>
      <c r="AA1528" s="48"/>
      <c r="AB1528" s="48"/>
      <c r="AD1528" s="48"/>
      <c r="AE1528" s="48"/>
      <c r="AF1528" s="48"/>
      <c r="AH1528" s="48"/>
      <c r="AJ1528" s="48"/>
      <c r="AK1528" s="48"/>
    </row>
    <row r="1529" spans="6:37" x14ac:dyDescent="0.25">
      <c r="F1529" s="48"/>
      <c r="G1529" s="48"/>
      <c r="H1529" s="61"/>
      <c r="I1529" s="48"/>
      <c r="J1529" s="48"/>
      <c r="Y1529" s="79"/>
      <c r="Z1529" s="102"/>
      <c r="AA1529" s="48"/>
      <c r="AB1529" s="48"/>
      <c r="AD1529" s="48"/>
      <c r="AE1529" s="48"/>
      <c r="AF1529" s="48"/>
      <c r="AH1529" s="48"/>
      <c r="AJ1529" s="48"/>
      <c r="AK1529" s="48"/>
    </row>
    <row r="1530" spans="6:37" x14ac:dyDescent="0.25">
      <c r="F1530" s="48"/>
      <c r="G1530" s="48"/>
      <c r="H1530" s="61"/>
      <c r="I1530" s="48"/>
      <c r="J1530" s="48"/>
      <c r="Y1530" s="79"/>
      <c r="Z1530" s="102"/>
      <c r="AA1530" s="48"/>
      <c r="AB1530" s="48"/>
      <c r="AD1530" s="48"/>
      <c r="AE1530" s="48"/>
      <c r="AF1530" s="48"/>
      <c r="AH1530" s="48"/>
      <c r="AJ1530" s="48"/>
      <c r="AK1530" s="48"/>
    </row>
    <row r="1531" spans="6:37" x14ac:dyDescent="0.25">
      <c r="F1531" s="48"/>
      <c r="G1531" s="48"/>
      <c r="H1531" s="61"/>
      <c r="I1531" s="48"/>
      <c r="J1531" s="48"/>
      <c r="Y1531" s="79"/>
      <c r="Z1531" s="102"/>
      <c r="AA1531" s="48"/>
      <c r="AB1531" s="48"/>
      <c r="AD1531" s="48"/>
      <c r="AE1531" s="48"/>
      <c r="AF1531" s="48"/>
      <c r="AH1531" s="48"/>
      <c r="AJ1531" s="48"/>
      <c r="AK1531" s="48"/>
    </row>
    <row r="1532" spans="6:37" x14ac:dyDescent="0.25">
      <c r="F1532" s="48"/>
      <c r="G1532" s="48"/>
      <c r="H1532" s="61"/>
      <c r="I1532" s="48"/>
      <c r="J1532" s="48"/>
      <c r="Y1532" s="79"/>
      <c r="Z1532" s="102"/>
      <c r="AA1532" s="48"/>
      <c r="AB1532" s="48"/>
      <c r="AD1532" s="48"/>
      <c r="AE1532" s="48"/>
      <c r="AF1532" s="48"/>
      <c r="AH1532" s="48"/>
      <c r="AJ1532" s="48"/>
      <c r="AK1532" s="48"/>
    </row>
    <row r="1533" spans="6:37" x14ac:dyDescent="0.25">
      <c r="F1533" s="48"/>
      <c r="G1533" s="48"/>
      <c r="H1533" s="61"/>
      <c r="I1533" s="48"/>
      <c r="J1533" s="48"/>
      <c r="Y1533" s="79"/>
      <c r="Z1533" s="102"/>
      <c r="AA1533" s="48"/>
      <c r="AB1533" s="48"/>
      <c r="AD1533" s="48"/>
      <c r="AE1533" s="48"/>
      <c r="AF1533" s="48"/>
      <c r="AH1533" s="48"/>
      <c r="AJ1533" s="48"/>
      <c r="AK1533" s="48"/>
    </row>
    <row r="1534" spans="6:37" x14ac:dyDescent="0.25">
      <c r="F1534" s="48"/>
      <c r="G1534" s="48"/>
      <c r="H1534" s="61"/>
      <c r="I1534" s="48"/>
      <c r="J1534" s="48"/>
      <c r="Y1534" s="79"/>
      <c r="Z1534" s="102"/>
      <c r="AA1534" s="48"/>
      <c r="AB1534" s="48"/>
      <c r="AD1534" s="48"/>
      <c r="AE1534" s="48"/>
      <c r="AF1534" s="48"/>
      <c r="AH1534" s="48"/>
      <c r="AJ1534" s="48"/>
      <c r="AK1534" s="48"/>
    </row>
    <row r="1535" spans="6:37" x14ac:dyDescent="0.25">
      <c r="F1535" s="48"/>
      <c r="G1535" s="48"/>
      <c r="H1535" s="61"/>
      <c r="I1535" s="48"/>
      <c r="J1535" s="48"/>
      <c r="Y1535" s="79"/>
      <c r="Z1535" s="102"/>
      <c r="AA1535" s="48"/>
      <c r="AB1535" s="48"/>
      <c r="AD1535" s="48"/>
      <c r="AE1535" s="48"/>
      <c r="AF1535" s="48"/>
      <c r="AH1535" s="48"/>
      <c r="AJ1535" s="48"/>
      <c r="AK1535" s="48"/>
    </row>
    <row r="1536" spans="6:37" x14ac:dyDescent="0.25">
      <c r="F1536" s="48"/>
      <c r="G1536" s="48"/>
      <c r="H1536" s="61"/>
      <c r="I1536" s="48"/>
      <c r="J1536" s="48"/>
      <c r="Y1536" s="79"/>
      <c r="Z1536" s="102"/>
      <c r="AA1536" s="48"/>
      <c r="AB1536" s="48"/>
      <c r="AD1536" s="48"/>
      <c r="AE1536" s="48"/>
      <c r="AF1536" s="48"/>
      <c r="AH1536" s="48"/>
      <c r="AJ1536" s="48"/>
      <c r="AK1536" s="48"/>
    </row>
    <row r="1537" spans="6:37" x14ac:dyDescent="0.25">
      <c r="F1537" s="48"/>
      <c r="G1537" s="48"/>
      <c r="H1537" s="61"/>
      <c r="I1537" s="48"/>
      <c r="J1537" s="48"/>
      <c r="Y1537" s="79"/>
      <c r="Z1537" s="102"/>
      <c r="AA1537" s="48"/>
      <c r="AB1537" s="48"/>
      <c r="AD1537" s="48"/>
      <c r="AE1537" s="48"/>
      <c r="AF1537" s="48"/>
      <c r="AH1537" s="48"/>
      <c r="AJ1537" s="48"/>
      <c r="AK1537" s="48"/>
    </row>
    <row r="1538" spans="6:37" x14ac:dyDescent="0.25">
      <c r="F1538" s="48"/>
      <c r="G1538" s="48"/>
      <c r="H1538" s="61"/>
      <c r="I1538" s="48"/>
      <c r="J1538" s="48"/>
      <c r="Y1538" s="79"/>
      <c r="Z1538" s="102"/>
      <c r="AA1538" s="48"/>
      <c r="AB1538" s="48"/>
      <c r="AD1538" s="48"/>
      <c r="AE1538" s="48"/>
      <c r="AF1538" s="48"/>
      <c r="AH1538" s="48"/>
      <c r="AJ1538" s="48"/>
      <c r="AK1538" s="48"/>
    </row>
    <row r="1539" spans="6:37" x14ac:dyDescent="0.25">
      <c r="F1539" s="48"/>
      <c r="G1539" s="48"/>
      <c r="H1539" s="61"/>
      <c r="I1539" s="48"/>
      <c r="J1539" s="48"/>
      <c r="Y1539" s="79"/>
      <c r="Z1539" s="102"/>
      <c r="AA1539" s="48"/>
      <c r="AB1539" s="48"/>
      <c r="AD1539" s="48"/>
      <c r="AE1539" s="48"/>
      <c r="AF1539" s="48"/>
      <c r="AH1539" s="48"/>
      <c r="AJ1539" s="48"/>
      <c r="AK1539" s="48"/>
    </row>
    <row r="1540" spans="6:37" x14ac:dyDescent="0.25">
      <c r="F1540" s="48"/>
      <c r="G1540" s="48"/>
      <c r="H1540" s="61"/>
      <c r="I1540" s="48"/>
      <c r="J1540" s="48"/>
      <c r="Y1540" s="79"/>
      <c r="Z1540" s="102"/>
      <c r="AA1540" s="48"/>
      <c r="AB1540" s="48"/>
      <c r="AD1540" s="48"/>
      <c r="AE1540" s="48"/>
      <c r="AF1540" s="48"/>
      <c r="AH1540" s="48"/>
      <c r="AJ1540" s="48"/>
      <c r="AK1540" s="48"/>
    </row>
    <row r="1541" spans="6:37" x14ac:dyDescent="0.25">
      <c r="F1541" s="48"/>
      <c r="G1541" s="48"/>
      <c r="H1541" s="61"/>
      <c r="I1541" s="48"/>
      <c r="J1541" s="48"/>
      <c r="Y1541" s="79"/>
      <c r="Z1541" s="102"/>
      <c r="AA1541" s="48"/>
      <c r="AB1541" s="48"/>
      <c r="AD1541" s="48"/>
      <c r="AE1541" s="48"/>
      <c r="AF1541" s="48"/>
      <c r="AH1541" s="48"/>
      <c r="AJ1541" s="48"/>
      <c r="AK1541" s="48"/>
    </row>
    <row r="1542" spans="6:37" x14ac:dyDescent="0.25">
      <c r="F1542" s="48"/>
      <c r="G1542" s="48"/>
      <c r="H1542" s="61"/>
      <c r="I1542" s="48"/>
      <c r="J1542" s="48"/>
      <c r="Y1542" s="79"/>
      <c r="Z1542" s="102"/>
      <c r="AA1542" s="48"/>
      <c r="AB1542" s="48"/>
      <c r="AD1542" s="48"/>
      <c r="AE1542" s="48"/>
      <c r="AF1542" s="48"/>
      <c r="AH1542" s="48"/>
      <c r="AJ1542" s="48"/>
      <c r="AK1542" s="48"/>
    </row>
    <row r="1543" spans="6:37" x14ac:dyDescent="0.25">
      <c r="F1543" s="48"/>
      <c r="G1543" s="48"/>
      <c r="H1543" s="61"/>
      <c r="I1543" s="48"/>
      <c r="J1543" s="48"/>
      <c r="Y1543" s="79"/>
      <c r="Z1543" s="102"/>
      <c r="AA1543" s="48"/>
      <c r="AB1543" s="48"/>
      <c r="AD1543" s="48"/>
      <c r="AE1543" s="48"/>
      <c r="AF1543" s="48"/>
      <c r="AH1543" s="48"/>
      <c r="AJ1543" s="48"/>
      <c r="AK1543" s="48"/>
    </row>
    <row r="1544" spans="6:37" x14ac:dyDescent="0.25">
      <c r="F1544" s="48"/>
      <c r="G1544" s="48"/>
      <c r="H1544" s="61"/>
      <c r="I1544" s="48"/>
      <c r="J1544" s="48"/>
      <c r="Y1544" s="79"/>
      <c r="Z1544" s="102"/>
      <c r="AA1544" s="48"/>
      <c r="AB1544" s="48"/>
      <c r="AD1544" s="48"/>
      <c r="AE1544" s="48"/>
      <c r="AF1544" s="48"/>
      <c r="AH1544" s="48"/>
      <c r="AJ1544" s="48"/>
      <c r="AK1544" s="48"/>
    </row>
    <row r="1545" spans="6:37" x14ac:dyDescent="0.25">
      <c r="F1545" s="48"/>
      <c r="G1545" s="48"/>
      <c r="H1545" s="61"/>
      <c r="I1545" s="48"/>
      <c r="J1545" s="48"/>
      <c r="Y1545" s="79"/>
      <c r="Z1545" s="102"/>
      <c r="AA1545" s="48"/>
      <c r="AB1545" s="48"/>
      <c r="AD1545" s="48"/>
      <c r="AE1545" s="48"/>
      <c r="AF1545" s="48"/>
      <c r="AH1545" s="48"/>
      <c r="AJ1545" s="48"/>
      <c r="AK1545" s="48"/>
    </row>
    <row r="1546" spans="6:37" x14ac:dyDescent="0.25">
      <c r="F1546" s="48"/>
      <c r="G1546" s="48"/>
      <c r="H1546" s="61"/>
      <c r="I1546" s="48"/>
      <c r="J1546" s="48"/>
      <c r="Y1546" s="79"/>
      <c r="Z1546" s="102"/>
      <c r="AA1546" s="48"/>
      <c r="AB1546" s="48"/>
      <c r="AD1546" s="48"/>
      <c r="AE1546" s="48"/>
      <c r="AF1546" s="48"/>
      <c r="AH1546" s="48"/>
      <c r="AJ1546" s="48"/>
      <c r="AK1546" s="48"/>
    </row>
    <row r="1547" spans="6:37" x14ac:dyDescent="0.25">
      <c r="F1547" s="48"/>
      <c r="G1547" s="48"/>
      <c r="H1547" s="61"/>
      <c r="I1547" s="48"/>
      <c r="J1547" s="48"/>
      <c r="Y1547" s="79"/>
      <c r="Z1547" s="102"/>
      <c r="AA1547" s="48"/>
      <c r="AB1547" s="48"/>
      <c r="AD1547" s="48"/>
      <c r="AE1547" s="48"/>
      <c r="AF1547" s="48"/>
      <c r="AH1547" s="48"/>
      <c r="AJ1547" s="48"/>
      <c r="AK1547" s="48"/>
    </row>
    <row r="1548" spans="6:37" x14ac:dyDescent="0.25">
      <c r="F1548" s="48"/>
      <c r="G1548" s="48"/>
      <c r="H1548" s="61"/>
      <c r="I1548" s="48"/>
      <c r="J1548" s="48"/>
      <c r="Y1548" s="79"/>
      <c r="Z1548" s="102"/>
      <c r="AA1548" s="48"/>
      <c r="AB1548" s="48"/>
      <c r="AD1548" s="48"/>
      <c r="AE1548" s="48"/>
      <c r="AF1548" s="48"/>
      <c r="AH1548" s="48"/>
      <c r="AJ1548" s="48"/>
      <c r="AK1548" s="48"/>
    </row>
    <row r="1549" spans="6:37" x14ac:dyDescent="0.25">
      <c r="F1549" s="48"/>
      <c r="G1549" s="48"/>
      <c r="H1549" s="61"/>
      <c r="I1549" s="48"/>
      <c r="J1549" s="48"/>
      <c r="Y1549" s="79"/>
      <c r="Z1549" s="102"/>
      <c r="AA1549" s="48"/>
      <c r="AB1549" s="48"/>
      <c r="AD1549" s="48"/>
      <c r="AE1549" s="48"/>
      <c r="AF1549" s="48"/>
      <c r="AH1549" s="48"/>
      <c r="AJ1549" s="48"/>
      <c r="AK1549" s="48"/>
    </row>
    <row r="1550" spans="6:37" x14ac:dyDescent="0.25">
      <c r="F1550" s="48"/>
      <c r="G1550" s="48"/>
      <c r="H1550" s="61"/>
      <c r="I1550" s="48"/>
      <c r="J1550" s="48"/>
      <c r="Y1550" s="79"/>
      <c r="Z1550" s="102"/>
      <c r="AA1550" s="48"/>
      <c r="AB1550" s="48"/>
      <c r="AD1550" s="48"/>
      <c r="AE1550" s="48"/>
      <c r="AF1550" s="48"/>
      <c r="AH1550" s="48"/>
      <c r="AJ1550" s="48"/>
      <c r="AK1550" s="48"/>
    </row>
    <row r="1551" spans="6:37" x14ac:dyDescent="0.25">
      <c r="F1551" s="48"/>
      <c r="G1551" s="48"/>
      <c r="H1551" s="61"/>
      <c r="I1551" s="48"/>
      <c r="J1551" s="48"/>
      <c r="Y1551" s="79"/>
      <c r="Z1551" s="102"/>
      <c r="AA1551" s="48"/>
      <c r="AB1551" s="48"/>
      <c r="AD1551" s="48"/>
      <c r="AE1551" s="48"/>
      <c r="AF1551" s="48"/>
      <c r="AH1551" s="48"/>
      <c r="AJ1551" s="48"/>
      <c r="AK1551" s="48"/>
    </row>
    <row r="1552" spans="6:37" x14ac:dyDescent="0.25">
      <c r="F1552" s="48"/>
      <c r="G1552" s="48"/>
      <c r="H1552" s="61"/>
      <c r="I1552" s="48"/>
      <c r="J1552" s="48"/>
      <c r="Y1552" s="79"/>
      <c r="Z1552" s="102"/>
      <c r="AA1552" s="48"/>
      <c r="AB1552" s="48"/>
      <c r="AD1552" s="48"/>
      <c r="AE1552" s="48"/>
      <c r="AF1552" s="48"/>
      <c r="AH1552" s="48"/>
      <c r="AJ1552" s="48"/>
      <c r="AK1552" s="48"/>
    </row>
    <row r="1553" spans="6:37" x14ac:dyDescent="0.25">
      <c r="F1553" s="48"/>
      <c r="G1553" s="48"/>
      <c r="H1553" s="61"/>
      <c r="I1553" s="48"/>
      <c r="J1553" s="48"/>
      <c r="Y1553" s="79"/>
      <c r="Z1553" s="102"/>
      <c r="AA1553" s="48"/>
      <c r="AB1553" s="48"/>
      <c r="AD1553" s="48"/>
      <c r="AE1553" s="48"/>
      <c r="AF1553" s="48"/>
      <c r="AH1553" s="48"/>
      <c r="AJ1553" s="48"/>
      <c r="AK1553" s="48"/>
    </row>
    <row r="1554" spans="6:37" x14ac:dyDescent="0.25">
      <c r="F1554" s="48"/>
      <c r="G1554" s="48"/>
      <c r="H1554" s="61"/>
      <c r="I1554" s="48"/>
      <c r="J1554" s="48"/>
      <c r="Y1554" s="79"/>
      <c r="Z1554" s="102"/>
      <c r="AA1554" s="48"/>
      <c r="AB1554" s="48"/>
      <c r="AD1554" s="48"/>
      <c r="AE1554" s="48"/>
      <c r="AF1554" s="48"/>
      <c r="AH1554" s="48"/>
      <c r="AJ1554" s="48"/>
      <c r="AK1554" s="48"/>
    </row>
    <row r="1555" spans="6:37" x14ac:dyDescent="0.25">
      <c r="F1555" s="48"/>
      <c r="G1555" s="48"/>
      <c r="H1555" s="61"/>
      <c r="I1555" s="48"/>
      <c r="J1555" s="48"/>
      <c r="Y1555" s="79"/>
      <c r="Z1555" s="102"/>
      <c r="AA1555" s="48"/>
      <c r="AB1555" s="48"/>
      <c r="AD1555" s="48"/>
      <c r="AE1555" s="48"/>
      <c r="AF1555" s="48"/>
      <c r="AH1555" s="48"/>
      <c r="AJ1555" s="48"/>
      <c r="AK1555" s="48"/>
    </row>
    <row r="1556" spans="6:37" x14ac:dyDescent="0.25">
      <c r="F1556" s="48"/>
      <c r="G1556" s="48"/>
      <c r="H1556" s="61"/>
      <c r="I1556" s="48"/>
      <c r="J1556" s="48"/>
      <c r="Y1556" s="79"/>
      <c r="Z1556" s="102"/>
      <c r="AA1556" s="48"/>
      <c r="AB1556" s="48"/>
      <c r="AD1556" s="48"/>
      <c r="AE1556" s="48"/>
      <c r="AF1556" s="48"/>
      <c r="AH1556" s="48"/>
      <c r="AJ1556" s="48"/>
      <c r="AK1556" s="48"/>
    </row>
    <row r="1557" spans="6:37" x14ac:dyDescent="0.25">
      <c r="F1557" s="48"/>
      <c r="G1557" s="48"/>
      <c r="H1557" s="61"/>
      <c r="I1557" s="48"/>
      <c r="J1557" s="48"/>
      <c r="Y1557" s="79"/>
      <c r="Z1557" s="102"/>
      <c r="AA1557" s="48"/>
      <c r="AB1557" s="48"/>
      <c r="AD1557" s="48"/>
      <c r="AE1557" s="48"/>
      <c r="AF1557" s="48"/>
      <c r="AH1557" s="48"/>
      <c r="AJ1557" s="48"/>
      <c r="AK1557" s="48"/>
    </row>
    <row r="1558" spans="6:37" x14ac:dyDescent="0.25">
      <c r="F1558" s="48"/>
      <c r="G1558" s="48"/>
      <c r="H1558" s="61"/>
      <c r="I1558" s="48"/>
      <c r="J1558" s="48"/>
      <c r="Y1558" s="79"/>
      <c r="Z1558" s="102"/>
      <c r="AA1558" s="48"/>
      <c r="AB1558" s="48"/>
      <c r="AD1558" s="48"/>
      <c r="AE1558" s="48"/>
      <c r="AF1558" s="48"/>
      <c r="AH1558" s="48"/>
      <c r="AJ1558" s="48"/>
      <c r="AK1558" s="48"/>
    </row>
    <row r="1559" spans="6:37" x14ac:dyDescent="0.25">
      <c r="F1559" s="48"/>
      <c r="G1559" s="48"/>
      <c r="H1559" s="61"/>
      <c r="I1559" s="48"/>
      <c r="J1559" s="48"/>
      <c r="Y1559" s="79"/>
      <c r="Z1559" s="102"/>
      <c r="AA1559" s="48"/>
      <c r="AB1559" s="48"/>
      <c r="AD1559" s="48"/>
      <c r="AE1559" s="48"/>
      <c r="AF1559" s="48"/>
      <c r="AH1559" s="48"/>
      <c r="AJ1559" s="48"/>
      <c r="AK1559" s="48"/>
    </row>
    <row r="1560" spans="6:37" x14ac:dyDescent="0.25">
      <c r="F1560" s="48"/>
      <c r="G1560" s="48"/>
      <c r="H1560" s="61"/>
      <c r="I1560" s="48"/>
      <c r="J1560" s="48"/>
      <c r="Y1560" s="79"/>
      <c r="Z1560" s="102"/>
      <c r="AA1560" s="48"/>
      <c r="AB1560" s="48"/>
      <c r="AD1560" s="48"/>
      <c r="AE1560" s="48"/>
      <c r="AF1560" s="48"/>
      <c r="AH1560" s="48"/>
      <c r="AJ1560" s="48"/>
      <c r="AK1560" s="48"/>
    </row>
    <row r="1561" spans="6:37" x14ac:dyDescent="0.25">
      <c r="F1561" s="48"/>
      <c r="G1561" s="48"/>
      <c r="H1561" s="61"/>
      <c r="I1561" s="48"/>
      <c r="J1561" s="48"/>
      <c r="Y1561" s="79"/>
      <c r="Z1561" s="102"/>
      <c r="AA1561" s="48"/>
      <c r="AB1561" s="48"/>
      <c r="AD1561" s="48"/>
      <c r="AE1561" s="48"/>
      <c r="AF1561" s="48"/>
      <c r="AH1561" s="48"/>
      <c r="AJ1561" s="48"/>
      <c r="AK1561" s="48"/>
    </row>
    <row r="1562" spans="6:37" x14ac:dyDescent="0.25">
      <c r="F1562" s="48"/>
      <c r="G1562" s="48"/>
      <c r="H1562" s="61"/>
      <c r="I1562" s="48"/>
      <c r="J1562" s="48"/>
      <c r="Y1562" s="79"/>
      <c r="Z1562" s="102"/>
      <c r="AA1562" s="48"/>
      <c r="AB1562" s="48"/>
      <c r="AD1562" s="48"/>
      <c r="AE1562" s="48"/>
      <c r="AF1562" s="48"/>
      <c r="AH1562" s="48"/>
      <c r="AJ1562" s="48"/>
      <c r="AK1562" s="48"/>
    </row>
    <row r="1563" spans="6:37" x14ac:dyDescent="0.25">
      <c r="F1563" s="48"/>
      <c r="G1563" s="48"/>
      <c r="H1563" s="61"/>
      <c r="I1563" s="48"/>
      <c r="J1563" s="48"/>
      <c r="Y1563" s="79"/>
      <c r="Z1563" s="102"/>
      <c r="AA1563" s="48"/>
      <c r="AB1563" s="48"/>
      <c r="AD1563" s="48"/>
      <c r="AE1563" s="48"/>
      <c r="AF1563" s="48"/>
      <c r="AH1563" s="48"/>
      <c r="AJ1563" s="48"/>
      <c r="AK1563" s="48"/>
    </row>
    <row r="1564" spans="6:37" x14ac:dyDescent="0.25">
      <c r="F1564" s="48"/>
      <c r="G1564" s="48"/>
      <c r="H1564" s="61"/>
      <c r="I1564" s="48"/>
      <c r="J1564" s="48"/>
      <c r="Y1564" s="79"/>
      <c r="Z1564" s="102"/>
      <c r="AA1564" s="48"/>
      <c r="AB1564" s="48"/>
      <c r="AD1564" s="48"/>
      <c r="AE1564" s="48"/>
      <c r="AF1564" s="48"/>
      <c r="AH1564" s="48"/>
      <c r="AJ1564" s="48"/>
      <c r="AK1564" s="48"/>
    </row>
    <row r="1565" spans="6:37" x14ac:dyDescent="0.25">
      <c r="F1565" s="48"/>
      <c r="G1565" s="48"/>
      <c r="H1565" s="61"/>
      <c r="I1565" s="48"/>
      <c r="J1565" s="48"/>
      <c r="Y1565" s="79"/>
      <c r="Z1565" s="102"/>
      <c r="AA1565" s="48"/>
      <c r="AB1565" s="48"/>
      <c r="AD1565" s="48"/>
      <c r="AE1565" s="48"/>
      <c r="AF1565" s="48"/>
      <c r="AH1565" s="48"/>
      <c r="AJ1565" s="48"/>
      <c r="AK1565" s="48"/>
    </row>
    <row r="1566" spans="6:37" x14ac:dyDescent="0.25">
      <c r="F1566" s="48"/>
      <c r="G1566" s="48"/>
      <c r="H1566" s="61"/>
      <c r="I1566" s="48"/>
      <c r="J1566" s="48"/>
      <c r="Y1566" s="79"/>
      <c r="Z1566" s="102"/>
      <c r="AA1566" s="48"/>
      <c r="AB1566" s="48"/>
      <c r="AD1566" s="48"/>
      <c r="AE1566" s="48"/>
      <c r="AF1566" s="48"/>
      <c r="AH1566" s="48"/>
      <c r="AJ1566" s="48"/>
      <c r="AK1566" s="48"/>
    </row>
    <row r="1567" spans="6:37" x14ac:dyDescent="0.25">
      <c r="F1567" s="48"/>
      <c r="G1567" s="48"/>
      <c r="H1567" s="61"/>
      <c r="I1567" s="48"/>
      <c r="J1567" s="48"/>
      <c r="Y1567" s="79"/>
      <c r="Z1567" s="102"/>
      <c r="AA1567" s="48"/>
      <c r="AB1567" s="48"/>
      <c r="AD1567" s="48"/>
      <c r="AE1567" s="48"/>
      <c r="AF1567" s="48"/>
      <c r="AH1567" s="48"/>
      <c r="AJ1567" s="48"/>
      <c r="AK1567" s="48"/>
    </row>
    <row r="1568" spans="6:37" x14ac:dyDescent="0.25">
      <c r="F1568" s="48"/>
      <c r="G1568" s="48"/>
      <c r="H1568" s="61"/>
      <c r="I1568" s="48"/>
      <c r="J1568" s="48"/>
      <c r="Y1568" s="79"/>
      <c r="Z1568" s="102"/>
      <c r="AA1568" s="48"/>
      <c r="AB1568" s="48"/>
      <c r="AD1568" s="48"/>
      <c r="AE1568" s="48"/>
      <c r="AF1568" s="48"/>
      <c r="AH1568" s="48"/>
      <c r="AJ1568" s="48"/>
      <c r="AK1568" s="48"/>
    </row>
    <row r="1569" spans="6:37" x14ac:dyDescent="0.25">
      <c r="F1569" s="48"/>
      <c r="G1569" s="48"/>
      <c r="H1569" s="61"/>
      <c r="I1569" s="48"/>
      <c r="J1569" s="48"/>
      <c r="Y1569" s="79"/>
      <c r="Z1569" s="102"/>
      <c r="AA1569" s="48"/>
      <c r="AB1569" s="48"/>
      <c r="AD1569" s="48"/>
      <c r="AE1569" s="48"/>
      <c r="AF1569" s="48"/>
      <c r="AH1569" s="48"/>
      <c r="AJ1569" s="48"/>
      <c r="AK1569" s="48"/>
    </row>
    <row r="1570" spans="6:37" x14ac:dyDescent="0.25">
      <c r="F1570" s="48"/>
      <c r="G1570" s="48"/>
      <c r="H1570" s="61"/>
      <c r="I1570" s="48"/>
      <c r="J1570" s="48"/>
      <c r="Y1570" s="79"/>
      <c r="Z1570" s="102"/>
      <c r="AA1570" s="48"/>
      <c r="AB1570" s="48"/>
      <c r="AD1570" s="48"/>
      <c r="AE1570" s="48"/>
      <c r="AF1570" s="48"/>
      <c r="AH1570" s="48"/>
      <c r="AJ1570" s="48"/>
      <c r="AK1570" s="48"/>
    </row>
    <row r="1571" spans="6:37" x14ac:dyDescent="0.25">
      <c r="F1571" s="48"/>
      <c r="G1571" s="48"/>
      <c r="H1571" s="61"/>
      <c r="I1571" s="48"/>
      <c r="J1571" s="48"/>
      <c r="Y1571" s="79"/>
      <c r="Z1571" s="102"/>
      <c r="AA1571" s="48"/>
      <c r="AB1571" s="48"/>
      <c r="AD1571" s="48"/>
      <c r="AE1571" s="48"/>
      <c r="AF1571" s="48"/>
      <c r="AH1571" s="48"/>
      <c r="AJ1571" s="48"/>
      <c r="AK1571" s="48"/>
    </row>
    <row r="1572" spans="6:37" x14ac:dyDescent="0.25">
      <c r="F1572" s="48"/>
      <c r="G1572" s="48"/>
      <c r="H1572" s="61"/>
      <c r="I1572" s="48"/>
      <c r="J1572" s="48"/>
      <c r="Y1572" s="79"/>
      <c r="Z1572" s="102"/>
      <c r="AA1572" s="48"/>
      <c r="AB1572" s="48"/>
      <c r="AD1572" s="48"/>
      <c r="AE1572" s="48"/>
      <c r="AF1572" s="48"/>
      <c r="AH1572" s="48"/>
      <c r="AJ1572" s="48"/>
      <c r="AK1572" s="48"/>
    </row>
    <row r="1573" spans="6:37" x14ac:dyDescent="0.25">
      <c r="F1573" s="48"/>
      <c r="G1573" s="48"/>
      <c r="H1573" s="61"/>
      <c r="I1573" s="48"/>
      <c r="J1573" s="48"/>
      <c r="Y1573" s="79"/>
      <c r="Z1573" s="102"/>
      <c r="AA1573" s="48"/>
      <c r="AB1573" s="48"/>
      <c r="AD1573" s="48"/>
      <c r="AE1573" s="48"/>
      <c r="AF1573" s="48"/>
      <c r="AH1573" s="48"/>
      <c r="AJ1573" s="48"/>
      <c r="AK1573" s="48"/>
    </row>
    <row r="1574" spans="6:37" x14ac:dyDescent="0.25">
      <c r="F1574" s="48"/>
      <c r="G1574" s="48"/>
      <c r="H1574" s="61"/>
      <c r="I1574" s="48"/>
      <c r="J1574" s="48"/>
      <c r="Y1574" s="79"/>
      <c r="Z1574" s="102"/>
      <c r="AA1574" s="48"/>
      <c r="AB1574" s="48"/>
      <c r="AD1574" s="48"/>
      <c r="AE1574" s="48"/>
      <c r="AF1574" s="48"/>
      <c r="AH1574" s="48"/>
      <c r="AJ1574" s="48"/>
      <c r="AK1574" s="48"/>
    </row>
    <row r="1575" spans="6:37" x14ac:dyDescent="0.25">
      <c r="F1575" s="48"/>
      <c r="G1575" s="48"/>
      <c r="H1575" s="61"/>
      <c r="I1575" s="48"/>
      <c r="J1575" s="48"/>
      <c r="Y1575" s="79"/>
      <c r="Z1575" s="102"/>
      <c r="AA1575" s="48"/>
      <c r="AB1575" s="48"/>
      <c r="AD1575" s="48"/>
      <c r="AE1575" s="48"/>
      <c r="AF1575" s="48"/>
      <c r="AH1575" s="48"/>
      <c r="AJ1575" s="48"/>
      <c r="AK1575" s="48"/>
    </row>
    <row r="1576" spans="6:37" x14ac:dyDescent="0.25">
      <c r="F1576" s="48"/>
      <c r="G1576" s="48"/>
      <c r="H1576" s="61"/>
      <c r="I1576" s="48"/>
      <c r="J1576" s="48"/>
      <c r="Y1576" s="79"/>
      <c r="Z1576" s="102"/>
      <c r="AA1576" s="48"/>
      <c r="AB1576" s="48"/>
      <c r="AD1576" s="48"/>
      <c r="AE1576" s="48"/>
      <c r="AF1576" s="48"/>
      <c r="AH1576" s="48"/>
      <c r="AJ1576" s="48"/>
      <c r="AK1576" s="48"/>
    </row>
    <row r="1577" spans="6:37" x14ac:dyDescent="0.25">
      <c r="F1577" s="48"/>
      <c r="G1577" s="48"/>
      <c r="H1577" s="61"/>
      <c r="I1577" s="48"/>
      <c r="J1577" s="48"/>
      <c r="Y1577" s="79"/>
      <c r="Z1577" s="102"/>
      <c r="AA1577" s="48"/>
      <c r="AB1577" s="48"/>
      <c r="AD1577" s="48"/>
      <c r="AE1577" s="48"/>
      <c r="AF1577" s="48"/>
      <c r="AH1577" s="48"/>
      <c r="AJ1577" s="48"/>
      <c r="AK1577" s="48"/>
    </row>
    <row r="1578" spans="6:37" x14ac:dyDescent="0.25">
      <c r="F1578" s="48"/>
      <c r="G1578" s="48"/>
      <c r="H1578" s="61"/>
      <c r="I1578" s="48"/>
      <c r="J1578" s="48"/>
      <c r="Y1578" s="79"/>
      <c r="Z1578" s="102"/>
      <c r="AA1578" s="48"/>
      <c r="AB1578" s="48"/>
      <c r="AD1578" s="48"/>
      <c r="AE1578" s="48"/>
      <c r="AF1578" s="48"/>
      <c r="AH1578" s="48"/>
      <c r="AJ1578" s="48"/>
      <c r="AK1578" s="48"/>
    </row>
    <row r="1579" spans="6:37" x14ac:dyDescent="0.25">
      <c r="F1579" s="48"/>
      <c r="G1579" s="48"/>
      <c r="H1579" s="61"/>
      <c r="I1579" s="48"/>
      <c r="J1579" s="48"/>
      <c r="Y1579" s="79"/>
      <c r="Z1579" s="102"/>
      <c r="AA1579" s="48"/>
      <c r="AB1579" s="48"/>
      <c r="AD1579" s="48"/>
      <c r="AE1579" s="48"/>
      <c r="AF1579" s="48"/>
      <c r="AH1579" s="48"/>
      <c r="AJ1579" s="48"/>
      <c r="AK1579" s="48"/>
    </row>
    <row r="1580" spans="6:37" x14ac:dyDescent="0.25">
      <c r="F1580" s="48"/>
      <c r="G1580" s="48"/>
      <c r="H1580" s="61"/>
      <c r="I1580" s="48"/>
      <c r="J1580" s="48"/>
      <c r="Y1580" s="79"/>
      <c r="Z1580" s="102"/>
      <c r="AA1580" s="48"/>
      <c r="AB1580" s="48"/>
      <c r="AD1580" s="48"/>
      <c r="AE1580" s="48"/>
      <c r="AF1580" s="48"/>
      <c r="AH1580" s="48"/>
      <c r="AJ1580" s="48"/>
      <c r="AK1580" s="48"/>
    </row>
    <row r="1581" spans="6:37" x14ac:dyDescent="0.25">
      <c r="F1581" s="48"/>
      <c r="G1581" s="48"/>
      <c r="H1581" s="61"/>
      <c r="I1581" s="48"/>
      <c r="J1581" s="48"/>
      <c r="Y1581" s="79"/>
      <c r="Z1581" s="102"/>
      <c r="AA1581" s="48"/>
      <c r="AB1581" s="48"/>
      <c r="AD1581" s="48"/>
      <c r="AE1581" s="48"/>
      <c r="AF1581" s="48"/>
      <c r="AH1581" s="48"/>
      <c r="AJ1581" s="48"/>
      <c r="AK1581" s="48"/>
    </row>
    <row r="1582" spans="6:37" x14ac:dyDescent="0.25">
      <c r="F1582" s="48"/>
      <c r="G1582" s="48"/>
      <c r="H1582" s="61"/>
      <c r="I1582" s="48"/>
      <c r="J1582" s="48"/>
      <c r="Y1582" s="79"/>
      <c r="Z1582" s="102"/>
      <c r="AA1582" s="48"/>
      <c r="AB1582" s="48"/>
      <c r="AD1582" s="48"/>
      <c r="AE1582" s="48"/>
      <c r="AF1582" s="48"/>
      <c r="AH1582" s="48"/>
      <c r="AJ1582" s="48"/>
      <c r="AK1582" s="48"/>
    </row>
    <row r="1583" spans="6:37" x14ac:dyDescent="0.25">
      <c r="F1583" s="48"/>
      <c r="G1583" s="48"/>
      <c r="H1583" s="61"/>
      <c r="I1583" s="48"/>
      <c r="J1583" s="48"/>
      <c r="Y1583" s="79"/>
      <c r="Z1583" s="102"/>
      <c r="AA1583" s="48"/>
      <c r="AB1583" s="48"/>
      <c r="AD1583" s="48"/>
      <c r="AE1583" s="48"/>
      <c r="AF1583" s="48"/>
      <c r="AH1583" s="48"/>
      <c r="AJ1583" s="48"/>
      <c r="AK1583" s="48"/>
    </row>
    <row r="1584" spans="6:37" x14ac:dyDescent="0.25">
      <c r="F1584" s="48"/>
      <c r="G1584" s="48"/>
      <c r="H1584" s="61"/>
      <c r="I1584" s="48"/>
      <c r="J1584" s="48"/>
      <c r="Y1584" s="79"/>
      <c r="Z1584" s="102"/>
      <c r="AA1584" s="48"/>
      <c r="AB1584" s="48"/>
      <c r="AD1584" s="48"/>
      <c r="AE1584" s="48"/>
      <c r="AF1584" s="48"/>
      <c r="AH1584" s="48"/>
      <c r="AJ1584" s="48"/>
      <c r="AK1584" s="48"/>
    </row>
    <row r="1585" spans="6:37" x14ac:dyDescent="0.25">
      <c r="F1585" s="48"/>
      <c r="G1585" s="48"/>
      <c r="H1585" s="61"/>
      <c r="I1585" s="48"/>
      <c r="J1585" s="48"/>
      <c r="Y1585" s="79"/>
      <c r="Z1585" s="102"/>
      <c r="AA1585" s="48"/>
      <c r="AB1585" s="48"/>
      <c r="AD1585" s="48"/>
      <c r="AE1585" s="48"/>
      <c r="AF1585" s="48"/>
      <c r="AH1585" s="48"/>
      <c r="AJ1585" s="48"/>
      <c r="AK1585" s="48"/>
    </row>
    <row r="1586" spans="6:37" x14ac:dyDescent="0.25">
      <c r="F1586" s="48"/>
      <c r="G1586" s="48"/>
      <c r="H1586" s="61"/>
      <c r="I1586" s="48"/>
      <c r="J1586" s="48"/>
      <c r="Y1586" s="79"/>
      <c r="Z1586" s="102"/>
      <c r="AA1586" s="48"/>
      <c r="AB1586" s="48"/>
      <c r="AD1586" s="48"/>
      <c r="AE1586" s="48"/>
      <c r="AF1586" s="48"/>
      <c r="AH1586" s="48"/>
      <c r="AJ1586" s="48"/>
      <c r="AK1586" s="48"/>
    </row>
    <row r="1587" spans="6:37" x14ac:dyDescent="0.25">
      <c r="F1587" s="48"/>
      <c r="G1587" s="48"/>
      <c r="H1587" s="61"/>
      <c r="I1587" s="48"/>
      <c r="J1587" s="48"/>
      <c r="Y1587" s="79"/>
      <c r="Z1587" s="102"/>
      <c r="AA1587" s="48"/>
      <c r="AB1587" s="48"/>
      <c r="AD1587" s="48"/>
      <c r="AE1587" s="48"/>
      <c r="AF1587" s="48"/>
      <c r="AH1587" s="48"/>
      <c r="AJ1587" s="48"/>
      <c r="AK1587" s="48"/>
    </row>
    <row r="1588" spans="6:37" x14ac:dyDescent="0.25">
      <c r="F1588" s="48"/>
      <c r="G1588" s="48"/>
      <c r="H1588" s="61"/>
      <c r="I1588" s="48"/>
      <c r="J1588" s="48"/>
      <c r="Y1588" s="79"/>
      <c r="Z1588" s="102"/>
      <c r="AA1588" s="48"/>
      <c r="AB1588" s="48"/>
      <c r="AD1588" s="48"/>
      <c r="AE1588" s="48"/>
      <c r="AF1588" s="48"/>
      <c r="AH1588" s="48"/>
      <c r="AJ1588" s="48"/>
      <c r="AK1588" s="48"/>
    </row>
    <row r="1589" spans="6:37" x14ac:dyDescent="0.25">
      <c r="F1589" s="48"/>
      <c r="G1589" s="48"/>
      <c r="H1589" s="61"/>
      <c r="I1589" s="48"/>
      <c r="J1589" s="48"/>
      <c r="Y1589" s="79"/>
      <c r="Z1589" s="102"/>
      <c r="AA1589" s="48"/>
      <c r="AB1589" s="48"/>
      <c r="AD1589" s="48"/>
      <c r="AE1589" s="48"/>
      <c r="AF1589" s="48"/>
      <c r="AH1589" s="48"/>
      <c r="AJ1589" s="48"/>
      <c r="AK1589" s="48"/>
    </row>
    <row r="1590" spans="6:37" x14ac:dyDescent="0.25">
      <c r="F1590" s="48"/>
      <c r="G1590" s="48"/>
      <c r="H1590" s="61"/>
      <c r="I1590" s="48"/>
      <c r="J1590" s="48"/>
      <c r="Y1590" s="79"/>
      <c r="Z1590" s="102"/>
      <c r="AA1590" s="48"/>
      <c r="AB1590" s="48"/>
      <c r="AD1590" s="48"/>
      <c r="AE1590" s="48"/>
      <c r="AF1590" s="48"/>
      <c r="AH1590" s="48"/>
      <c r="AJ1590" s="48"/>
      <c r="AK1590" s="48"/>
    </row>
    <row r="1591" spans="6:37" x14ac:dyDescent="0.25">
      <c r="F1591" s="48"/>
      <c r="G1591" s="48"/>
      <c r="H1591" s="61"/>
      <c r="I1591" s="48"/>
      <c r="J1591" s="48"/>
      <c r="Y1591" s="79"/>
      <c r="Z1591" s="102"/>
      <c r="AA1591" s="48"/>
      <c r="AB1591" s="48"/>
      <c r="AD1591" s="48"/>
      <c r="AE1591" s="48"/>
      <c r="AF1591" s="48"/>
      <c r="AH1591" s="48"/>
      <c r="AJ1591" s="48"/>
      <c r="AK1591" s="48"/>
    </row>
    <row r="1592" spans="6:37" x14ac:dyDescent="0.25">
      <c r="F1592" s="48"/>
      <c r="G1592" s="48"/>
      <c r="H1592" s="61"/>
      <c r="I1592" s="48"/>
      <c r="J1592" s="48"/>
      <c r="Y1592" s="79"/>
      <c r="Z1592" s="102"/>
      <c r="AA1592" s="48"/>
      <c r="AB1592" s="48"/>
      <c r="AD1592" s="48"/>
      <c r="AE1592" s="48"/>
      <c r="AF1592" s="48"/>
      <c r="AH1592" s="48"/>
      <c r="AJ1592" s="48"/>
      <c r="AK1592" s="48"/>
    </row>
    <row r="1593" spans="6:37" x14ac:dyDescent="0.25">
      <c r="F1593" s="48"/>
      <c r="G1593" s="48"/>
      <c r="H1593" s="61"/>
      <c r="I1593" s="48"/>
      <c r="J1593" s="48"/>
      <c r="Y1593" s="79"/>
      <c r="Z1593" s="102"/>
      <c r="AA1593" s="48"/>
      <c r="AB1593" s="48"/>
      <c r="AD1593" s="48"/>
      <c r="AE1593" s="48"/>
      <c r="AF1593" s="48"/>
      <c r="AH1593" s="48"/>
      <c r="AJ1593" s="48"/>
      <c r="AK1593" s="48"/>
    </row>
    <row r="1594" spans="6:37" x14ac:dyDescent="0.25">
      <c r="F1594" s="48"/>
      <c r="G1594" s="48"/>
      <c r="H1594" s="61"/>
      <c r="I1594" s="48"/>
      <c r="J1594" s="48"/>
      <c r="Y1594" s="79"/>
      <c r="Z1594" s="102"/>
      <c r="AA1594" s="48"/>
      <c r="AB1594" s="48"/>
      <c r="AD1594" s="48"/>
      <c r="AE1594" s="48"/>
      <c r="AF1594" s="48"/>
      <c r="AH1594" s="48"/>
      <c r="AJ1594" s="48"/>
      <c r="AK1594" s="48"/>
    </row>
    <row r="1595" spans="6:37" x14ac:dyDescent="0.25">
      <c r="F1595" s="48"/>
      <c r="G1595" s="48"/>
      <c r="H1595" s="61"/>
      <c r="I1595" s="48"/>
      <c r="J1595" s="48"/>
      <c r="Y1595" s="79"/>
      <c r="Z1595" s="102"/>
      <c r="AA1595" s="48"/>
      <c r="AB1595" s="48"/>
      <c r="AD1595" s="48"/>
      <c r="AE1595" s="48"/>
      <c r="AF1595" s="48"/>
      <c r="AH1595" s="48"/>
      <c r="AJ1595" s="48"/>
      <c r="AK1595" s="48"/>
    </row>
    <row r="1596" spans="6:37" x14ac:dyDescent="0.25">
      <c r="F1596" s="48"/>
      <c r="G1596" s="48"/>
      <c r="H1596" s="61"/>
      <c r="I1596" s="48"/>
      <c r="J1596" s="48"/>
      <c r="Y1596" s="79"/>
      <c r="Z1596" s="102"/>
      <c r="AA1596" s="48"/>
      <c r="AB1596" s="48"/>
      <c r="AD1596" s="48"/>
      <c r="AE1596" s="48"/>
      <c r="AF1596" s="48"/>
      <c r="AH1596" s="48"/>
      <c r="AJ1596" s="48"/>
      <c r="AK1596" s="48"/>
    </row>
    <row r="1597" spans="6:37" x14ac:dyDescent="0.25">
      <c r="F1597" s="48"/>
      <c r="G1597" s="48"/>
      <c r="H1597" s="61"/>
      <c r="I1597" s="48"/>
      <c r="J1597" s="48"/>
      <c r="Y1597" s="79"/>
      <c r="Z1597" s="102"/>
      <c r="AA1597" s="48"/>
      <c r="AB1597" s="48"/>
      <c r="AD1597" s="48"/>
      <c r="AE1597" s="48"/>
      <c r="AF1597" s="48"/>
      <c r="AH1597" s="48"/>
      <c r="AJ1597" s="48"/>
      <c r="AK1597" s="48"/>
    </row>
    <row r="1598" spans="6:37" x14ac:dyDescent="0.25">
      <c r="F1598" s="48"/>
      <c r="G1598" s="48"/>
      <c r="H1598" s="61"/>
      <c r="I1598" s="48"/>
      <c r="J1598" s="48"/>
      <c r="Y1598" s="79"/>
      <c r="Z1598" s="102"/>
      <c r="AA1598" s="48"/>
      <c r="AB1598" s="48"/>
      <c r="AD1598" s="48"/>
      <c r="AE1598" s="48"/>
      <c r="AF1598" s="48"/>
      <c r="AH1598" s="48"/>
      <c r="AJ1598" s="48"/>
      <c r="AK1598" s="48"/>
    </row>
    <row r="1599" spans="6:37" x14ac:dyDescent="0.25">
      <c r="F1599" s="48"/>
      <c r="G1599" s="48"/>
      <c r="H1599" s="61"/>
      <c r="I1599" s="48"/>
      <c r="J1599" s="48"/>
      <c r="Y1599" s="79"/>
      <c r="Z1599" s="102"/>
      <c r="AA1599" s="48"/>
      <c r="AB1599" s="48"/>
      <c r="AD1599" s="48"/>
      <c r="AE1599" s="48"/>
      <c r="AF1599" s="48"/>
      <c r="AH1599" s="48"/>
      <c r="AJ1599" s="48"/>
      <c r="AK1599" s="48"/>
    </row>
    <row r="1600" spans="6:37" x14ac:dyDescent="0.25">
      <c r="F1600" s="48"/>
      <c r="G1600" s="48"/>
      <c r="H1600" s="61"/>
      <c r="I1600" s="48"/>
      <c r="J1600" s="48"/>
      <c r="Y1600" s="79"/>
      <c r="Z1600" s="102"/>
      <c r="AA1600" s="48"/>
      <c r="AB1600" s="48"/>
      <c r="AD1600" s="48"/>
      <c r="AE1600" s="48"/>
      <c r="AF1600" s="48"/>
      <c r="AH1600" s="48"/>
      <c r="AJ1600" s="48"/>
      <c r="AK1600" s="48"/>
    </row>
    <row r="1601" spans="6:37" x14ac:dyDescent="0.25">
      <c r="F1601" s="48"/>
      <c r="G1601" s="48"/>
      <c r="H1601" s="61"/>
      <c r="I1601" s="48"/>
      <c r="J1601" s="48"/>
      <c r="Y1601" s="79"/>
      <c r="Z1601" s="102"/>
      <c r="AA1601" s="48"/>
      <c r="AB1601" s="48"/>
      <c r="AD1601" s="48"/>
      <c r="AE1601" s="48"/>
      <c r="AF1601" s="48"/>
      <c r="AH1601" s="48"/>
      <c r="AJ1601" s="48"/>
      <c r="AK1601" s="48"/>
    </row>
    <row r="1602" spans="6:37" x14ac:dyDescent="0.25">
      <c r="F1602" s="48"/>
      <c r="G1602" s="48"/>
      <c r="H1602" s="61"/>
      <c r="I1602" s="48"/>
      <c r="J1602" s="48"/>
      <c r="Y1602" s="79"/>
      <c r="Z1602" s="102"/>
      <c r="AA1602" s="48"/>
      <c r="AB1602" s="48"/>
      <c r="AD1602" s="48"/>
      <c r="AE1602" s="48"/>
      <c r="AF1602" s="48"/>
      <c r="AH1602" s="48"/>
      <c r="AJ1602" s="48"/>
      <c r="AK1602" s="48"/>
    </row>
    <row r="1603" spans="6:37" x14ac:dyDescent="0.25">
      <c r="F1603" s="48"/>
      <c r="G1603" s="48"/>
      <c r="H1603" s="61"/>
      <c r="I1603" s="48"/>
      <c r="J1603" s="48"/>
      <c r="Y1603" s="79"/>
      <c r="Z1603" s="102"/>
      <c r="AA1603" s="48"/>
      <c r="AB1603" s="48"/>
      <c r="AD1603" s="48"/>
      <c r="AE1603" s="48"/>
      <c r="AF1603" s="48"/>
      <c r="AH1603" s="48"/>
      <c r="AJ1603" s="48"/>
      <c r="AK1603" s="48"/>
    </row>
    <row r="1604" spans="6:37" x14ac:dyDescent="0.25">
      <c r="F1604" s="48"/>
      <c r="G1604" s="48"/>
      <c r="H1604" s="61"/>
      <c r="I1604" s="48"/>
      <c r="J1604" s="48"/>
      <c r="Y1604" s="79"/>
      <c r="Z1604" s="102"/>
      <c r="AA1604" s="48"/>
      <c r="AB1604" s="48"/>
      <c r="AD1604" s="48"/>
      <c r="AE1604" s="48"/>
      <c r="AF1604" s="48"/>
      <c r="AH1604" s="48"/>
      <c r="AJ1604" s="48"/>
      <c r="AK1604" s="48"/>
    </row>
    <row r="1605" spans="6:37" x14ac:dyDescent="0.25">
      <c r="F1605" s="48"/>
      <c r="G1605" s="48"/>
      <c r="H1605" s="61"/>
      <c r="I1605" s="48"/>
      <c r="J1605" s="48"/>
      <c r="Y1605" s="79"/>
      <c r="Z1605" s="102"/>
      <c r="AA1605" s="48"/>
      <c r="AB1605" s="48"/>
      <c r="AD1605" s="48"/>
      <c r="AE1605" s="48"/>
      <c r="AF1605" s="48"/>
      <c r="AH1605" s="48"/>
      <c r="AJ1605" s="48"/>
      <c r="AK1605" s="48"/>
    </row>
    <row r="1606" spans="6:37" x14ac:dyDescent="0.25">
      <c r="F1606" s="48"/>
      <c r="G1606" s="48"/>
      <c r="H1606" s="61"/>
      <c r="I1606" s="48"/>
      <c r="J1606" s="48"/>
      <c r="Y1606" s="79"/>
      <c r="Z1606" s="102"/>
      <c r="AA1606" s="48"/>
      <c r="AB1606" s="48"/>
      <c r="AD1606" s="48"/>
      <c r="AE1606" s="48"/>
      <c r="AF1606" s="48"/>
      <c r="AH1606" s="48"/>
      <c r="AJ1606" s="48"/>
      <c r="AK1606" s="48"/>
    </row>
    <row r="1607" spans="6:37" x14ac:dyDescent="0.25">
      <c r="F1607" s="48"/>
      <c r="G1607" s="48"/>
      <c r="H1607" s="61"/>
      <c r="I1607" s="48"/>
      <c r="J1607" s="48"/>
      <c r="Y1607" s="79"/>
      <c r="Z1607" s="102"/>
      <c r="AA1607" s="48"/>
      <c r="AB1607" s="48"/>
      <c r="AD1607" s="48"/>
      <c r="AE1607" s="48"/>
      <c r="AF1607" s="48"/>
      <c r="AH1607" s="48"/>
      <c r="AJ1607" s="48"/>
      <c r="AK1607" s="48"/>
    </row>
    <row r="1608" spans="6:37" x14ac:dyDescent="0.25">
      <c r="F1608" s="48"/>
      <c r="G1608" s="48"/>
      <c r="H1608" s="61"/>
      <c r="I1608" s="48"/>
      <c r="J1608" s="48"/>
      <c r="Y1608" s="79"/>
      <c r="Z1608" s="102"/>
      <c r="AA1608" s="48"/>
      <c r="AB1608" s="48"/>
      <c r="AD1608" s="48"/>
      <c r="AE1608" s="48"/>
      <c r="AF1608" s="48"/>
      <c r="AH1608" s="48"/>
      <c r="AJ1608" s="48"/>
      <c r="AK1608" s="48"/>
    </row>
    <row r="1609" spans="6:37" x14ac:dyDescent="0.25">
      <c r="F1609" s="48"/>
      <c r="G1609" s="48"/>
      <c r="H1609" s="61"/>
      <c r="I1609" s="48"/>
      <c r="J1609" s="48"/>
      <c r="Y1609" s="79"/>
      <c r="Z1609" s="102"/>
      <c r="AA1609" s="48"/>
      <c r="AB1609" s="48"/>
      <c r="AD1609" s="48"/>
      <c r="AE1609" s="48"/>
      <c r="AF1609" s="48"/>
      <c r="AH1609" s="48"/>
      <c r="AJ1609" s="48"/>
      <c r="AK1609" s="48"/>
    </row>
    <row r="1610" spans="6:37" x14ac:dyDescent="0.25">
      <c r="F1610" s="48"/>
      <c r="G1610" s="48"/>
      <c r="H1610" s="61"/>
      <c r="I1610" s="48"/>
      <c r="J1610" s="48"/>
      <c r="Y1610" s="79"/>
      <c r="Z1610" s="102"/>
      <c r="AA1610" s="48"/>
      <c r="AB1610" s="48"/>
      <c r="AD1610" s="48"/>
      <c r="AE1610" s="48"/>
      <c r="AF1610" s="48"/>
      <c r="AH1610" s="48"/>
      <c r="AJ1610" s="48"/>
      <c r="AK1610" s="48"/>
    </row>
    <row r="1611" spans="6:37" x14ac:dyDescent="0.25">
      <c r="F1611" s="48"/>
      <c r="G1611" s="48"/>
      <c r="H1611" s="61"/>
      <c r="I1611" s="48"/>
      <c r="J1611" s="48"/>
      <c r="Y1611" s="79"/>
      <c r="Z1611" s="102"/>
      <c r="AA1611" s="48"/>
      <c r="AB1611" s="48"/>
      <c r="AD1611" s="48"/>
      <c r="AE1611" s="48"/>
      <c r="AF1611" s="48"/>
      <c r="AH1611" s="48"/>
      <c r="AJ1611" s="48"/>
      <c r="AK1611" s="48"/>
    </row>
    <row r="1612" spans="6:37" x14ac:dyDescent="0.25">
      <c r="F1612" s="48"/>
      <c r="G1612" s="48"/>
      <c r="H1612" s="61"/>
      <c r="I1612" s="48"/>
      <c r="J1612" s="48"/>
      <c r="Y1612" s="79"/>
      <c r="Z1612" s="102"/>
      <c r="AA1612" s="48"/>
      <c r="AB1612" s="48"/>
      <c r="AD1612" s="48"/>
      <c r="AE1612" s="48"/>
      <c r="AF1612" s="48"/>
      <c r="AH1612" s="48"/>
      <c r="AJ1612" s="48"/>
      <c r="AK1612" s="48"/>
    </row>
    <row r="1613" spans="6:37" x14ac:dyDescent="0.25">
      <c r="F1613" s="48"/>
      <c r="G1613" s="48"/>
      <c r="H1613" s="61"/>
      <c r="I1613" s="48"/>
      <c r="J1613" s="48"/>
      <c r="Y1613" s="79"/>
      <c r="Z1613" s="102"/>
      <c r="AA1613" s="48"/>
      <c r="AB1613" s="48"/>
      <c r="AD1613" s="48"/>
      <c r="AE1613" s="48"/>
      <c r="AF1613" s="48"/>
      <c r="AH1613" s="48"/>
      <c r="AJ1613" s="48"/>
      <c r="AK1613" s="48"/>
    </row>
    <row r="1614" spans="6:37" x14ac:dyDescent="0.25">
      <c r="F1614" s="48"/>
      <c r="G1614" s="48"/>
      <c r="H1614" s="61"/>
      <c r="I1614" s="48"/>
      <c r="J1614" s="48"/>
      <c r="Y1614" s="79"/>
      <c r="Z1614" s="102"/>
      <c r="AA1614" s="48"/>
      <c r="AB1614" s="48"/>
      <c r="AD1614" s="48"/>
      <c r="AE1614" s="48"/>
      <c r="AF1614" s="48"/>
      <c r="AH1614" s="48"/>
      <c r="AJ1614" s="48"/>
      <c r="AK1614" s="48"/>
    </row>
    <row r="1615" spans="6:37" x14ac:dyDescent="0.25">
      <c r="F1615" s="48"/>
      <c r="G1615" s="48"/>
      <c r="H1615" s="61"/>
      <c r="I1615" s="48"/>
      <c r="J1615" s="48"/>
      <c r="Y1615" s="79"/>
      <c r="Z1615" s="102"/>
      <c r="AA1615" s="48"/>
      <c r="AB1615" s="48"/>
      <c r="AD1615" s="48"/>
      <c r="AE1615" s="48"/>
      <c r="AF1615" s="48"/>
      <c r="AH1615" s="48"/>
      <c r="AJ1615" s="48"/>
      <c r="AK1615" s="48"/>
    </row>
    <row r="1616" spans="6:37" x14ac:dyDescent="0.25">
      <c r="F1616" s="48"/>
      <c r="G1616" s="48"/>
      <c r="H1616" s="61"/>
      <c r="I1616" s="48"/>
      <c r="J1616" s="48"/>
      <c r="Y1616" s="79"/>
      <c r="Z1616" s="102"/>
      <c r="AA1616" s="48"/>
      <c r="AB1616" s="48"/>
      <c r="AD1616" s="48"/>
      <c r="AE1616" s="48"/>
      <c r="AF1616" s="48"/>
      <c r="AH1616" s="48"/>
      <c r="AJ1616" s="48"/>
      <c r="AK1616" s="48"/>
    </row>
    <row r="1617" spans="6:37" x14ac:dyDescent="0.25">
      <c r="F1617" s="48"/>
      <c r="G1617" s="48"/>
      <c r="H1617" s="61"/>
      <c r="I1617" s="48"/>
      <c r="J1617" s="48"/>
      <c r="Y1617" s="79"/>
      <c r="Z1617" s="102"/>
      <c r="AA1617" s="48"/>
      <c r="AB1617" s="48"/>
      <c r="AD1617" s="48"/>
      <c r="AE1617" s="48"/>
      <c r="AF1617" s="48"/>
      <c r="AH1617" s="48"/>
      <c r="AJ1617" s="48"/>
      <c r="AK1617" s="48"/>
    </row>
    <row r="1618" spans="6:37" x14ac:dyDescent="0.25">
      <c r="F1618" s="48"/>
      <c r="G1618" s="48"/>
      <c r="H1618" s="61"/>
      <c r="I1618" s="48"/>
      <c r="J1618" s="48"/>
      <c r="Y1618" s="79"/>
      <c r="Z1618" s="102"/>
      <c r="AA1618" s="48"/>
      <c r="AB1618" s="48"/>
      <c r="AD1618" s="48"/>
      <c r="AE1618" s="48"/>
      <c r="AF1618" s="48"/>
      <c r="AH1618" s="48"/>
      <c r="AJ1618" s="48"/>
      <c r="AK1618" s="48"/>
    </row>
    <row r="1619" spans="6:37" x14ac:dyDescent="0.25">
      <c r="F1619" s="48"/>
      <c r="G1619" s="48"/>
      <c r="H1619" s="61"/>
      <c r="I1619" s="48"/>
      <c r="J1619" s="48"/>
      <c r="Y1619" s="79"/>
      <c r="Z1619" s="102"/>
      <c r="AA1619" s="48"/>
      <c r="AB1619" s="48"/>
      <c r="AD1619" s="48"/>
      <c r="AE1619" s="48"/>
      <c r="AF1619" s="48"/>
      <c r="AH1619" s="48"/>
      <c r="AJ1619" s="48"/>
      <c r="AK1619" s="48"/>
    </row>
    <row r="1620" spans="6:37" x14ac:dyDescent="0.25">
      <c r="F1620" s="48"/>
      <c r="G1620" s="48"/>
      <c r="H1620" s="61"/>
      <c r="I1620" s="48"/>
      <c r="J1620" s="48"/>
      <c r="Y1620" s="79"/>
      <c r="Z1620" s="102"/>
      <c r="AA1620" s="48"/>
      <c r="AB1620" s="48"/>
      <c r="AD1620" s="48"/>
      <c r="AE1620" s="48"/>
      <c r="AF1620" s="48"/>
      <c r="AH1620" s="48"/>
      <c r="AJ1620" s="48"/>
      <c r="AK1620" s="48"/>
    </row>
    <row r="1621" spans="6:37" x14ac:dyDescent="0.25">
      <c r="F1621" s="48"/>
      <c r="G1621" s="48"/>
      <c r="H1621" s="61"/>
      <c r="I1621" s="48"/>
      <c r="J1621" s="48"/>
      <c r="Y1621" s="79"/>
      <c r="Z1621" s="102"/>
      <c r="AA1621" s="48"/>
      <c r="AB1621" s="48"/>
      <c r="AD1621" s="48"/>
      <c r="AE1621" s="48"/>
      <c r="AF1621" s="48"/>
      <c r="AH1621" s="48"/>
      <c r="AJ1621" s="48"/>
      <c r="AK1621" s="48"/>
    </row>
    <row r="1622" spans="6:37" x14ac:dyDescent="0.25">
      <c r="F1622" s="48"/>
      <c r="G1622" s="48"/>
      <c r="H1622" s="61"/>
      <c r="I1622" s="48"/>
      <c r="J1622" s="48"/>
      <c r="Y1622" s="79"/>
      <c r="Z1622" s="102"/>
      <c r="AA1622" s="48"/>
      <c r="AB1622" s="48"/>
      <c r="AD1622" s="48"/>
      <c r="AE1622" s="48"/>
      <c r="AF1622" s="48"/>
      <c r="AH1622" s="48"/>
      <c r="AJ1622" s="48"/>
      <c r="AK1622" s="48"/>
    </row>
    <row r="1623" spans="6:37" x14ac:dyDescent="0.25">
      <c r="F1623" s="48"/>
      <c r="G1623" s="48"/>
      <c r="H1623" s="61"/>
      <c r="I1623" s="48"/>
      <c r="J1623" s="48"/>
      <c r="Y1623" s="79"/>
      <c r="Z1623" s="102"/>
      <c r="AA1623" s="48"/>
      <c r="AB1623" s="48"/>
      <c r="AD1623" s="48"/>
      <c r="AE1623" s="48"/>
      <c r="AF1623" s="48"/>
      <c r="AH1623" s="48"/>
      <c r="AJ1623" s="48"/>
      <c r="AK1623" s="48"/>
    </row>
    <row r="1624" spans="6:37" x14ac:dyDescent="0.25">
      <c r="F1624" s="48"/>
      <c r="G1624" s="48"/>
      <c r="H1624" s="61"/>
      <c r="I1624" s="48"/>
      <c r="J1624" s="48"/>
      <c r="Y1624" s="79"/>
      <c r="Z1624" s="102"/>
      <c r="AA1624" s="48"/>
      <c r="AB1624" s="48"/>
      <c r="AD1624" s="48"/>
      <c r="AE1624" s="48"/>
      <c r="AF1624" s="48"/>
      <c r="AH1624" s="48"/>
      <c r="AJ1624" s="48"/>
      <c r="AK1624" s="48"/>
    </row>
    <row r="1625" spans="6:37" x14ac:dyDescent="0.25">
      <c r="F1625" s="48"/>
      <c r="G1625" s="48"/>
      <c r="H1625" s="61"/>
      <c r="I1625" s="48"/>
      <c r="J1625" s="48"/>
      <c r="Y1625" s="79"/>
      <c r="Z1625" s="102"/>
      <c r="AA1625" s="48"/>
      <c r="AB1625" s="48"/>
      <c r="AD1625" s="48"/>
      <c r="AE1625" s="48"/>
      <c r="AF1625" s="48"/>
      <c r="AH1625" s="48"/>
      <c r="AJ1625" s="48"/>
      <c r="AK1625" s="48"/>
    </row>
    <row r="1626" spans="6:37" x14ac:dyDescent="0.25">
      <c r="F1626" s="48"/>
      <c r="G1626" s="48"/>
      <c r="H1626" s="61"/>
      <c r="I1626" s="48"/>
      <c r="J1626" s="48"/>
      <c r="Y1626" s="79"/>
      <c r="Z1626" s="102"/>
      <c r="AA1626" s="48"/>
      <c r="AB1626" s="48"/>
      <c r="AD1626" s="48"/>
      <c r="AE1626" s="48"/>
      <c r="AF1626" s="48"/>
      <c r="AH1626" s="48"/>
      <c r="AJ1626" s="48"/>
      <c r="AK1626" s="48"/>
    </row>
    <row r="1627" spans="6:37" x14ac:dyDescent="0.25">
      <c r="F1627" s="48"/>
      <c r="G1627" s="48"/>
      <c r="H1627" s="61"/>
      <c r="I1627" s="48"/>
      <c r="J1627" s="48"/>
      <c r="Y1627" s="79"/>
      <c r="Z1627" s="102"/>
      <c r="AA1627" s="48"/>
      <c r="AB1627" s="48"/>
      <c r="AD1627" s="48"/>
      <c r="AE1627" s="48"/>
      <c r="AF1627" s="48"/>
      <c r="AH1627" s="48"/>
      <c r="AJ1627" s="48"/>
      <c r="AK1627" s="48"/>
    </row>
    <row r="1628" spans="6:37" x14ac:dyDescent="0.25">
      <c r="F1628" s="48"/>
      <c r="G1628" s="48"/>
      <c r="H1628" s="61"/>
      <c r="I1628" s="48"/>
      <c r="J1628" s="48"/>
      <c r="Y1628" s="79"/>
      <c r="Z1628" s="102"/>
      <c r="AA1628" s="48"/>
      <c r="AB1628" s="48"/>
      <c r="AD1628" s="48"/>
      <c r="AE1628" s="48"/>
      <c r="AF1628" s="48"/>
      <c r="AH1628" s="48"/>
      <c r="AJ1628" s="48"/>
      <c r="AK1628" s="48"/>
    </row>
    <row r="1629" spans="6:37" x14ac:dyDescent="0.25">
      <c r="F1629" s="48"/>
      <c r="G1629" s="48"/>
      <c r="H1629" s="61"/>
      <c r="I1629" s="48"/>
      <c r="J1629" s="48"/>
      <c r="Y1629" s="79"/>
      <c r="Z1629" s="102"/>
      <c r="AA1629" s="48"/>
      <c r="AB1629" s="48"/>
      <c r="AD1629" s="48"/>
      <c r="AE1629" s="48"/>
      <c r="AF1629" s="48"/>
      <c r="AH1629" s="48"/>
      <c r="AJ1629" s="48"/>
      <c r="AK1629" s="48"/>
    </row>
    <row r="1630" spans="6:37" x14ac:dyDescent="0.25">
      <c r="F1630" s="48"/>
      <c r="G1630" s="48"/>
      <c r="H1630" s="61"/>
      <c r="I1630" s="48"/>
      <c r="J1630" s="48"/>
      <c r="Y1630" s="79"/>
      <c r="Z1630" s="102"/>
      <c r="AA1630" s="48"/>
      <c r="AB1630" s="48"/>
      <c r="AD1630" s="48"/>
      <c r="AE1630" s="48"/>
      <c r="AF1630" s="48"/>
      <c r="AH1630" s="48"/>
      <c r="AJ1630" s="48"/>
      <c r="AK1630" s="48"/>
    </row>
    <row r="1631" spans="6:37" x14ac:dyDescent="0.25">
      <c r="F1631" s="48"/>
      <c r="G1631" s="48"/>
      <c r="H1631" s="61"/>
      <c r="I1631" s="48"/>
      <c r="J1631" s="48"/>
      <c r="Y1631" s="79"/>
      <c r="Z1631" s="102"/>
      <c r="AA1631" s="48"/>
      <c r="AB1631" s="48"/>
      <c r="AD1631" s="48"/>
      <c r="AE1631" s="48"/>
      <c r="AF1631" s="48"/>
      <c r="AH1631" s="48"/>
      <c r="AJ1631" s="48"/>
      <c r="AK1631" s="48"/>
    </row>
    <row r="1632" spans="6:37" x14ac:dyDescent="0.25">
      <c r="F1632" s="48"/>
      <c r="G1632" s="48"/>
      <c r="H1632" s="61"/>
      <c r="I1632" s="48"/>
      <c r="J1632" s="48"/>
      <c r="Y1632" s="79"/>
      <c r="Z1632" s="102"/>
      <c r="AA1632" s="48"/>
      <c r="AB1632" s="48"/>
      <c r="AD1632" s="48"/>
      <c r="AE1632" s="48"/>
      <c r="AF1632" s="48"/>
      <c r="AH1632" s="48"/>
      <c r="AJ1632" s="48"/>
      <c r="AK1632" s="48"/>
    </row>
    <row r="1633" spans="6:37" x14ac:dyDescent="0.25">
      <c r="F1633" s="48"/>
      <c r="G1633" s="48"/>
      <c r="H1633" s="61"/>
      <c r="I1633" s="48"/>
      <c r="J1633" s="48"/>
      <c r="Y1633" s="79"/>
      <c r="Z1633" s="102"/>
      <c r="AA1633" s="48"/>
      <c r="AB1633" s="48"/>
      <c r="AD1633" s="48"/>
      <c r="AE1633" s="48"/>
      <c r="AF1633" s="48"/>
      <c r="AH1633" s="48"/>
      <c r="AJ1633" s="48"/>
      <c r="AK1633" s="48"/>
    </row>
    <row r="1634" spans="6:37" x14ac:dyDescent="0.25">
      <c r="F1634" s="48"/>
      <c r="G1634" s="48"/>
      <c r="H1634" s="61"/>
      <c r="I1634" s="48"/>
      <c r="J1634" s="48"/>
      <c r="Y1634" s="79"/>
      <c r="Z1634" s="102"/>
      <c r="AA1634" s="48"/>
      <c r="AB1634" s="48"/>
      <c r="AD1634" s="48"/>
      <c r="AE1634" s="48"/>
      <c r="AF1634" s="48"/>
      <c r="AH1634" s="48"/>
      <c r="AJ1634" s="48"/>
      <c r="AK1634" s="48"/>
    </row>
    <row r="1635" spans="6:37" x14ac:dyDescent="0.25">
      <c r="F1635" s="48"/>
      <c r="G1635" s="48"/>
      <c r="H1635" s="61"/>
      <c r="I1635" s="48"/>
      <c r="J1635" s="48"/>
      <c r="Y1635" s="79"/>
      <c r="Z1635" s="102"/>
      <c r="AA1635" s="48"/>
      <c r="AB1635" s="48"/>
      <c r="AD1635" s="48"/>
      <c r="AE1635" s="48"/>
      <c r="AF1635" s="48"/>
      <c r="AH1635" s="48"/>
      <c r="AJ1635" s="48"/>
      <c r="AK1635" s="48"/>
    </row>
    <row r="1636" spans="6:37" x14ac:dyDescent="0.25">
      <c r="F1636" s="48"/>
      <c r="G1636" s="48"/>
      <c r="H1636" s="61"/>
      <c r="I1636" s="48"/>
      <c r="J1636" s="48"/>
      <c r="Y1636" s="79"/>
      <c r="Z1636" s="102"/>
      <c r="AA1636" s="48"/>
      <c r="AB1636" s="48"/>
      <c r="AD1636" s="48"/>
      <c r="AE1636" s="48"/>
      <c r="AF1636" s="48"/>
      <c r="AH1636" s="48"/>
      <c r="AJ1636" s="48"/>
      <c r="AK1636" s="48"/>
    </row>
    <row r="1637" spans="6:37" x14ac:dyDescent="0.25">
      <c r="F1637" s="48"/>
      <c r="G1637" s="48"/>
      <c r="H1637" s="61"/>
      <c r="I1637" s="48"/>
      <c r="J1637" s="48"/>
      <c r="Y1637" s="79"/>
      <c r="Z1637" s="102"/>
      <c r="AA1637" s="48"/>
      <c r="AB1637" s="48"/>
      <c r="AD1637" s="48"/>
      <c r="AE1637" s="48"/>
      <c r="AF1637" s="48"/>
      <c r="AH1637" s="48"/>
      <c r="AJ1637" s="48"/>
      <c r="AK1637" s="48"/>
    </row>
    <row r="1638" spans="6:37" x14ac:dyDescent="0.25">
      <c r="F1638" s="48"/>
      <c r="G1638" s="48"/>
      <c r="H1638" s="61"/>
      <c r="I1638" s="48"/>
      <c r="J1638" s="48"/>
      <c r="Y1638" s="79"/>
      <c r="Z1638" s="102"/>
      <c r="AA1638" s="48"/>
      <c r="AB1638" s="48"/>
      <c r="AD1638" s="48"/>
      <c r="AE1638" s="48"/>
      <c r="AF1638" s="48"/>
      <c r="AH1638" s="48"/>
      <c r="AJ1638" s="48"/>
      <c r="AK1638" s="48"/>
    </row>
    <row r="1639" spans="6:37" x14ac:dyDescent="0.25">
      <c r="F1639" s="48"/>
      <c r="G1639" s="48"/>
      <c r="H1639" s="61"/>
      <c r="I1639" s="48"/>
      <c r="J1639" s="48"/>
      <c r="Y1639" s="79"/>
      <c r="Z1639" s="102"/>
      <c r="AA1639" s="48"/>
      <c r="AB1639" s="48"/>
      <c r="AD1639" s="48"/>
      <c r="AE1639" s="48"/>
      <c r="AF1639" s="48"/>
      <c r="AH1639" s="48"/>
      <c r="AJ1639" s="48"/>
      <c r="AK1639" s="48"/>
    </row>
    <row r="1640" spans="6:37" x14ac:dyDescent="0.25">
      <c r="F1640" s="48"/>
      <c r="G1640" s="48"/>
      <c r="H1640" s="61"/>
      <c r="I1640" s="48"/>
      <c r="J1640" s="48"/>
      <c r="Y1640" s="79"/>
      <c r="Z1640" s="102"/>
      <c r="AA1640" s="48"/>
      <c r="AB1640" s="48"/>
      <c r="AD1640" s="48"/>
      <c r="AE1640" s="48"/>
      <c r="AF1640" s="48"/>
      <c r="AH1640" s="48"/>
      <c r="AJ1640" s="48"/>
      <c r="AK1640" s="48"/>
    </row>
    <row r="1641" spans="6:37" x14ac:dyDescent="0.25">
      <c r="F1641" s="48"/>
      <c r="G1641" s="48"/>
      <c r="H1641" s="61"/>
      <c r="I1641" s="48"/>
      <c r="J1641" s="48"/>
      <c r="Y1641" s="79"/>
      <c r="Z1641" s="102"/>
      <c r="AA1641" s="48"/>
      <c r="AB1641" s="48"/>
      <c r="AD1641" s="48"/>
      <c r="AE1641" s="48"/>
      <c r="AF1641" s="48"/>
      <c r="AH1641" s="48"/>
      <c r="AJ1641" s="48"/>
      <c r="AK1641" s="48"/>
    </row>
    <row r="1642" spans="6:37" x14ac:dyDescent="0.25">
      <c r="F1642" s="48"/>
      <c r="G1642" s="48"/>
      <c r="H1642" s="61"/>
      <c r="I1642" s="48"/>
      <c r="J1642" s="48"/>
      <c r="Y1642" s="79"/>
      <c r="Z1642" s="102"/>
      <c r="AA1642" s="48"/>
      <c r="AB1642" s="48"/>
      <c r="AD1642" s="48"/>
      <c r="AE1642" s="48"/>
      <c r="AF1642" s="48"/>
      <c r="AH1642" s="48"/>
      <c r="AJ1642" s="48"/>
      <c r="AK1642" s="48"/>
    </row>
    <row r="1643" spans="6:37" x14ac:dyDescent="0.25">
      <c r="F1643" s="48"/>
      <c r="G1643" s="48"/>
      <c r="H1643" s="61"/>
      <c r="I1643" s="48"/>
      <c r="J1643" s="48"/>
      <c r="Y1643" s="79"/>
      <c r="Z1643" s="102"/>
      <c r="AA1643" s="48"/>
      <c r="AB1643" s="48"/>
      <c r="AD1643" s="48"/>
      <c r="AE1643" s="48"/>
      <c r="AF1643" s="48"/>
      <c r="AH1643" s="48"/>
      <c r="AJ1643" s="48"/>
      <c r="AK1643" s="48"/>
    </row>
    <row r="1644" spans="6:37" x14ac:dyDescent="0.25">
      <c r="F1644" s="48"/>
      <c r="G1644" s="48"/>
      <c r="H1644" s="61"/>
      <c r="I1644" s="48"/>
      <c r="J1644" s="48"/>
      <c r="Y1644" s="79"/>
      <c r="Z1644" s="102"/>
      <c r="AA1644" s="48"/>
      <c r="AB1644" s="48"/>
      <c r="AD1644" s="48"/>
      <c r="AE1644" s="48"/>
      <c r="AF1644" s="48"/>
      <c r="AH1644" s="48"/>
      <c r="AJ1644" s="48"/>
      <c r="AK1644" s="48"/>
    </row>
    <row r="1645" spans="6:37" x14ac:dyDescent="0.25">
      <c r="F1645" s="48"/>
      <c r="G1645" s="48"/>
      <c r="H1645" s="61"/>
      <c r="I1645" s="48"/>
      <c r="J1645" s="48"/>
      <c r="Y1645" s="79"/>
      <c r="Z1645" s="102"/>
      <c r="AA1645" s="48"/>
      <c r="AB1645" s="48"/>
      <c r="AD1645" s="48"/>
      <c r="AE1645" s="48"/>
      <c r="AF1645" s="48"/>
      <c r="AH1645" s="48"/>
      <c r="AJ1645" s="48"/>
      <c r="AK1645" s="48"/>
    </row>
    <row r="1646" spans="6:37" x14ac:dyDescent="0.25">
      <c r="F1646" s="48"/>
      <c r="G1646" s="48"/>
      <c r="H1646" s="61"/>
      <c r="I1646" s="48"/>
      <c r="J1646" s="48"/>
      <c r="Y1646" s="79"/>
      <c r="Z1646" s="102"/>
      <c r="AA1646" s="48"/>
      <c r="AB1646" s="48"/>
      <c r="AD1646" s="48"/>
      <c r="AE1646" s="48"/>
      <c r="AF1646" s="48"/>
      <c r="AH1646" s="48"/>
      <c r="AJ1646" s="48"/>
      <c r="AK1646" s="48"/>
    </row>
    <row r="1647" spans="6:37" x14ac:dyDescent="0.25">
      <c r="F1647" s="48"/>
      <c r="G1647" s="48"/>
      <c r="H1647" s="61"/>
      <c r="I1647" s="48"/>
      <c r="J1647" s="48"/>
      <c r="Y1647" s="79"/>
      <c r="Z1647" s="102"/>
      <c r="AA1647" s="48"/>
      <c r="AB1647" s="48"/>
      <c r="AD1647" s="48"/>
      <c r="AE1647" s="48"/>
      <c r="AF1647" s="48"/>
      <c r="AH1647" s="48"/>
      <c r="AJ1647" s="48"/>
      <c r="AK1647" s="48"/>
    </row>
    <row r="1648" spans="6:37" x14ac:dyDescent="0.25">
      <c r="F1648" s="48"/>
      <c r="G1648" s="48"/>
      <c r="H1648" s="61"/>
      <c r="I1648" s="48"/>
      <c r="J1648" s="48"/>
      <c r="Y1648" s="79"/>
      <c r="Z1648" s="102"/>
      <c r="AA1648" s="48"/>
      <c r="AB1648" s="48"/>
      <c r="AD1648" s="48"/>
      <c r="AE1648" s="48"/>
      <c r="AF1648" s="48"/>
      <c r="AH1648" s="48"/>
      <c r="AJ1648" s="48"/>
      <c r="AK1648" s="48"/>
    </row>
    <row r="1649" spans="6:37" x14ac:dyDescent="0.25">
      <c r="F1649" s="48"/>
      <c r="G1649" s="48"/>
      <c r="H1649" s="61"/>
      <c r="I1649" s="48"/>
      <c r="J1649" s="48"/>
      <c r="Y1649" s="79"/>
      <c r="Z1649" s="102"/>
      <c r="AA1649" s="48"/>
      <c r="AB1649" s="48"/>
      <c r="AD1649" s="48"/>
      <c r="AE1649" s="48"/>
      <c r="AF1649" s="48"/>
      <c r="AH1649" s="48"/>
      <c r="AJ1649" s="48"/>
      <c r="AK1649" s="48"/>
    </row>
    <row r="1650" spans="6:37" x14ac:dyDescent="0.25">
      <c r="F1650" s="48"/>
      <c r="G1650" s="48"/>
      <c r="H1650" s="61"/>
      <c r="I1650" s="48"/>
      <c r="J1650" s="48"/>
      <c r="Y1650" s="79"/>
      <c r="Z1650" s="102"/>
      <c r="AA1650" s="48"/>
      <c r="AB1650" s="48"/>
      <c r="AD1650" s="48"/>
      <c r="AE1650" s="48"/>
      <c r="AF1650" s="48"/>
      <c r="AH1650" s="48"/>
      <c r="AJ1650" s="48"/>
      <c r="AK1650" s="48"/>
    </row>
    <row r="1651" spans="6:37" x14ac:dyDescent="0.25">
      <c r="F1651" s="48"/>
      <c r="G1651" s="48"/>
      <c r="H1651" s="61"/>
      <c r="I1651" s="48"/>
      <c r="J1651" s="48"/>
      <c r="Y1651" s="79"/>
      <c r="Z1651" s="102"/>
      <c r="AA1651" s="48"/>
      <c r="AB1651" s="48"/>
      <c r="AD1651" s="48"/>
      <c r="AE1651" s="48"/>
      <c r="AF1651" s="48"/>
      <c r="AH1651" s="48"/>
      <c r="AJ1651" s="48"/>
      <c r="AK1651" s="48"/>
    </row>
    <row r="1652" spans="6:37" x14ac:dyDescent="0.25">
      <c r="F1652" s="48"/>
      <c r="G1652" s="48"/>
      <c r="H1652" s="61"/>
      <c r="I1652" s="48"/>
      <c r="J1652" s="48"/>
      <c r="Y1652" s="79"/>
      <c r="Z1652" s="102"/>
      <c r="AA1652" s="48"/>
      <c r="AB1652" s="48"/>
      <c r="AD1652" s="48"/>
      <c r="AE1652" s="48"/>
      <c r="AF1652" s="48"/>
      <c r="AH1652" s="48"/>
      <c r="AJ1652" s="48"/>
      <c r="AK1652" s="48"/>
    </row>
    <row r="1653" spans="6:37" x14ac:dyDescent="0.25">
      <c r="F1653" s="48"/>
      <c r="G1653" s="48"/>
      <c r="H1653" s="61"/>
      <c r="I1653" s="48"/>
      <c r="J1653" s="48"/>
      <c r="Y1653" s="79"/>
      <c r="Z1653" s="102"/>
      <c r="AA1653" s="48"/>
      <c r="AB1653" s="48"/>
      <c r="AD1653" s="48"/>
      <c r="AE1653" s="48"/>
      <c r="AF1653" s="48"/>
      <c r="AH1653" s="48"/>
      <c r="AJ1653" s="48"/>
      <c r="AK1653" s="48"/>
    </row>
    <row r="1654" spans="6:37" x14ac:dyDescent="0.25">
      <c r="F1654" s="48"/>
      <c r="G1654" s="48"/>
      <c r="H1654" s="61"/>
      <c r="I1654" s="48"/>
      <c r="J1654" s="48"/>
      <c r="Y1654" s="79"/>
      <c r="Z1654" s="102"/>
      <c r="AA1654" s="48"/>
      <c r="AB1654" s="48"/>
      <c r="AD1654" s="48"/>
      <c r="AE1654" s="48"/>
      <c r="AF1654" s="48"/>
      <c r="AH1654" s="48"/>
      <c r="AJ1654" s="48"/>
      <c r="AK1654" s="48"/>
    </row>
    <row r="1655" spans="6:37" x14ac:dyDescent="0.25">
      <c r="F1655" s="48"/>
      <c r="G1655" s="48"/>
      <c r="H1655" s="61"/>
      <c r="I1655" s="48"/>
      <c r="J1655" s="48"/>
      <c r="Y1655" s="79"/>
      <c r="Z1655" s="102"/>
      <c r="AA1655" s="48"/>
      <c r="AB1655" s="48"/>
      <c r="AD1655" s="48"/>
      <c r="AE1655" s="48"/>
      <c r="AF1655" s="48"/>
      <c r="AH1655" s="48"/>
      <c r="AJ1655" s="48"/>
      <c r="AK1655" s="48"/>
    </row>
    <row r="1656" spans="6:37" x14ac:dyDescent="0.25">
      <c r="F1656" s="48"/>
      <c r="G1656" s="48"/>
      <c r="H1656" s="61"/>
      <c r="I1656" s="48"/>
      <c r="J1656" s="48"/>
      <c r="Y1656" s="79"/>
      <c r="Z1656" s="102"/>
      <c r="AA1656" s="48"/>
      <c r="AB1656" s="48"/>
      <c r="AD1656" s="48"/>
      <c r="AE1656" s="48"/>
      <c r="AF1656" s="48"/>
      <c r="AH1656" s="48"/>
      <c r="AJ1656" s="48"/>
      <c r="AK1656" s="48"/>
    </row>
    <row r="1657" spans="6:37" x14ac:dyDescent="0.25">
      <c r="F1657" s="48"/>
      <c r="G1657" s="48"/>
      <c r="H1657" s="61"/>
      <c r="I1657" s="48"/>
      <c r="J1657" s="48"/>
      <c r="Y1657" s="79"/>
      <c r="Z1657" s="102"/>
      <c r="AA1657" s="48"/>
      <c r="AB1657" s="48"/>
      <c r="AD1657" s="48"/>
      <c r="AE1657" s="48"/>
      <c r="AF1657" s="48"/>
      <c r="AH1657" s="48"/>
      <c r="AJ1657" s="48"/>
      <c r="AK1657" s="48"/>
    </row>
    <row r="1658" spans="6:37" x14ac:dyDescent="0.25">
      <c r="F1658" s="48"/>
      <c r="G1658" s="48"/>
      <c r="H1658" s="61"/>
      <c r="I1658" s="48"/>
      <c r="J1658" s="48"/>
      <c r="Y1658" s="79"/>
      <c r="Z1658" s="102"/>
      <c r="AA1658" s="48"/>
      <c r="AB1658" s="48"/>
      <c r="AD1658" s="48"/>
      <c r="AE1658" s="48"/>
      <c r="AF1658" s="48"/>
      <c r="AH1658" s="48"/>
      <c r="AJ1658" s="48"/>
      <c r="AK1658" s="48"/>
    </row>
    <row r="1659" spans="6:37" x14ac:dyDescent="0.25">
      <c r="F1659" s="48"/>
      <c r="G1659" s="48"/>
      <c r="H1659" s="61"/>
      <c r="I1659" s="48"/>
      <c r="J1659" s="48"/>
      <c r="Y1659" s="79"/>
      <c r="Z1659" s="102"/>
      <c r="AA1659" s="48"/>
      <c r="AB1659" s="48"/>
      <c r="AD1659" s="48"/>
      <c r="AE1659" s="48"/>
      <c r="AF1659" s="48"/>
      <c r="AH1659" s="48"/>
      <c r="AJ1659" s="48"/>
      <c r="AK1659" s="48"/>
    </row>
    <row r="1660" spans="6:37" x14ac:dyDescent="0.25">
      <c r="F1660" s="48"/>
      <c r="G1660" s="48"/>
      <c r="H1660" s="61"/>
      <c r="I1660" s="48"/>
      <c r="J1660" s="48"/>
      <c r="Y1660" s="79"/>
      <c r="Z1660" s="102"/>
      <c r="AA1660" s="48"/>
      <c r="AB1660" s="48"/>
      <c r="AD1660" s="48"/>
      <c r="AE1660" s="48"/>
      <c r="AF1660" s="48"/>
      <c r="AH1660" s="48"/>
      <c r="AJ1660" s="48"/>
      <c r="AK1660" s="48"/>
    </row>
    <row r="1661" spans="6:37" x14ac:dyDescent="0.25">
      <c r="F1661" s="48"/>
      <c r="G1661" s="48"/>
      <c r="H1661" s="61"/>
      <c r="I1661" s="48"/>
      <c r="J1661" s="48"/>
      <c r="Y1661" s="79"/>
      <c r="Z1661" s="102"/>
      <c r="AA1661" s="48"/>
      <c r="AB1661" s="48"/>
      <c r="AD1661" s="48"/>
      <c r="AE1661" s="48"/>
      <c r="AF1661" s="48"/>
      <c r="AH1661" s="48"/>
      <c r="AJ1661" s="48"/>
      <c r="AK1661" s="48"/>
    </row>
    <row r="1662" spans="6:37" x14ac:dyDescent="0.25">
      <c r="F1662" s="48"/>
      <c r="G1662" s="48"/>
      <c r="H1662" s="61"/>
      <c r="I1662" s="48"/>
      <c r="J1662" s="48"/>
      <c r="Y1662" s="79"/>
      <c r="Z1662" s="102"/>
      <c r="AA1662" s="48"/>
      <c r="AB1662" s="48"/>
      <c r="AD1662" s="48"/>
      <c r="AE1662" s="48"/>
      <c r="AF1662" s="48"/>
      <c r="AH1662" s="48"/>
      <c r="AJ1662" s="48"/>
      <c r="AK1662" s="48"/>
    </row>
    <row r="1663" spans="6:37" x14ac:dyDescent="0.25">
      <c r="F1663" s="48"/>
      <c r="G1663" s="48"/>
      <c r="H1663" s="61"/>
      <c r="I1663" s="48"/>
      <c r="J1663" s="48"/>
      <c r="Y1663" s="79"/>
      <c r="Z1663" s="102"/>
      <c r="AA1663" s="48"/>
      <c r="AB1663" s="48"/>
      <c r="AD1663" s="48"/>
      <c r="AE1663" s="48"/>
      <c r="AF1663" s="48"/>
      <c r="AH1663" s="48"/>
      <c r="AJ1663" s="48"/>
      <c r="AK1663" s="48"/>
    </row>
    <row r="1664" spans="6:37" x14ac:dyDescent="0.25">
      <c r="F1664" s="48"/>
      <c r="G1664" s="48"/>
      <c r="H1664" s="61"/>
      <c r="I1664" s="48"/>
      <c r="J1664" s="48"/>
      <c r="Y1664" s="79"/>
      <c r="Z1664" s="102"/>
      <c r="AA1664" s="48"/>
      <c r="AB1664" s="48"/>
      <c r="AD1664" s="48"/>
      <c r="AE1664" s="48"/>
      <c r="AF1664" s="48"/>
      <c r="AH1664" s="48"/>
      <c r="AJ1664" s="48"/>
      <c r="AK1664" s="48"/>
    </row>
    <row r="1665" spans="6:37" x14ac:dyDescent="0.25">
      <c r="F1665" s="48"/>
      <c r="G1665" s="48"/>
      <c r="H1665" s="61"/>
      <c r="I1665" s="48"/>
      <c r="J1665" s="48"/>
      <c r="Y1665" s="79"/>
      <c r="Z1665" s="102"/>
      <c r="AA1665" s="48"/>
      <c r="AB1665" s="48"/>
      <c r="AD1665" s="48"/>
      <c r="AE1665" s="48"/>
      <c r="AF1665" s="48"/>
      <c r="AH1665" s="48"/>
      <c r="AJ1665" s="48"/>
      <c r="AK1665" s="48"/>
    </row>
    <row r="1666" spans="6:37" x14ac:dyDescent="0.25">
      <c r="F1666" s="48"/>
      <c r="G1666" s="48"/>
      <c r="H1666" s="61"/>
      <c r="I1666" s="48"/>
      <c r="J1666" s="48"/>
      <c r="Y1666" s="79"/>
      <c r="Z1666" s="102"/>
      <c r="AA1666" s="48"/>
      <c r="AB1666" s="48"/>
      <c r="AD1666" s="48"/>
      <c r="AE1666" s="48"/>
      <c r="AF1666" s="48"/>
      <c r="AH1666" s="48"/>
      <c r="AJ1666" s="48"/>
      <c r="AK1666" s="48"/>
    </row>
    <row r="1667" spans="6:37" x14ac:dyDescent="0.25">
      <c r="F1667" s="48"/>
      <c r="G1667" s="48"/>
      <c r="H1667" s="61"/>
      <c r="I1667" s="48"/>
      <c r="J1667" s="48"/>
      <c r="Y1667" s="79"/>
      <c r="Z1667" s="102"/>
      <c r="AA1667" s="48"/>
      <c r="AB1667" s="48"/>
      <c r="AD1667" s="48"/>
      <c r="AE1667" s="48"/>
      <c r="AF1667" s="48"/>
      <c r="AH1667" s="48"/>
      <c r="AJ1667" s="48"/>
      <c r="AK1667" s="48"/>
    </row>
    <row r="1668" spans="6:37" x14ac:dyDescent="0.25">
      <c r="F1668" s="48"/>
      <c r="G1668" s="48"/>
      <c r="H1668" s="61"/>
      <c r="I1668" s="48"/>
      <c r="J1668" s="48"/>
      <c r="Y1668" s="79"/>
      <c r="Z1668" s="102"/>
      <c r="AA1668" s="48"/>
      <c r="AB1668" s="48"/>
      <c r="AD1668" s="48"/>
      <c r="AE1668" s="48"/>
      <c r="AF1668" s="48"/>
      <c r="AH1668" s="48"/>
      <c r="AJ1668" s="48"/>
      <c r="AK1668" s="48"/>
    </row>
    <row r="1669" spans="6:37" x14ac:dyDescent="0.25">
      <c r="F1669" s="48"/>
      <c r="G1669" s="48"/>
      <c r="H1669" s="61"/>
      <c r="I1669" s="48"/>
      <c r="J1669" s="48"/>
      <c r="Y1669" s="79"/>
      <c r="Z1669" s="102"/>
      <c r="AA1669" s="48"/>
      <c r="AB1669" s="48"/>
      <c r="AD1669" s="48"/>
      <c r="AE1669" s="48"/>
      <c r="AF1669" s="48"/>
      <c r="AH1669" s="48"/>
      <c r="AJ1669" s="48"/>
      <c r="AK1669" s="48"/>
    </row>
    <row r="1670" spans="6:37" x14ac:dyDescent="0.25">
      <c r="F1670" s="48"/>
      <c r="G1670" s="48"/>
      <c r="H1670" s="61"/>
      <c r="I1670" s="48"/>
      <c r="J1670" s="48"/>
      <c r="Y1670" s="79"/>
      <c r="Z1670" s="102"/>
      <c r="AA1670" s="48"/>
      <c r="AB1670" s="48"/>
      <c r="AD1670" s="48"/>
      <c r="AE1670" s="48"/>
      <c r="AF1670" s="48"/>
      <c r="AH1670" s="48"/>
      <c r="AJ1670" s="48"/>
      <c r="AK1670" s="48"/>
    </row>
    <row r="1671" spans="6:37" x14ac:dyDescent="0.25">
      <c r="F1671" s="48"/>
      <c r="G1671" s="48"/>
      <c r="H1671" s="61"/>
      <c r="I1671" s="48"/>
      <c r="J1671" s="48"/>
      <c r="Y1671" s="79"/>
      <c r="Z1671" s="102"/>
      <c r="AA1671" s="48"/>
      <c r="AB1671" s="48"/>
      <c r="AD1671" s="48"/>
      <c r="AE1671" s="48"/>
      <c r="AF1671" s="48"/>
      <c r="AH1671" s="48"/>
      <c r="AJ1671" s="48"/>
      <c r="AK1671" s="48"/>
    </row>
    <row r="1672" spans="6:37" x14ac:dyDescent="0.25">
      <c r="F1672" s="48"/>
      <c r="G1672" s="48"/>
      <c r="H1672" s="61"/>
      <c r="I1672" s="48"/>
      <c r="J1672" s="48"/>
      <c r="Y1672" s="79"/>
      <c r="Z1672" s="102"/>
      <c r="AA1672" s="48"/>
      <c r="AB1672" s="48"/>
      <c r="AD1672" s="48"/>
      <c r="AE1672" s="48"/>
      <c r="AF1672" s="48"/>
      <c r="AH1672" s="48"/>
      <c r="AJ1672" s="48"/>
      <c r="AK1672" s="48"/>
    </row>
    <row r="1673" spans="6:37" x14ac:dyDescent="0.25">
      <c r="F1673" s="48"/>
      <c r="G1673" s="48"/>
      <c r="H1673" s="61"/>
      <c r="I1673" s="48"/>
      <c r="J1673" s="48"/>
      <c r="Y1673" s="79"/>
      <c r="Z1673" s="102"/>
      <c r="AA1673" s="48"/>
      <c r="AB1673" s="48"/>
      <c r="AD1673" s="48"/>
      <c r="AE1673" s="48"/>
      <c r="AF1673" s="48"/>
      <c r="AH1673" s="48"/>
      <c r="AJ1673" s="48"/>
      <c r="AK1673" s="48"/>
    </row>
    <row r="1674" spans="6:37" x14ac:dyDescent="0.25">
      <c r="F1674" s="48"/>
      <c r="G1674" s="48"/>
      <c r="H1674" s="61"/>
      <c r="I1674" s="48"/>
      <c r="J1674" s="48"/>
      <c r="Y1674" s="79"/>
      <c r="Z1674" s="102"/>
      <c r="AA1674" s="48"/>
      <c r="AB1674" s="48"/>
      <c r="AD1674" s="48"/>
      <c r="AE1674" s="48"/>
      <c r="AF1674" s="48"/>
      <c r="AH1674" s="48"/>
      <c r="AJ1674" s="48"/>
      <c r="AK1674" s="48"/>
    </row>
    <row r="1675" spans="6:37" x14ac:dyDescent="0.25">
      <c r="F1675" s="48"/>
      <c r="G1675" s="48"/>
      <c r="H1675" s="61"/>
      <c r="I1675" s="48"/>
      <c r="J1675" s="48"/>
      <c r="Y1675" s="79"/>
      <c r="Z1675" s="102"/>
      <c r="AA1675" s="48"/>
      <c r="AB1675" s="48"/>
      <c r="AD1675" s="48"/>
      <c r="AE1675" s="48"/>
      <c r="AF1675" s="48"/>
      <c r="AH1675" s="48"/>
      <c r="AJ1675" s="48"/>
      <c r="AK1675" s="48"/>
    </row>
    <row r="1676" spans="6:37" x14ac:dyDescent="0.25">
      <c r="F1676" s="48"/>
      <c r="G1676" s="48"/>
      <c r="H1676" s="61"/>
      <c r="I1676" s="48"/>
      <c r="J1676" s="48"/>
      <c r="Y1676" s="79"/>
      <c r="Z1676" s="102"/>
      <c r="AA1676" s="48"/>
      <c r="AB1676" s="48"/>
      <c r="AD1676" s="48"/>
      <c r="AE1676" s="48"/>
      <c r="AF1676" s="48"/>
      <c r="AH1676" s="48"/>
      <c r="AJ1676" s="48"/>
      <c r="AK1676" s="48"/>
    </row>
    <row r="1677" spans="6:37" x14ac:dyDescent="0.25">
      <c r="F1677" s="48"/>
      <c r="G1677" s="48"/>
      <c r="H1677" s="61"/>
      <c r="I1677" s="48"/>
      <c r="J1677" s="48"/>
      <c r="Y1677" s="79"/>
      <c r="Z1677" s="102"/>
      <c r="AA1677" s="48"/>
      <c r="AB1677" s="48"/>
      <c r="AD1677" s="48"/>
      <c r="AE1677" s="48"/>
      <c r="AF1677" s="48"/>
      <c r="AH1677" s="48"/>
      <c r="AJ1677" s="48"/>
      <c r="AK1677" s="48"/>
    </row>
    <row r="1678" spans="6:37" x14ac:dyDescent="0.25">
      <c r="F1678" s="48"/>
      <c r="G1678" s="48"/>
      <c r="H1678" s="61"/>
      <c r="I1678" s="48"/>
      <c r="J1678" s="48"/>
      <c r="Y1678" s="79"/>
      <c r="Z1678" s="102"/>
      <c r="AA1678" s="48"/>
      <c r="AB1678" s="48"/>
      <c r="AD1678" s="48"/>
      <c r="AE1678" s="48"/>
      <c r="AF1678" s="48"/>
      <c r="AH1678" s="48"/>
      <c r="AJ1678" s="48"/>
      <c r="AK1678" s="48"/>
    </row>
    <row r="1679" spans="6:37" x14ac:dyDescent="0.25">
      <c r="F1679" s="48"/>
      <c r="G1679" s="48"/>
      <c r="H1679" s="61"/>
      <c r="I1679" s="48"/>
      <c r="J1679" s="48"/>
      <c r="Y1679" s="79"/>
      <c r="Z1679" s="102"/>
      <c r="AA1679" s="48"/>
      <c r="AB1679" s="48"/>
      <c r="AD1679" s="48"/>
      <c r="AE1679" s="48"/>
      <c r="AF1679" s="48"/>
      <c r="AH1679" s="48"/>
      <c r="AJ1679" s="48"/>
      <c r="AK1679" s="48"/>
    </row>
    <row r="1680" spans="6:37" x14ac:dyDescent="0.25">
      <c r="F1680" s="48"/>
      <c r="G1680" s="48"/>
      <c r="H1680" s="61"/>
      <c r="I1680" s="48"/>
      <c r="J1680" s="48"/>
      <c r="Y1680" s="79"/>
      <c r="Z1680" s="102"/>
      <c r="AA1680" s="48"/>
      <c r="AB1680" s="48"/>
      <c r="AD1680" s="48"/>
      <c r="AE1680" s="48"/>
      <c r="AF1680" s="48"/>
      <c r="AH1680" s="48"/>
      <c r="AJ1680" s="48"/>
      <c r="AK1680" s="48"/>
    </row>
    <row r="1681" spans="6:37" x14ac:dyDescent="0.25">
      <c r="F1681" s="48"/>
      <c r="G1681" s="48"/>
      <c r="H1681" s="61"/>
      <c r="I1681" s="48"/>
      <c r="J1681" s="48"/>
      <c r="Y1681" s="79"/>
      <c r="Z1681" s="102"/>
      <c r="AA1681" s="48"/>
      <c r="AB1681" s="48"/>
      <c r="AD1681" s="48"/>
      <c r="AE1681" s="48"/>
      <c r="AF1681" s="48"/>
      <c r="AH1681" s="48"/>
      <c r="AJ1681" s="48"/>
      <c r="AK1681" s="48"/>
    </row>
    <row r="1682" spans="6:37" x14ac:dyDescent="0.25">
      <c r="F1682" s="48"/>
      <c r="G1682" s="48"/>
      <c r="H1682" s="61"/>
      <c r="I1682" s="48"/>
      <c r="J1682" s="48"/>
      <c r="Y1682" s="79"/>
      <c r="Z1682" s="102"/>
      <c r="AA1682" s="48"/>
      <c r="AB1682" s="48"/>
      <c r="AD1682" s="48"/>
      <c r="AE1682" s="48"/>
      <c r="AF1682" s="48"/>
      <c r="AH1682" s="48"/>
      <c r="AJ1682" s="48"/>
      <c r="AK1682" s="48"/>
    </row>
    <row r="1683" spans="6:37" x14ac:dyDescent="0.25">
      <c r="F1683" s="48"/>
      <c r="G1683" s="48"/>
      <c r="H1683" s="61"/>
      <c r="I1683" s="48"/>
      <c r="J1683" s="48"/>
      <c r="Y1683" s="79"/>
      <c r="Z1683" s="102"/>
      <c r="AA1683" s="48"/>
      <c r="AB1683" s="48"/>
      <c r="AD1683" s="48"/>
      <c r="AE1683" s="48"/>
      <c r="AF1683" s="48"/>
      <c r="AH1683" s="48"/>
      <c r="AJ1683" s="48"/>
      <c r="AK1683" s="48"/>
    </row>
    <row r="1684" spans="6:37" x14ac:dyDescent="0.25">
      <c r="F1684" s="48"/>
      <c r="G1684" s="48"/>
      <c r="H1684" s="61"/>
      <c r="I1684" s="48"/>
      <c r="J1684" s="48"/>
      <c r="Y1684" s="79"/>
      <c r="Z1684" s="102"/>
      <c r="AA1684" s="48"/>
      <c r="AB1684" s="48"/>
      <c r="AD1684" s="48"/>
      <c r="AE1684" s="48"/>
      <c r="AF1684" s="48"/>
      <c r="AH1684" s="48"/>
      <c r="AJ1684" s="48"/>
      <c r="AK1684" s="48"/>
    </row>
    <row r="1685" spans="6:37" x14ac:dyDescent="0.25">
      <c r="F1685" s="48"/>
      <c r="G1685" s="48"/>
      <c r="H1685" s="61"/>
      <c r="I1685" s="48"/>
      <c r="J1685" s="48"/>
      <c r="Y1685" s="79"/>
      <c r="Z1685" s="102"/>
      <c r="AA1685" s="48"/>
      <c r="AB1685" s="48"/>
      <c r="AD1685" s="48"/>
      <c r="AE1685" s="48"/>
      <c r="AF1685" s="48"/>
      <c r="AH1685" s="48"/>
      <c r="AJ1685" s="48"/>
      <c r="AK1685" s="48"/>
    </row>
    <row r="1686" spans="6:37" x14ac:dyDescent="0.25">
      <c r="F1686" s="48"/>
      <c r="G1686" s="48"/>
      <c r="H1686" s="61"/>
      <c r="I1686" s="48"/>
      <c r="J1686" s="48"/>
      <c r="Y1686" s="79"/>
      <c r="Z1686" s="102"/>
      <c r="AA1686" s="48"/>
      <c r="AB1686" s="48"/>
      <c r="AD1686" s="48"/>
      <c r="AE1686" s="48"/>
      <c r="AF1686" s="48"/>
      <c r="AH1686" s="48"/>
      <c r="AJ1686" s="48"/>
      <c r="AK1686" s="48"/>
    </row>
    <row r="1687" spans="6:37" x14ac:dyDescent="0.25">
      <c r="F1687" s="48"/>
      <c r="G1687" s="48"/>
      <c r="H1687" s="61"/>
      <c r="I1687" s="48"/>
      <c r="J1687" s="48"/>
      <c r="Y1687" s="79"/>
      <c r="Z1687" s="102"/>
      <c r="AA1687" s="48"/>
      <c r="AB1687" s="48"/>
      <c r="AD1687" s="48"/>
      <c r="AE1687" s="48"/>
      <c r="AF1687" s="48"/>
      <c r="AH1687" s="48"/>
      <c r="AJ1687" s="48"/>
      <c r="AK1687" s="48"/>
    </row>
    <row r="1688" spans="6:37" x14ac:dyDescent="0.25">
      <c r="F1688" s="48"/>
      <c r="G1688" s="48"/>
      <c r="H1688" s="61"/>
      <c r="I1688" s="48"/>
      <c r="J1688" s="48"/>
      <c r="Y1688" s="79"/>
      <c r="Z1688" s="102"/>
      <c r="AA1688" s="48"/>
      <c r="AB1688" s="48"/>
      <c r="AD1688" s="48"/>
      <c r="AE1688" s="48"/>
      <c r="AF1688" s="48"/>
      <c r="AH1688" s="48"/>
      <c r="AJ1688" s="48"/>
      <c r="AK1688" s="48"/>
    </row>
    <row r="1689" spans="6:37" x14ac:dyDescent="0.25">
      <c r="F1689" s="48"/>
      <c r="G1689" s="48"/>
      <c r="H1689" s="61"/>
      <c r="I1689" s="48"/>
      <c r="J1689" s="48"/>
      <c r="Y1689" s="79"/>
      <c r="Z1689" s="102"/>
      <c r="AA1689" s="48"/>
      <c r="AB1689" s="48"/>
      <c r="AD1689" s="48"/>
      <c r="AE1689" s="48"/>
      <c r="AF1689" s="48"/>
      <c r="AH1689" s="48"/>
      <c r="AJ1689" s="48"/>
      <c r="AK1689" s="48"/>
    </row>
    <row r="1690" spans="6:37" x14ac:dyDescent="0.25">
      <c r="F1690" s="48"/>
      <c r="G1690" s="48"/>
      <c r="H1690" s="61"/>
      <c r="I1690" s="48"/>
      <c r="J1690" s="48"/>
      <c r="Y1690" s="79"/>
      <c r="Z1690" s="102"/>
      <c r="AA1690" s="48"/>
      <c r="AB1690" s="48"/>
      <c r="AD1690" s="48"/>
      <c r="AE1690" s="48"/>
      <c r="AF1690" s="48"/>
      <c r="AH1690" s="48"/>
      <c r="AJ1690" s="48"/>
      <c r="AK1690" s="48"/>
    </row>
    <row r="1691" spans="6:37" x14ac:dyDescent="0.25">
      <c r="F1691" s="48"/>
      <c r="G1691" s="48"/>
      <c r="H1691" s="61"/>
      <c r="I1691" s="48"/>
      <c r="J1691" s="48"/>
      <c r="Y1691" s="79"/>
      <c r="Z1691" s="102"/>
      <c r="AA1691" s="48"/>
      <c r="AB1691" s="48"/>
      <c r="AD1691" s="48"/>
      <c r="AE1691" s="48"/>
      <c r="AF1691" s="48"/>
      <c r="AH1691" s="48"/>
      <c r="AJ1691" s="48"/>
      <c r="AK1691" s="48"/>
    </row>
    <row r="1692" spans="6:37" x14ac:dyDescent="0.25">
      <c r="F1692" s="48"/>
      <c r="G1692" s="48"/>
      <c r="H1692" s="61"/>
      <c r="I1692" s="48"/>
      <c r="J1692" s="48"/>
      <c r="Y1692" s="79"/>
      <c r="Z1692" s="102"/>
      <c r="AA1692" s="48"/>
      <c r="AB1692" s="48"/>
      <c r="AD1692" s="48"/>
      <c r="AE1692" s="48"/>
      <c r="AF1692" s="48"/>
      <c r="AH1692" s="48"/>
      <c r="AJ1692" s="48"/>
      <c r="AK1692" s="48"/>
    </row>
    <row r="1693" spans="6:37" x14ac:dyDescent="0.25">
      <c r="F1693" s="48"/>
      <c r="G1693" s="48"/>
      <c r="H1693" s="61"/>
      <c r="I1693" s="48"/>
      <c r="J1693" s="48"/>
      <c r="Y1693" s="79"/>
      <c r="Z1693" s="102"/>
      <c r="AA1693" s="48"/>
      <c r="AB1693" s="48"/>
      <c r="AD1693" s="48"/>
      <c r="AE1693" s="48"/>
      <c r="AF1693" s="48"/>
      <c r="AH1693" s="48"/>
      <c r="AJ1693" s="48"/>
      <c r="AK1693" s="48"/>
    </row>
    <row r="1694" spans="6:37" x14ac:dyDescent="0.25">
      <c r="F1694" s="48"/>
      <c r="G1694" s="48"/>
      <c r="H1694" s="61"/>
      <c r="I1694" s="48"/>
      <c r="J1694" s="48"/>
      <c r="Y1694" s="79"/>
      <c r="Z1694" s="102"/>
      <c r="AA1694" s="48"/>
      <c r="AB1694" s="48"/>
      <c r="AD1694" s="48"/>
      <c r="AE1694" s="48"/>
      <c r="AF1694" s="48"/>
      <c r="AH1694" s="48"/>
      <c r="AJ1694" s="48"/>
      <c r="AK1694" s="48"/>
    </row>
    <row r="1695" spans="6:37" x14ac:dyDescent="0.25">
      <c r="F1695" s="48"/>
      <c r="G1695" s="48"/>
      <c r="H1695" s="61"/>
      <c r="I1695" s="48"/>
      <c r="J1695" s="48"/>
      <c r="Y1695" s="79"/>
      <c r="Z1695" s="102"/>
      <c r="AA1695" s="48"/>
      <c r="AB1695" s="48"/>
      <c r="AD1695" s="48"/>
      <c r="AE1695" s="48"/>
      <c r="AF1695" s="48"/>
      <c r="AH1695" s="48"/>
      <c r="AJ1695" s="48"/>
      <c r="AK1695" s="48"/>
    </row>
    <row r="1696" spans="6:37" x14ac:dyDescent="0.25">
      <c r="F1696" s="48"/>
      <c r="G1696" s="48"/>
      <c r="H1696" s="61"/>
      <c r="I1696" s="48"/>
      <c r="J1696" s="48"/>
      <c r="Y1696" s="79"/>
      <c r="Z1696" s="102"/>
      <c r="AA1696" s="48"/>
      <c r="AB1696" s="48"/>
      <c r="AD1696" s="48"/>
      <c r="AE1696" s="48"/>
      <c r="AF1696" s="48"/>
      <c r="AH1696" s="48"/>
      <c r="AJ1696" s="48"/>
      <c r="AK1696" s="48"/>
    </row>
    <row r="1697" spans="6:37" x14ac:dyDescent="0.25">
      <c r="F1697" s="48"/>
      <c r="G1697" s="48"/>
      <c r="H1697" s="61"/>
      <c r="I1697" s="48"/>
      <c r="J1697" s="48"/>
      <c r="Y1697" s="79"/>
      <c r="Z1697" s="102"/>
      <c r="AA1697" s="48"/>
      <c r="AB1697" s="48"/>
      <c r="AD1697" s="48"/>
      <c r="AE1697" s="48"/>
      <c r="AF1697" s="48"/>
      <c r="AH1697" s="48"/>
      <c r="AJ1697" s="48"/>
      <c r="AK1697" s="48"/>
    </row>
    <row r="1698" spans="6:37" x14ac:dyDescent="0.25">
      <c r="F1698" s="48"/>
      <c r="G1698" s="48"/>
      <c r="H1698" s="61"/>
      <c r="I1698" s="48"/>
      <c r="J1698" s="48"/>
      <c r="Y1698" s="79"/>
      <c r="Z1698" s="102"/>
      <c r="AA1698" s="48"/>
      <c r="AB1698" s="48"/>
      <c r="AD1698" s="48"/>
      <c r="AE1698" s="48"/>
      <c r="AF1698" s="48"/>
      <c r="AH1698" s="48"/>
      <c r="AJ1698" s="48"/>
      <c r="AK1698" s="48"/>
    </row>
    <row r="1699" spans="6:37" x14ac:dyDescent="0.25">
      <c r="F1699" s="48"/>
      <c r="G1699" s="48"/>
      <c r="H1699" s="61"/>
      <c r="I1699" s="48"/>
      <c r="J1699" s="48"/>
      <c r="Y1699" s="79"/>
      <c r="Z1699" s="102"/>
      <c r="AA1699" s="48"/>
      <c r="AB1699" s="48"/>
      <c r="AD1699" s="48"/>
      <c r="AE1699" s="48"/>
      <c r="AF1699" s="48"/>
      <c r="AH1699" s="48"/>
      <c r="AJ1699" s="48"/>
      <c r="AK1699" s="48"/>
    </row>
    <row r="1700" spans="6:37" x14ac:dyDescent="0.25">
      <c r="F1700" s="48"/>
      <c r="G1700" s="48"/>
      <c r="H1700" s="61"/>
      <c r="I1700" s="48"/>
      <c r="J1700" s="48"/>
      <c r="Y1700" s="79"/>
      <c r="Z1700" s="102"/>
      <c r="AA1700" s="48"/>
      <c r="AB1700" s="48"/>
      <c r="AD1700" s="48"/>
      <c r="AE1700" s="48"/>
      <c r="AF1700" s="48"/>
      <c r="AH1700" s="48"/>
      <c r="AJ1700" s="48"/>
      <c r="AK1700" s="48"/>
    </row>
    <row r="1701" spans="6:37" x14ac:dyDescent="0.25">
      <c r="F1701" s="48"/>
      <c r="G1701" s="48"/>
      <c r="H1701" s="61"/>
      <c r="I1701" s="48"/>
      <c r="J1701" s="48"/>
      <c r="Y1701" s="79"/>
      <c r="Z1701" s="102"/>
      <c r="AA1701" s="48"/>
      <c r="AB1701" s="48"/>
      <c r="AD1701" s="48"/>
      <c r="AE1701" s="48"/>
      <c r="AF1701" s="48"/>
      <c r="AH1701" s="48"/>
      <c r="AJ1701" s="48"/>
      <c r="AK1701" s="48"/>
    </row>
    <row r="1702" spans="6:37" x14ac:dyDescent="0.25">
      <c r="F1702" s="48"/>
      <c r="G1702" s="48"/>
      <c r="H1702" s="61"/>
      <c r="I1702" s="48"/>
      <c r="J1702" s="48"/>
      <c r="Y1702" s="79"/>
      <c r="Z1702" s="102"/>
      <c r="AA1702" s="48"/>
      <c r="AB1702" s="48"/>
      <c r="AD1702" s="48"/>
      <c r="AE1702" s="48"/>
      <c r="AF1702" s="48"/>
      <c r="AH1702" s="48"/>
      <c r="AJ1702" s="48"/>
      <c r="AK1702" s="48"/>
    </row>
    <row r="1703" spans="6:37" x14ac:dyDescent="0.25">
      <c r="F1703" s="48"/>
      <c r="G1703" s="48"/>
      <c r="H1703" s="61"/>
      <c r="I1703" s="48"/>
      <c r="J1703" s="48"/>
      <c r="Y1703" s="79"/>
      <c r="Z1703" s="102"/>
      <c r="AA1703" s="48"/>
      <c r="AB1703" s="48"/>
      <c r="AD1703" s="48"/>
      <c r="AE1703" s="48"/>
      <c r="AF1703" s="48"/>
      <c r="AH1703" s="48"/>
      <c r="AJ1703" s="48"/>
      <c r="AK1703" s="48"/>
    </row>
    <row r="1704" spans="6:37" x14ac:dyDescent="0.25">
      <c r="F1704" s="48"/>
      <c r="G1704" s="48"/>
      <c r="H1704" s="61"/>
      <c r="I1704" s="48"/>
      <c r="J1704" s="48"/>
      <c r="Y1704" s="79"/>
      <c r="Z1704" s="102"/>
      <c r="AA1704" s="48"/>
      <c r="AB1704" s="48"/>
      <c r="AD1704" s="48"/>
      <c r="AE1704" s="48"/>
      <c r="AF1704" s="48"/>
      <c r="AH1704" s="48"/>
      <c r="AJ1704" s="48"/>
      <c r="AK1704" s="48"/>
    </row>
    <row r="1705" spans="6:37" x14ac:dyDescent="0.25">
      <c r="F1705" s="48"/>
      <c r="G1705" s="48"/>
      <c r="H1705" s="61"/>
      <c r="I1705" s="48"/>
      <c r="J1705" s="48"/>
      <c r="Y1705" s="79"/>
      <c r="Z1705" s="102"/>
      <c r="AA1705" s="48"/>
      <c r="AB1705" s="48"/>
      <c r="AD1705" s="48"/>
      <c r="AE1705" s="48"/>
      <c r="AF1705" s="48"/>
      <c r="AH1705" s="48"/>
      <c r="AJ1705" s="48"/>
      <c r="AK1705" s="48"/>
    </row>
    <row r="1706" spans="6:37" x14ac:dyDescent="0.25">
      <c r="F1706" s="48"/>
      <c r="G1706" s="48"/>
      <c r="H1706" s="61"/>
      <c r="I1706" s="48"/>
      <c r="J1706" s="48"/>
      <c r="Y1706" s="79"/>
      <c r="Z1706" s="102"/>
      <c r="AA1706" s="48"/>
      <c r="AB1706" s="48"/>
      <c r="AD1706" s="48"/>
      <c r="AE1706" s="48"/>
      <c r="AF1706" s="48"/>
      <c r="AH1706" s="48"/>
      <c r="AJ1706" s="48"/>
      <c r="AK1706" s="48"/>
    </row>
    <row r="1707" spans="6:37" x14ac:dyDescent="0.25">
      <c r="F1707" s="48"/>
      <c r="G1707" s="48"/>
      <c r="H1707" s="61"/>
      <c r="I1707" s="48"/>
      <c r="J1707" s="48"/>
      <c r="Y1707" s="79"/>
      <c r="Z1707" s="102"/>
      <c r="AA1707" s="48"/>
      <c r="AB1707" s="48"/>
      <c r="AD1707" s="48"/>
      <c r="AE1707" s="48"/>
      <c r="AF1707" s="48"/>
      <c r="AH1707" s="48"/>
      <c r="AJ1707" s="48"/>
      <c r="AK1707" s="48"/>
    </row>
    <row r="1708" spans="6:37" x14ac:dyDescent="0.25">
      <c r="F1708" s="48"/>
      <c r="G1708" s="48"/>
      <c r="H1708" s="61"/>
      <c r="I1708" s="48"/>
      <c r="J1708" s="48"/>
      <c r="Y1708" s="79"/>
      <c r="Z1708" s="102"/>
      <c r="AA1708" s="48"/>
      <c r="AB1708" s="48"/>
      <c r="AD1708" s="48"/>
      <c r="AE1708" s="48"/>
      <c r="AF1708" s="48"/>
      <c r="AH1708" s="48"/>
      <c r="AJ1708" s="48"/>
      <c r="AK1708" s="48"/>
    </row>
    <row r="1709" spans="6:37" x14ac:dyDescent="0.25">
      <c r="F1709" s="48"/>
      <c r="G1709" s="48"/>
      <c r="H1709" s="61"/>
      <c r="I1709" s="48"/>
      <c r="J1709" s="48"/>
      <c r="Y1709" s="79"/>
      <c r="Z1709" s="102"/>
      <c r="AA1709" s="48"/>
      <c r="AB1709" s="48"/>
      <c r="AD1709" s="48"/>
      <c r="AE1709" s="48"/>
      <c r="AF1709" s="48"/>
      <c r="AH1709" s="48"/>
      <c r="AJ1709" s="48"/>
      <c r="AK1709" s="48"/>
    </row>
    <row r="1710" spans="6:37" x14ac:dyDescent="0.25">
      <c r="F1710" s="48"/>
      <c r="G1710" s="48"/>
      <c r="H1710" s="61"/>
      <c r="I1710" s="48"/>
      <c r="J1710" s="48"/>
      <c r="Y1710" s="79"/>
      <c r="Z1710" s="102"/>
      <c r="AA1710" s="48"/>
      <c r="AB1710" s="48"/>
      <c r="AD1710" s="48"/>
      <c r="AE1710" s="48"/>
      <c r="AF1710" s="48"/>
      <c r="AH1710" s="48"/>
      <c r="AJ1710" s="48"/>
      <c r="AK1710" s="48"/>
    </row>
    <row r="1711" spans="6:37" x14ac:dyDescent="0.25">
      <c r="F1711" s="48"/>
      <c r="G1711" s="48"/>
      <c r="H1711" s="61"/>
      <c r="I1711" s="48"/>
      <c r="J1711" s="48"/>
      <c r="Y1711" s="79"/>
      <c r="Z1711" s="102"/>
      <c r="AA1711" s="48"/>
      <c r="AB1711" s="48"/>
      <c r="AD1711" s="48"/>
      <c r="AE1711" s="48"/>
      <c r="AF1711" s="48"/>
      <c r="AH1711" s="48"/>
      <c r="AJ1711" s="48"/>
      <c r="AK1711" s="48"/>
    </row>
    <row r="1712" spans="6:37" x14ac:dyDescent="0.25">
      <c r="F1712" s="48"/>
      <c r="G1712" s="48"/>
      <c r="H1712" s="61"/>
      <c r="I1712" s="48"/>
      <c r="J1712" s="48"/>
      <c r="Y1712" s="79"/>
      <c r="Z1712" s="102"/>
      <c r="AA1712" s="48"/>
      <c r="AB1712" s="48"/>
      <c r="AD1712" s="48"/>
      <c r="AE1712" s="48"/>
      <c r="AF1712" s="48"/>
      <c r="AH1712" s="48"/>
      <c r="AJ1712" s="48"/>
      <c r="AK1712" s="48"/>
    </row>
    <row r="1713" spans="6:37" x14ac:dyDescent="0.25">
      <c r="F1713" s="48"/>
      <c r="G1713" s="48"/>
      <c r="H1713" s="61"/>
      <c r="I1713" s="48"/>
      <c r="J1713" s="48"/>
      <c r="Y1713" s="79"/>
      <c r="Z1713" s="102"/>
      <c r="AA1713" s="48"/>
      <c r="AB1713" s="48"/>
      <c r="AD1713" s="48"/>
      <c r="AE1713" s="48"/>
      <c r="AF1713" s="48"/>
      <c r="AH1713" s="48"/>
      <c r="AJ1713" s="48"/>
      <c r="AK1713" s="48"/>
    </row>
    <row r="1714" spans="6:37" x14ac:dyDescent="0.25">
      <c r="F1714" s="48"/>
      <c r="G1714" s="48"/>
      <c r="H1714" s="61"/>
      <c r="I1714" s="48"/>
      <c r="J1714" s="48"/>
      <c r="Y1714" s="79"/>
      <c r="Z1714" s="102"/>
      <c r="AA1714" s="48"/>
      <c r="AB1714" s="48"/>
      <c r="AD1714" s="48"/>
      <c r="AE1714" s="48"/>
      <c r="AF1714" s="48"/>
      <c r="AH1714" s="48"/>
      <c r="AJ1714" s="48"/>
      <c r="AK1714" s="48"/>
    </row>
    <row r="1715" spans="6:37" x14ac:dyDescent="0.25">
      <c r="F1715" s="48"/>
      <c r="G1715" s="48"/>
      <c r="H1715" s="61"/>
      <c r="I1715" s="48"/>
      <c r="J1715" s="48"/>
      <c r="Y1715" s="79"/>
      <c r="Z1715" s="102"/>
      <c r="AA1715" s="48"/>
      <c r="AB1715" s="48"/>
      <c r="AD1715" s="48"/>
      <c r="AE1715" s="48"/>
      <c r="AF1715" s="48"/>
      <c r="AH1715" s="48"/>
      <c r="AJ1715" s="48"/>
      <c r="AK1715" s="48"/>
    </row>
    <row r="1716" spans="6:37" x14ac:dyDescent="0.25">
      <c r="F1716" s="48"/>
      <c r="G1716" s="48"/>
      <c r="H1716" s="61"/>
      <c r="I1716" s="48"/>
      <c r="J1716" s="48"/>
      <c r="Y1716" s="79"/>
      <c r="Z1716" s="102"/>
      <c r="AA1716" s="48"/>
      <c r="AB1716" s="48"/>
      <c r="AD1716" s="48"/>
      <c r="AE1716" s="48"/>
      <c r="AF1716" s="48"/>
      <c r="AH1716" s="48"/>
      <c r="AJ1716" s="48"/>
      <c r="AK1716" s="48"/>
    </row>
    <row r="1717" spans="6:37" x14ac:dyDescent="0.25">
      <c r="F1717" s="48"/>
      <c r="G1717" s="48"/>
      <c r="H1717" s="61"/>
      <c r="I1717" s="48"/>
      <c r="J1717" s="48"/>
      <c r="Y1717" s="79"/>
      <c r="Z1717" s="102"/>
      <c r="AA1717" s="48"/>
      <c r="AB1717" s="48"/>
      <c r="AD1717" s="48"/>
      <c r="AE1717" s="48"/>
      <c r="AF1717" s="48"/>
      <c r="AH1717" s="48"/>
      <c r="AJ1717" s="48"/>
      <c r="AK1717" s="48"/>
    </row>
    <row r="1718" spans="6:37" x14ac:dyDescent="0.25">
      <c r="F1718" s="48"/>
      <c r="G1718" s="48"/>
      <c r="H1718" s="61"/>
      <c r="I1718" s="48"/>
      <c r="J1718" s="48"/>
      <c r="Y1718" s="79"/>
      <c r="Z1718" s="102"/>
      <c r="AA1718" s="48"/>
      <c r="AB1718" s="48"/>
      <c r="AD1718" s="48"/>
      <c r="AE1718" s="48"/>
      <c r="AF1718" s="48"/>
      <c r="AH1718" s="48"/>
      <c r="AJ1718" s="48"/>
      <c r="AK1718" s="48"/>
    </row>
    <row r="1719" spans="6:37" x14ac:dyDescent="0.25">
      <c r="F1719" s="48"/>
      <c r="G1719" s="48"/>
      <c r="H1719" s="61"/>
      <c r="I1719" s="48"/>
      <c r="J1719" s="48"/>
      <c r="Y1719" s="79"/>
      <c r="Z1719" s="102"/>
      <c r="AA1719" s="48"/>
      <c r="AB1719" s="48"/>
      <c r="AD1719" s="48"/>
      <c r="AE1719" s="48"/>
      <c r="AF1719" s="48"/>
      <c r="AH1719" s="48"/>
      <c r="AJ1719" s="48"/>
      <c r="AK1719" s="48"/>
    </row>
    <row r="1720" spans="6:37" x14ac:dyDescent="0.25">
      <c r="F1720" s="48"/>
      <c r="G1720" s="48"/>
      <c r="H1720" s="61"/>
      <c r="I1720" s="48"/>
      <c r="J1720" s="48"/>
      <c r="Y1720" s="79"/>
      <c r="Z1720" s="102"/>
      <c r="AA1720" s="48"/>
      <c r="AB1720" s="48"/>
      <c r="AD1720" s="48"/>
      <c r="AE1720" s="48"/>
      <c r="AF1720" s="48"/>
      <c r="AH1720" s="48"/>
      <c r="AJ1720" s="48"/>
      <c r="AK1720" s="48"/>
    </row>
    <row r="1721" spans="6:37" x14ac:dyDescent="0.25">
      <c r="F1721" s="48"/>
      <c r="G1721" s="48"/>
      <c r="H1721" s="61"/>
      <c r="I1721" s="48"/>
      <c r="J1721" s="48"/>
      <c r="Y1721" s="79"/>
      <c r="Z1721" s="102"/>
      <c r="AA1721" s="48"/>
      <c r="AB1721" s="48"/>
      <c r="AD1721" s="48"/>
      <c r="AE1721" s="48"/>
      <c r="AF1721" s="48"/>
      <c r="AH1721" s="48"/>
      <c r="AJ1721" s="48"/>
      <c r="AK1721" s="48"/>
    </row>
    <row r="1722" spans="6:37" x14ac:dyDescent="0.25">
      <c r="F1722" s="48"/>
      <c r="G1722" s="48"/>
      <c r="H1722" s="61"/>
      <c r="I1722" s="48"/>
      <c r="J1722" s="48"/>
      <c r="Y1722" s="79"/>
      <c r="Z1722" s="102"/>
      <c r="AA1722" s="48"/>
      <c r="AB1722" s="48"/>
      <c r="AD1722" s="48"/>
      <c r="AE1722" s="48"/>
      <c r="AF1722" s="48"/>
      <c r="AH1722" s="48"/>
      <c r="AJ1722" s="48"/>
      <c r="AK1722" s="48"/>
    </row>
    <row r="1723" spans="6:37" x14ac:dyDescent="0.25">
      <c r="F1723" s="48"/>
      <c r="G1723" s="48"/>
      <c r="H1723" s="61"/>
      <c r="I1723" s="48"/>
      <c r="J1723" s="48"/>
      <c r="Y1723" s="79"/>
      <c r="Z1723" s="102"/>
      <c r="AA1723" s="48"/>
      <c r="AB1723" s="48"/>
      <c r="AD1723" s="48"/>
      <c r="AE1723" s="48"/>
      <c r="AF1723" s="48"/>
      <c r="AH1723" s="48"/>
      <c r="AJ1723" s="48"/>
      <c r="AK1723" s="48"/>
    </row>
    <row r="1724" spans="6:37" x14ac:dyDescent="0.25">
      <c r="F1724" s="48"/>
      <c r="G1724" s="48"/>
      <c r="H1724" s="61"/>
      <c r="I1724" s="48"/>
      <c r="J1724" s="48"/>
      <c r="Y1724" s="79"/>
      <c r="Z1724" s="102"/>
      <c r="AA1724" s="48"/>
      <c r="AB1724" s="48"/>
      <c r="AD1724" s="48"/>
      <c r="AE1724" s="48"/>
      <c r="AF1724" s="48"/>
      <c r="AH1724" s="48"/>
      <c r="AJ1724" s="48"/>
      <c r="AK1724" s="48"/>
    </row>
    <row r="1725" spans="6:37" x14ac:dyDescent="0.25">
      <c r="F1725" s="48"/>
      <c r="G1725" s="48"/>
      <c r="H1725" s="61"/>
      <c r="I1725" s="48"/>
      <c r="J1725" s="48"/>
      <c r="Y1725" s="79"/>
      <c r="Z1725" s="102"/>
      <c r="AA1725" s="48"/>
      <c r="AB1725" s="48"/>
      <c r="AD1725" s="48"/>
      <c r="AE1725" s="48"/>
      <c r="AF1725" s="48"/>
      <c r="AH1725" s="48"/>
      <c r="AJ1725" s="48"/>
      <c r="AK1725" s="48"/>
    </row>
    <row r="1726" spans="6:37" x14ac:dyDescent="0.25">
      <c r="F1726" s="48"/>
      <c r="G1726" s="48"/>
      <c r="H1726" s="61"/>
      <c r="I1726" s="48"/>
      <c r="J1726" s="48"/>
      <c r="Y1726" s="79"/>
      <c r="Z1726" s="102"/>
      <c r="AA1726" s="48"/>
      <c r="AB1726" s="48"/>
      <c r="AD1726" s="48"/>
      <c r="AE1726" s="48"/>
      <c r="AF1726" s="48"/>
      <c r="AH1726" s="48"/>
      <c r="AJ1726" s="48"/>
      <c r="AK1726" s="48"/>
    </row>
    <row r="1727" spans="6:37" x14ac:dyDescent="0.25">
      <c r="F1727" s="48"/>
      <c r="G1727" s="48"/>
      <c r="H1727" s="61"/>
      <c r="I1727" s="48"/>
      <c r="J1727" s="48"/>
      <c r="Y1727" s="79"/>
      <c r="Z1727" s="102"/>
      <c r="AA1727" s="48"/>
      <c r="AB1727" s="48"/>
      <c r="AD1727" s="48"/>
      <c r="AE1727" s="48"/>
      <c r="AF1727" s="48"/>
      <c r="AH1727" s="48"/>
      <c r="AJ1727" s="48"/>
      <c r="AK1727" s="48"/>
    </row>
    <row r="1728" spans="6:37" x14ac:dyDescent="0.25">
      <c r="F1728" s="48"/>
      <c r="G1728" s="48"/>
      <c r="H1728" s="61"/>
      <c r="I1728" s="48"/>
      <c r="J1728" s="48"/>
      <c r="Y1728" s="79"/>
      <c r="Z1728" s="102"/>
      <c r="AA1728" s="48"/>
      <c r="AB1728" s="48"/>
      <c r="AD1728" s="48"/>
      <c r="AE1728" s="48"/>
      <c r="AF1728" s="48"/>
      <c r="AH1728" s="48"/>
      <c r="AJ1728" s="48"/>
      <c r="AK1728" s="48"/>
    </row>
    <row r="1729" spans="6:37" x14ac:dyDescent="0.25">
      <c r="F1729" s="48"/>
      <c r="G1729" s="48"/>
      <c r="H1729" s="61"/>
      <c r="I1729" s="48"/>
      <c r="J1729" s="48"/>
      <c r="Y1729" s="79"/>
      <c r="Z1729" s="102"/>
      <c r="AA1729" s="48"/>
      <c r="AB1729" s="48"/>
      <c r="AD1729" s="48"/>
      <c r="AE1729" s="48"/>
      <c r="AF1729" s="48"/>
      <c r="AH1729" s="48"/>
      <c r="AJ1729" s="48"/>
      <c r="AK1729" s="48"/>
    </row>
    <row r="1730" spans="6:37" x14ac:dyDescent="0.25">
      <c r="F1730" s="48"/>
      <c r="G1730" s="48"/>
      <c r="H1730" s="61"/>
      <c r="I1730" s="48"/>
      <c r="J1730" s="48"/>
      <c r="Y1730" s="79"/>
      <c r="Z1730" s="102"/>
      <c r="AA1730" s="48"/>
      <c r="AB1730" s="48"/>
      <c r="AD1730" s="48"/>
      <c r="AE1730" s="48"/>
      <c r="AF1730" s="48"/>
      <c r="AH1730" s="48"/>
      <c r="AJ1730" s="48"/>
      <c r="AK1730" s="48"/>
    </row>
    <row r="1731" spans="6:37" x14ac:dyDescent="0.25">
      <c r="F1731" s="48"/>
      <c r="G1731" s="48"/>
      <c r="H1731" s="61"/>
      <c r="I1731" s="48"/>
      <c r="J1731" s="48"/>
      <c r="Y1731" s="79"/>
      <c r="Z1731" s="102"/>
      <c r="AA1731" s="48"/>
      <c r="AB1731" s="48"/>
      <c r="AD1731" s="48"/>
      <c r="AE1731" s="48"/>
      <c r="AF1731" s="48"/>
      <c r="AH1731" s="48"/>
      <c r="AJ1731" s="48"/>
      <c r="AK1731" s="48"/>
    </row>
    <row r="1732" spans="6:37" x14ac:dyDescent="0.25">
      <c r="F1732" s="48"/>
      <c r="G1732" s="48"/>
      <c r="H1732" s="61"/>
      <c r="I1732" s="48"/>
      <c r="J1732" s="48"/>
      <c r="Y1732" s="79"/>
      <c r="Z1732" s="102"/>
      <c r="AA1732" s="48"/>
      <c r="AB1732" s="48"/>
      <c r="AD1732" s="48"/>
      <c r="AE1732" s="48"/>
      <c r="AF1732" s="48"/>
      <c r="AH1732" s="48"/>
      <c r="AJ1732" s="48"/>
      <c r="AK1732" s="48"/>
    </row>
    <row r="1733" spans="6:37" x14ac:dyDescent="0.25">
      <c r="F1733" s="48"/>
      <c r="G1733" s="48"/>
      <c r="H1733" s="61"/>
      <c r="I1733" s="48"/>
      <c r="J1733" s="48"/>
      <c r="Y1733" s="79"/>
      <c r="Z1733" s="102"/>
      <c r="AA1733" s="48"/>
      <c r="AB1733" s="48"/>
      <c r="AD1733" s="48"/>
      <c r="AE1733" s="48"/>
      <c r="AF1733" s="48"/>
      <c r="AH1733" s="48"/>
      <c r="AJ1733" s="48"/>
      <c r="AK1733" s="48"/>
    </row>
    <row r="1734" spans="6:37" x14ac:dyDescent="0.25">
      <c r="F1734" s="48"/>
      <c r="G1734" s="48"/>
      <c r="H1734" s="61"/>
      <c r="I1734" s="48"/>
      <c r="J1734" s="48"/>
      <c r="Y1734" s="79"/>
      <c r="Z1734" s="102"/>
      <c r="AA1734" s="48"/>
      <c r="AB1734" s="48"/>
      <c r="AD1734" s="48"/>
      <c r="AE1734" s="48"/>
      <c r="AF1734" s="48"/>
      <c r="AH1734" s="48"/>
      <c r="AJ1734" s="48"/>
      <c r="AK1734" s="48"/>
    </row>
    <row r="1735" spans="6:37" x14ac:dyDescent="0.25">
      <c r="F1735" s="48"/>
      <c r="G1735" s="48"/>
      <c r="H1735" s="61"/>
      <c r="I1735" s="48"/>
      <c r="J1735" s="48"/>
      <c r="Y1735" s="79"/>
      <c r="Z1735" s="102"/>
      <c r="AA1735" s="48"/>
      <c r="AB1735" s="48"/>
      <c r="AD1735" s="48"/>
      <c r="AE1735" s="48"/>
      <c r="AF1735" s="48"/>
      <c r="AH1735" s="48"/>
      <c r="AJ1735" s="48"/>
      <c r="AK1735" s="48"/>
    </row>
    <row r="1736" spans="6:37" x14ac:dyDescent="0.25">
      <c r="F1736" s="48"/>
      <c r="G1736" s="48"/>
      <c r="H1736" s="61"/>
      <c r="I1736" s="48"/>
      <c r="J1736" s="48"/>
      <c r="Y1736" s="79"/>
      <c r="Z1736" s="102"/>
      <c r="AA1736" s="48"/>
      <c r="AB1736" s="48"/>
      <c r="AD1736" s="48"/>
      <c r="AE1736" s="48"/>
      <c r="AF1736" s="48"/>
      <c r="AH1736" s="48"/>
      <c r="AJ1736" s="48"/>
      <c r="AK1736" s="48"/>
    </row>
    <row r="1737" spans="6:37" x14ac:dyDescent="0.25">
      <c r="F1737" s="48"/>
      <c r="G1737" s="48"/>
      <c r="H1737" s="61"/>
      <c r="I1737" s="48"/>
      <c r="J1737" s="48"/>
      <c r="Y1737" s="79"/>
      <c r="Z1737" s="102"/>
      <c r="AA1737" s="48"/>
      <c r="AB1737" s="48"/>
      <c r="AD1737" s="48"/>
      <c r="AE1737" s="48"/>
      <c r="AF1737" s="48"/>
      <c r="AH1737" s="48"/>
      <c r="AJ1737" s="48"/>
      <c r="AK1737" s="48"/>
    </row>
    <row r="1738" spans="6:37" x14ac:dyDescent="0.25">
      <c r="F1738" s="48"/>
      <c r="G1738" s="48"/>
      <c r="H1738" s="61"/>
      <c r="I1738" s="48"/>
      <c r="J1738" s="48"/>
      <c r="Y1738" s="79"/>
      <c r="Z1738" s="102"/>
      <c r="AA1738" s="48"/>
      <c r="AB1738" s="48"/>
      <c r="AD1738" s="48"/>
      <c r="AE1738" s="48"/>
      <c r="AF1738" s="48"/>
      <c r="AH1738" s="48"/>
      <c r="AJ1738" s="48"/>
      <c r="AK1738" s="48"/>
    </row>
    <row r="1739" spans="6:37" x14ac:dyDescent="0.25">
      <c r="F1739" s="48"/>
      <c r="G1739" s="48"/>
      <c r="H1739" s="61"/>
      <c r="I1739" s="48"/>
      <c r="J1739" s="48"/>
      <c r="Y1739" s="79"/>
      <c r="Z1739" s="102"/>
      <c r="AA1739" s="48"/>
      <c r="AB1739" s="48"/>
      <c r="AD1739" s="48"/>
      <c r="AE1739" s="48"/>
      <c r="AF1739" s="48"/>
      <c r="AH1739" s="48"/>
      <c r="AJ1739" s="48"/>
      <c r="AK1739" s="48"/>
    </row>
    <row r="1740" spans="6:37" x14ac:dyDescent="0.25">
      <c r="F1740" s="48"/>
      <c r="G1740" s="48"/>
      <c r="H1740" s="61"/>
      <c r="I1740" s="48"/>
      <c r="J1740" s="48"/>
      <c r="Y1740" s="79"/>
      <c r="Z1740" s="102"/>
      <c r="AA1740" s="48"/>
      <c r="AB1740" s="48"/>
      <c r="AD1740" s="48"/>
      <c r="AE1740" s="48"/>
      <c r="AF1740" s="48"/>
      <c r="AH1740" s="48"/>
      <c r="AJ1740" s="48"/>
      <c r="AK1740" s="48"/>
    </row>
    <row r="1741" spans="6:37" x14ac:dyDescent="0.25">
      <c r="F1741" s="48"/>
      <c r="G1741" s="48"/>
      <c r="H1741" s="61"/>
      <c r="I1741" s="48"/>
      <c r="J1741" s="48"/>
      <c r="Y1741" s="79"/>
      <c r="Z1741" s="102"/>
      <c r="AA1741" s="48"/>
      <c r="AB1741" s="48"/>
      <c r="AD1741" s="48"/>
      <c r="AE1741" s="48"/>
      <c r="AF1741" s="48"/>
      <c r="AH1741" s="48"/>
      <c r="AJ1741" s="48"/>
      <c r="AK1741" s="48"/>
    </row>
    <row r="1742" spans="6:37" x14ac:dyDescent="0.25">
      <c r="F1742" s="48"/>
      <c r="G1742" s="48"/>
      <c r="H1742" s="61"/>
      <c r="I1742" s="48"/>
      <c r="J1742" s="48"/>
      <c r="Y1742" s="79"/>
      <c r="Z1742" s="102"/>
      <c r="AA1742" s="48"/>
      <c r="AB1742" s="48"/>
      <c r="AD1742" s="48"/>
      <c r="AE1742" s="48"/>
      <c r="AF1742" s="48"/>
      <c r="AH1742" s="48"/>
      <c r="AJ1742" s="48"/>
      <c r="AK1742" s="48"/>
    </row>
    <row r="1743" spans="6:37" x14ac:dyDescent="0.25">
      <c r="F1743" s="48"/>
      <c r="G1743" s="48"/>
      <c r="H1743" s="61"/>
      <c r="I1743" s="48"/>
      <c r="J1743" s="48"/>
      <c r="Y1743" s="79"/>
      <c r="Z1743" s="102"/>
      <c r="AA1743" s="48"/>
      <c r="AB1743" s="48"/>
      <c r="AD1743" s="48"/>
      <c r="AE1743" s="48"/>
      <c r="AF1743" s="48"/>
      <c r="AH1743" s="48"/>
      <c r="AJ1743" s="48"/>
      <c r="AK1743" s="48"/>
    </row>
    <row r="1744" spans="6:37" x14ac:dyDescent="0.25">
      <c r="F1744" s="48"/>
      <c r="G1744" s="48"/>
      <c r="H1744" s="61"/>
      <c r="I1744" s="48"/>
      <c r="J1744" s="48"/>
      <c r="Y1744" s="79"/>
      <c r="Z1744" s="102"/>
      <c r="AA1744" s="48"/>
      <c r="AB1744" s="48"/>
      <c r="AD1744" s="48"/>
      <c r="AE1744" s="48"/>
      <c r="AF1744" s="48"/>
      <c r="AH1744" s="48"/>
      <c r="AJ1744" s="48"/>
      <c r="AK1744" s="48"/>
    </row>
    <row r="1745" spans="6:37" x14ac:dyDescent="0.25">
      <c r="F1745" s="48"/>
      <c r="G1745" s="48"/>
      <c r="H1745" s="61"/>
      <c r="I1745" s="48"/>
      <c r="J1745" s="48"/>
      <c r="Y1745" s="79"/>
      <c r="Z1745" s="102"/>
      <c r="AA1745" s="48"/>
      <c r="AB1745" s="48"/>
      <c r="AD1745" s="48"/>
      <c r="AE1745" s="48"/>
      <c r="AF1745" s="48"/>
      <c r="AH1745" s="48"/>
      <c r="AJ1745" s="48"/>
      <c r="AK1745" s="48"/>
    </row>
    <row r="1746" spans="6:37" x14ac:dyDescent="0.25">
      <c r="F1746" s="48"/>
      <c r="G1746" s="48"/>
      <c r="H1746" s="61"/>
      <c r="I1746" s="48"/>
      <c r="J1746" s="48"/>
      <c r="Y1746" s="79"/>
      <c r="Z1746" s="102"/>
      <c r="AA1746" s="48"/>
      <c r="AB1746" s="48"/>
      <c r="AD1746" s="48"/>
      <c r="AE1746" s="48"/>
      <c r="AF1746" s="48"/>
      <c r="AH1746" s="48"/>
      <c r="AJ1746" s="48"/>
      <c r="AK1746" s="48"/>
    </row>
    <row r="1747" spans="6:37" x14ac:dyDescent="0.25">
      <c r="F1747" s="48"/>
      <c r="G1747" s="48"/>
      <c r="H1747" s="61"/>
      <c r="I1747" s="48"/>
      <c r="J1747" s="48"/>
      <c r="Y1747" s="79"/>
      <c r="Z1747" s="102"/>
      <c r="AA1747" s="48"/>
      <c r="AB1747" s="48"/>
      <c r="AD1747" s="48"/>
      <c r="AE1747" s="48"/>
      <c r="AF1747" s="48"/>
      <c r="AH1747" s="48"/>
      <c r="AJ1747" s="48"/>
      <c r="AK1747" s="48"/>
    </row>
    <row r="1748" spans="6:37" x14ac:dyDescent="0.25">
      <c r="F1748" s="48"/>
      <c r="G1748" s="48"/>
      <c r="H1748" s="61"/>
      <c r="I1748" s="48"/>
      <c r="J1748" s="48"/>
      <c r="Y1748" s="79"/>
      <c r="Z1748" s="102"/>
      <c r="AA1748" s="48"/>
      <c r="AB1748" s="48"/>
      <c r="AD1748" s="48"/>
      <c r="AE1748" s="48"/>
      <c r="AF1748" s="48"/>
      <c r="AH1748" s="48"/>
      <c r="AJ1748" s="48"/>
      <c r="AK1748" s="48"/>
    </row>
    <row r="1749" spans="6:37" x14ac:dyDescent="0.25">
      <c r="F1749" s="48"/>
      <c r="G1749" s="48"/>
      <c r="H1749" s="61"/>
      <c r="I1749" s="48"/>
      <c r="J1749" s="48"/>
      <c r="Y1749" s="79"/>
      <c r="Z1749" s="102"/>
      <c r="AA1749" s="48"/>
      <c r="AB1749" s="48"/>
      <c r="AD1749" s="48"/>
      <c r="AE1749" s="48"/>
      <c r="AF1749" s="48"/>
      <c r="AH1749" s="48"/>
      <c r="AJ1749" s="48"/>
      <c r="AK1749" s="48"/>
    </row>
    <row r="1750" spans="6:37" x14ac:dyDescent="0.25">
      <c r="F1750" s="48"/>
      <c r="G1750" s="48"/>
      <c r="H1750" s="61"/>
      <c r="I1750" s="48"/>
      <c r="J1750" s="48"/>
      <c r="Y1750" s="79"/>
      <c r="Z1750" s="102"/>
      <c r="AA1750" s="48"/>
      <c r="AB1750" s="48"/>
      <c r="AD1750" s="48"/>
      <c r="AE1750" s="48"/>
      <c r="AF1750" s="48"/>
      <c r="AH1750" s="48"/>
      <c r="AJ1750" s="48"/>
      <c r="AK1750" s="48"/>
    </row>
    <row r="1751" spans="6:37" x14ac:dyDescent="0.25">
      <c r="F1751" s="48"/>
      <c r="G1751" s="48"/>
      <c r="H1751" s="61"/>
      <c r="I1751" s="48"/>
      <c r="J1751" s="48"/>
      <c r="Y1751" s="79"/>
      <c r="Z1751" s="102"/>
      <c r="AA1751" s="48"/>
      <c r="AB1751" s="48"/>
      <c r="AD1751" s="48"/>
      <c r="AE1751" s="48"/>
      <c r="AF1751" s="48"/>
      <c r="AH1751" s="48"/>
      <c r="AJ1751" s="48"/>
      <c r="AK1751" s="48"/>
    </row>
    <row r="1752" spans="6:37" x14ac:dyDescent="0.25">
      <c r="F1752" s="48"/>
      <c r="G1752" s="48"/>
      <c r="H1752" s="61"/>
      <c r="I1752" s="48"/>
      <c r="J1752" s="48"/>
      <c r="Y1752" s="79"/>
      <c r="Z1752" s="102"/>
      <c r="AA1752" s="48"/>
      <c r="AB1752" s="48"/>
      <c r="AD1752" s="48"/>
      <c r="AE1752" s="48"/>
      <c r="AF1752" s="48"/>
      <c r="AH1752" s="48"/>
      <c r="AJ1752" s="48"/>
      <c r="AK1752" s="48"/>
    </row>
    <row r="1753" spans="6:37" x14ac:dyDescent="0.25">
      <c r="F1753" s="48"/>
      <c r="G1753" s="48"/>
      <c r="H1753" s="61"/>
      <c r="I1753" s="48"/>
      <c r="J1753" s="48"/>
      <c r="Y1753" s="79"/>
      <c r="Z1753" s="102"/>
      <c r="AA1753" s="48"/>
      <c r="AB1753" s="48"/>
      <c r="AD1753" s="48"/>
      <c r="AE1753" s="48"/>
      <c r="AF1753" s="48"/>
      <c r="AH1753" s="48"/>
      <c r="AJ1753" s="48"/>
      <c r="AK1753" s="48"/>
    </row>
    <row r="1754" spans="6:37" x14ac:dyDescent="0.25">
      <c r="F1754" s="48"/>
      <c r="G1754" s="48"/>
      <c r="H1754" s="61"/>
      <c r="I1754" s="48"/>
      <c r="J1754" s="48"/>
      <c r="Y1754" s="79"/>
      <c r="Z1754" s="102"/>
      <c r="AA1754" s="48"/>
      <c r="AB1754" s="48"/>
      <c r="AD1754" s="48"/>
      <c r="AE1754" s="48"/>
      <c r="AF1754" s="48"/>
      <c r="AH1754" s="48"/>
      <c r="AJ1754" s="48"/>
      <c r="AK1754" s="48"/>
    </row>
    <row r="1755" spans="6:37" x14ac:dyDescent="0.25">
      <c r="F1755" s="48"/>
      <c r="G1755" s="48"/>
      <c r="H1755" s="61"/>
      <c r="I1755" s="48"/>
      <c r="J1755" s="48"/>
      <c r="Y1755" s="79"/>
      <c r="Z1755" s="102"/>
      <c r="AA1755" s="48"/>
      <c r="AB1755" s="48"/>
      <c r="AD1755" s="48"/>
      <c r="AE1755" s="48"/>
      <c r="AF1755" s="48"/>
      <c r="AH1755" s="48"/>
      <c r="AJ1755" s="48"/>
      <c r="AK1755" s="48"/>
    </row>
    <row r="1756" spans="6:37" x14ac:dyDescent="0.25">
      <c r="F1756" s="48"/>
      <c r="G1756" s="48"/>
      <c r="H1756" s="61"/>
      <c r="I1756" s="48"/>
      <c r="J1756" s="48"/>
      <c r="Y1756" s="79"/>
      <c r="Z1756" s="102"/>
      <c r="AA1756" s="48"/>
      <c r="AB1756" s="48"/>
      <c r="AD1756" s="48"/>
      <c r="AE1756" s="48"/>
      <c r="AF1756" s="48"/>
      <c r="AH1756" s="48"/>
      <c r="AJ1756" s="48"/>
      <c r="AK1756" s="48"/>
    </row>
    <row r="1757" spans="6:37" x14ac:dyDescent="0.25">
      <c r="F1757" s="48"/>
      <c r="G1757" s="48"/>
      <c r="H1757" s="61"/>
      <c r="I1757" s="48"/>
      <c r="J1757" s="48"/>
      <c r="Y1757" s="79"/>
      <c r="Z1757" s="102"/>
      <c r="AA1757" s="48"/>
      <c r="AB1757" s="48"/>
      <c r="AD1757" s="48"/>
      <c r="AE1757" s="48"/>
      <c r="AF1757" s="48"/>
      <c r="AH1757" s="48"/>
      <c r="AJ1757" s="48"/>
      <c r="AK1757" s="48"/>
    </row>
    <row r="1758" spans="6:37" x14ac:dyDescent="0.25">
      <c r="F1758" s="48"/>
      <c r="G1758" s="48"/>
      <c r="H1758" s="61"/>
      <c r="I1758" s="48"/>
      <c r="J1758" s="48"/>
      <c r="Y1758" s="79"/>
      <c r="Z1758" s="102"/>
      <c r="AA1758" s="48"/>
      <c r="AB1758" s="48"/>
      <c r="AD1758" s="48"/>
      <c r="AE1758" s="48"/>
      <c r="AF1758" s="48"/>
      <c r="AH1758" s="48"/>
      <c r="AJ1758" s="48"/>
      <c r="AK1758" s="48"/>
    </row>
    <row r="1759" spans="6:37" x14ac:dyDescent="0.25">
      <c r="F1759" s="48"/>
      <c r="G1759" s="48"/>
      <c r="H1759" s="61"/>
      <c r="I1759" s="48"/>
      <c r="J1759" s="48"/>
      <c r="Y1759" s="79"/>
      <c r="Z1759" s="102"/>
      <c r="AA1759" s="48"/>
      <c r="AB1759" s="48"/>
      <c r="AD1759" s="48"/>
      <c r="AE1759" s="48"/>
      <c r="AF1759" s="48"/>
      <c r="AH1759" s="48"/>
      <c r="AJ1759" s="48"/>
      <c r="AK1759" s="48"/>
    </row>
    <row r="1760" spans="6:37" x14ac:dyDescent="0.25">
      <c r="F1760" s="48"/>
      <c r="G1760" s="48"/>
      <c r="H1760" s="61"/>
      <c r="I1760" s="48"/>
      <c r="J1760" s="48"/>
      <c r="Y1760" s="79"/>
      <c r="Z1760" s="102"/>
      <c r="AA1760" s="48"/>
      <c r="AB1760" s="48"/>
      <c r="AD1760" s="48"/>
      <c r="AE1760" s="48"/>
      <c r="AF1760" s="48"/>
      <c r="AH1760" s="48"/>
      <c r="AJ1760" s="48"/>
      <c r="AK1760" s="48"/>
    </row>
    <row r="1761" spans="6:37" x14ac:dyDescent="0.25">
      <c r="F1761" s="48"/>
      <c r="G1761" s="48"/>
      <c r="H1761" s="61"/>
      <c r="I1761" s="48"/>
      <c r="J1761" s="48"/>
      <c r="Y1761" s="79"/>
      <c r="Z1761" s="102"/>
      <c r="AA1761" s="48"/>
      <c r="AB1761" s="48"/>
      <c r="AD1761" s="48"/>
      <c r="AE1761" s="48"/>
      <c r="AF1761" s="48"/>
      <c r="AH1761" s="48"/>
      <c r="AJ1761" s="48"/>
      <c r="AK1761" s="48"/>
    </row>
    <row r="1762" spans="6:37" x14ac:dyDescent="0.25">
      <c r="F1762" s="48"/>
      <c r="G1762" s="48"/>
      <c r="H1762" s="61"/>
      <c r="I1762" s="48"/>
      <c r="J1762" s="48"/>
      <c r="Y1762" s="79"/>
      <c r="Z1762" s="102"/>
      <c r="AA1762" s="48"/>
      <c r="AB1762" s="48"/>
      <c r="AD1762" s="48"/>
      <c r="AE1762" s="48"/>
      <c r="AF1762" s="48"/>
      <c r="AH1762" s="48"/>
      <c r="AJ1762" s="48"/>
      <c r="AK1762" s="48"/>
    </row>
    <row r="1763" spans="6:37" x14ac:dyDescent="0.25">
      <c r="F1763" s="48"/>
      <c r="G1763" s="48"/>
      <c r="H1763" s="61"/>
      <c r="I1763" s="48"/>
      <c r="J1763" s="48"/>
      <c r="Y1763" s="79"/>
      <c r="Z1763" s="102"/>
      <c r="AA1763" s="48"/>
      <c r="AB1763" s="48"/>
      <c r="AD1763" s="48"/>
      <c r="AE1763" s="48"/>
      <c r="AF1763" s="48"/>
      <c r="AH1763" s="48"/>
      <c r="AJ1763" s="48"/>
      <c r="AK1763" s="48"/>
    </row>
    <row r="1764" spans="6:37" x14ac:dyDescent="0.25">
      <c r="F1764" s="48"/>
      <c r="G1764" s="48"/>
      <c r="H1764" s="61"/>
      <c r="I1764" s="48"/>
      <c r="J1764" s="48"/>
      <c r="Y1764" s="79"/>
      <c r="Z1764" s="102"/>
      <c r="AA1764" s="48"/>
      <c r="AB1764" s="48"/>
      <c r="AD1764" s="48"/>
      <c r="AE1764" s="48"/>
      <c r="AF1764" s="48"/>
      <c r="AH1764" s="48"/>
      <c r="AJ1764" s="48"/>
      <c r="AK1764" s="48"/>
    </row>
    <row r="1765" spans="6:37" x14ac:dyDescent="0.25">
      <c r="F1765" s="48"/>
      <c r="G1765" s="48"/>
      <c r="H1765" s="61"/>
      <c r="I1765" s="48"/>
      <c r="J1765" s="48"/>
      <c r="Y1765" s="79"/>
      <c r="Z1765" s="102"/>
      <c r="AA1765" s="48"/>
      <c r="AB1765" s="48"/>
      <c r="AD1765" s="48"/>
      <c r="AE1765" s="48"/>
      <c r="AF1765" s="48"/>
      <c r="AH1765" s="48"/>
      <c r="AJ1765" s="48"/>
      <c r="AK1765" s="48"/>
    </row>
    <row r="1766" spans="6:37" x14ac:dyDescent="0.25">
      <c r="F1766" s="48"/>
      <c r="G1766" s="48"/>
      <c r="H1766" s="61"/>
      <c r="I1766" s="48"/>
      <c r="J1766" s="48"/>
      <c r="Y1766" s="79"/>
      <c r="Z1766" s="102"/>
      <c r="AA1766" s="48"/>
      <c r="AB1766" s="48"/>
      <c r="AD1766" s="48"/>
      <c r="AE1766" s="48"/>
      <c r="AF1766" s="48"/>
      <c r="AH1766" s="48"/>
      <c r="AJ1766" s="48"/>
      <c r="AK1766" s="48"/>
    </row>
    <row r="1767" spans="6:37" x14ac:dyDescent="0.25">
      <c r="F1767" s="48"/>
      <c r="G1767" s="48"/>
      <c r="H1767" s="61"/>
      <c r="I1767" s="48"/>
      <c r="J1767" s="48"/>
      <c r="Y1767" s="79"/>
      <c r="Z1767" s="102"/>
      <c r="AA1767" s="48"/>
      <c r="AB1767" s="48"/>
      <c r="AD1767" s="48"/>
      <c r="AE1767" s="48"/>
      <c r="AF1767" s="48"/>
      <c r="AH1767" s="48"/>
      <c r="AJ1767" s="48"/>
      <c r="AK1767" s="48"/>
    </row>
    <row r="1768" spans="6:37" x14ac:dyDescent="0.25">
      <c r="F1768" s="48"/>
      <c r="G1768" s="48"/>
      <c r="H1768" s="61"/>
      <c r="I1768" s="48"/>
      <c r="J1768" s="48"/>
      <c r="Y1768" s="79"/>
      <c r="Z1768" s="102"/>
      <c r="AA1768" s="48"/>
      <c r="AB1768" s="48"/>
      <c r="AD1768" s="48"/>
      <c r="AE1768" s="48"/>
      <c r="AF1768" s="48"/>
      <c r="AH1768" s="48"/>
      <c r="AJ1768" s="48"/>
      <c r="AK1768" s="48"/>
    </row>
    <row r="1769" spans="6:37" x14ac:dyDescent="0.25">
      <c r="F1769" s="48"/>
      <c r="G1769" s="48"/>
      <c r="H1769" s="61"/>
      <c r="I1769" s="48"/>
      <c r="J1769" s="48"/>
      <c r="Y1769" s="79"/>
      <c r="Z1769" s="102"/>
      <c r="AA1769" s="48"/>
      <c r="AB1769" s="48"/>
      <c r="AD1769" s="48"/>
      <c r="AE1769" s="48"/>
      <c r="AF1769" s="48"/>
      <c r="AH1769" s="48"/>
      <c r="AJ1769" s="48"/>
      <c r="AK1769" s="48"/>
    </row>
    <row r="1770" spans="6:37" x14ac:dyDescent="0.25">
      <c r="F1770" s="48"/>
      <c r="G1770" s="48"/>
      <c r="H1770" s="61"/>
      <c r="I1770" s="48"/>
      <c r="J1770" s="48"/>
      <c r="Y1770" s="79"/>
      <c r="Z1770" s="102"/>
      <c r="AA1770" s="48"/>
      <c r="AB1770" s="48"/>
      <c r="AD1770" s="48"/>
      <c r="AE1770" s="48"/>
      <c r="AF1770" s="48"/>
      <c r="AH1770" s="48"/>
      <c r="AJ1770" s="48"/>
      <c r="AK1770" s="48"/>
    </row>
    <row r="1771" spans="6:37" x14ac:dyDescent="0.25">
      <c r="F1771" s="48"/>
      <c r="G1771" s="48"/>
      <c r="H1771" s="61"/>
      <c r="I1771" s="48"/>
      <c r="J1771" s="48"/>
      <c r="Y1771" s="79"/>
      <c r="Z1771" s="102"/>
      <c r="AA1771" s="48"/>
      <c r="AB1771" s="48"/>
      <c r="AD1771" s="48"/>
      <c r="AE1771" s="48"/>
      <c r="AF1771" s="48"/>
      <c r="AH1771" s="48"/>
      <c r="AJ1771" s="48"/>
      <c r="AK1771" s="48"/>
    </row>
    <row r="1772" spans="6:37" x14ac:dyDescent="0.25">
      <c r="F1772" s="48"/>
      <c r="G1772" s="48"/>
      <c r="H1772" s="61"/>
      <c r="I1772" s="48"/>
      <c r="J1772" s="48"/>
      <c r="Y1772" s="79"/>
      <c r="Z1772" s="102"/>
      <c r="AA1772" s="48"/>
      <c r="AB1772" s="48"/>
      <c r="AD1772" s="48"/>
      <c r="AE1772" s="48"/>
      <c r="AF1772" s="48"/>
      <c r="AH1772" s="48"/>
      <c r="AJ1772" s="48"/>
      <c r="AK1772" s="48"/>
    </row>
    <row r="1773" spans="6:37" x14ac:dyDescent="0.25">
      <c r="F1773" s="48"/>
      <c r="G1773" s="48"/>
      <c r="H1773" s="61"/>
      <c r="I1773" s="48"/>
      <c r="J1773" s="48"/>
      <c r="Y1773" s="79"/>
      <c r="Z1773" s="102"/>
      <c r="AA1773" s="48"/>
      <c r="AB1773" s="48"/>
      <c r="AD1773" s="48"/>
      <c r="AE1773" s="48"/>
      <c r="AF1773" s="48"/>
      <c r="AH1773" s="48"/>
      <c r="AJ1773" s="48"/>
      <c r="AK1773" s="48"/>
    </row>
    <row r="1774" spans="6:37" x14ac:dyDescent="0.25">
      <c r="F1774" s="48"/>
      <c r="G1774" s="48"/>
      <c r="H1774" s="61"/>
      <c r="I1774" s="48"/>
      <c r="J1774" s="48"/>
      <c r="Y1774" s="79"/>
      <c r="Z1774" s="102"/>
      <c r="AA1774" s="48"/>
      <c r="AB1774" s="48"/>
      <c r="AD1774" s="48"/>
      <c r="AE1774" s="48"/>
      <c r="AF1774" s="48"/>
      <c r="AH1774" s="48"/>
      <c r="AJ1774" s="48"/>
      <c r="AK1774" s="48"/>
    </row>
    <row r="1775" spans="6:37" x14ac:dyDescent="0.25">
      <c r="F1775" s="48"/>
      <c r="G1775" s="48"/>
      <c r="H1775" s="61"/>
      <c r="I1775" s="48"/>
      <c r="J1775" s="48"/>
      <c r="Y1775" s="79"/>
      <c r="Z1775" s="102"/>
      <c r="AA1775" s="48"/>
      <c r="AB1775" s="48"/>
      <c r="AD1775" s="48"/>
      <c r="AE1775" s="48"/>
      <c r="AF1775" s="48"/>
      <c r="AH1775" s="48"/>
      <c r="AJ1775" s="48"/>
      <c r="AK1775" s="48"/>
    </row>
    <row r="1776" spans="6:37" x14ac:dyDescent="0.25">
      <c r="F1776" s="48"/>
      <c r="G1776" s="48"/>
      <c r="H1776" s="61"/>
      <c r="I1776" s="48"/>
      <c r="J1776" s="48"/>
      <c r="Y1776" s="79"/>
      <c r="Z1776" s="102"/>
      <c r="AA1776" s="48"/>
      <c r="AB1776" s="48"/>
      <c r="AD1776" s="48"/>
      <c r="AE1776" s="48"/>
      <c r="AF1776" s="48"/>
      <c r="AH1776" s="48"/>
      <c r="AJ1776" s="48"/>
      <c r="AK1776" s="48"/>
    </row>
    <row r="1777" spans="6:37" x14ac:dyDescent="0.25">
      <c r="F1777" s="48"/>
      <c r="G1777" s="48"/>
      <c r="H1777" s="61"/>
      <c r="I1777" s="48"/>
      <c r="J1777" s="48"/>
      <c r="Y1777" s="79"/>
      <c r="Z1777" s="102"/>
      <c r="AA1777" s="48"/>
      <c r="AB1777" s="48"/>
      <c r="AD1777" s="48"/>
      <c r="AE1777" s="48"/>
      <c r="AF1777" s="48"/>
      <c r="AH1777" s="48"/>
      <c r="AJ1777" s="48"/>
      <c r="AK1777" s="48"/>
    </row>
    <row r="1778" spans="6:37" x14ac:dyDescent="0.25">
      <c r="F1778" s="48"/>
      <c r="G1778" s="48"/>
      <c r="H1778" s="61"/>
      <c r="I1778" s="48"/>
      <c r="J1778" s="48"/>
      <c r="Y1778" s="79"/>
      <c r="Z1778" s="102"/>
      <c r="AA1778" s="48"/>
      <c r="AB1778" s="48"/>
      <c r="AD1778" s="48"/>
      <c r="AE1778" s="48"/>
      <c r="AF1778" s="48"/>
      <c r="AH1778" s="48"/>
      <c r="AJ1778" s="48"/>
      <c r="AK1778" s="48"/>
    </row>
    <row r="1779" spans="6:37" x14ac:dyDescent="0.25">
      <c r="F1779" s="48"/>
      <c r="G1779" s="48"/>
      <c r="H1779" s="61"/>
      <c r="I1779" s="48"/>
      <c r="J1779" s="48"/>
      <c r="Y1779" s="79"/>
      <c r="Z1779" s="102"/>
      <c r="AA1779" s="48"/>
      <c r="AB1779" s="48"/>
      <c r="AD1779" s="48"/>
      <c r="AE1779" s="48"/>
      <c r="AF1779" s="48"/>
      <c r="AH1779" s="48"/>
      <c r="AJ1779" s="48"/>
      <c r="AK1779" s="48"/>
    </row>
    <row r="1780" spans="6:37" x14ac:dyDescent="0.25">
      <c r="F1780" s="48"/>
      <c r="G1780" s="48"/>
      <c r="H1780" s="61"/>
      <c r="I1780" s="48"/>
      <c r="J1780" s="48"/>
      <c r="Y1780" s="79"/>
      <c r="Z1780" s="102"/>
      <c r="AA1780" s="48"/>
      <c r="AB1780" s="48"/>
      <c r="AD1780" s="48"/>
      <c r="AE1780" s="48"/>
      <c r="AF1780" s="48"/>
      <c r="AH1780" s="48"/>
      <c r="AJ1780" s="48"/>
      <c r="AK1780" s="48"/>
    </row>
    <row r="1781" spans="6:37" x14ac:dyDescent="0.25">
      <c r="F1781" s="48"/>
      <c r="G1781" s="48"/>
      <c r="H1781" s="61"/>
      <c r="I1781" s="48"/>
      <c r="J1781" s="48"/>
      <c r="Y1781" s="79"/>
      <c r="Z1781" s="102"/>
      <c r="AA1781" s="48"/>
      <c r="AB1781" s="48"/>
      <c r="AD1781" s="48"/>
      <c r="AE1781" s="48"/>
      <c r="AF1781" s="48"/>
      <c r="AH1781" s="48"/>
      <c r="AJ1781" s="48"/>
      <c r="AK1781" s="48"/>
    </row>
    <row r="1782" spans="6:37" x14ac:dyDescent="0.25">
      <c r="F1782" s="48"/>
      <c r="G1782" s="48"/>
      <c r="H1782" s="61"/>
      <c r="I1782" s="48"/>
      <c r="J1782" s="48"/>
      <c r="Y1782" s="79"/>
      <c r="Z1782" s="102"/>
      <c r="AA1782" s="48"/>
      <c r="AB1782" s="48"/>
      <c r="AD1782" s="48"/>
      <c r="AE1782" s="48"/>
      <c r="AF1782" s="48"/>
      <c r="AH1782" s="48"/>
      <c r="AJ1782" s="48"/>
      <c r="AK1782" s="48"/>
    </row>
    <row r="1783" spans="6:37" x14ac:dyDescent="0.25">
      <c r="F1783" s="48"/>
      <c r="G1783" s="48"/>
      <c r="H1783" s="61"/>
      <c r="I1783" s="48"/>
      <c r="J1783" s="48"/>
      <c r="Y1783" s="79"/>
      <c r="Z1783" s="102"/>
      <c r="AA1783" s="48"/>
      <c r="AB1783" s="48"/>
      <c r="AD1783" s="48"/>
      <c r="AE1783" s="48"/>
      <c r="AF1783" s="48"/>
      <c r="AH1783" s="48"/>
      <c r="AJ1783" s="48"/>
      <c r="AK1783" s="48"/>
    </row>
    <row r="1784" spans="6:37" x14ac:dyDescent="0.25">
      <c r="F1784" s="48"/>
      <c r="G1784" s="48"/>
      <c r="H1784" s="61"/>
      <c r="I1784" s="48"/>
      <c r="J1784" s="48"/>
      <c r="Y1784" s="79"/>
      <c r="Z1784" s="102"/>
      <c r="AA1784" s="48"/>
      <c r="AB1784" s="48"/>
      <c r="AD1784" s="48"/>
      <c r="AE1784" s="48"/>
      <c r="AF1784" s="48"/>
      <c r="AH1784" s="48"/>
      <c r="AJ1784" s="48"/>
      <c r="AK1784" s="48"/>
    </row>
    <row r="1785" spans="6:37" x14ac:dyDescent="0.25">
      <c r="F1785" s="48"/>
      <c r="G1785" s="48"/>
      <c r="H1785" s="61"/>
      <c r="I1785" s="48"/>
      <c r="J1785" s="48"/>
      <c r="Y1785" s="79"/>
      <c r="Z1785" s="102"/>
      <c r="AA1785" s="48"/>
      <c r="AB1785" s="48"/>
      <c r="AD1785" s="48"/>
      <c r="AE1785" s="48"/>
      <c r="AF1785" s="48"/>
      <c r="AH1785" s="48"/>
      <c r="AJ1785" s="48"/>
      <c r="AK1785" s="48"/>
    </row>
    <row r="1786" spans="6:37" x14ac:dyDescent="0.25">
      <c r="F1786" s="48"/>
      <c r="G1786" s="48"/>
      <c r="H1786" s="61"/>
      <c r="I1786" s="48"/>
      <c r="J1786" s="48"/>
      <c r="Y1786" s="79"/>
      <c r="Z1786" s="102"/>
      <c r="AA1786" s="48"/>
      <c r="AB1786" s="48"/>
      <c r="AD1786" s="48"/>
      <c r="AE1786" s="48"/>
      <c r="AF1786" s="48"/>
      <c r="AH1786" s="48"/>
      <c r="AJ1786" s="48"/>
      <c r="AK1786" s="48"/>
    </row>
    <row r="1787" spans="6:37" x14ac:dyDescent="0.25">
      <c r="F1787" s="48"/>
      <c r="G1787" s="48"/>
      <c r="H1787" s="61"/>
      <c r="I1787" s="48"/>
      <c r="J1787" s="48"/>
      <c r="Y1787" s="79"/>
      <c r="Z1787" s="102"/>
      <c r="AA1787" s="48"/>
      <c r="AB1787" s="48"/>
      <c r="AD1787" s="48"/>
      <c r="AE1787" s="48"/>
      <c r="AF1787" s="48"/>
      <c r="AH1787" s="48"/>
      <c r="AJ1787" s="48"/>
      <c r="AK1787" s="48"/>
    </row>
    <row r="1788" spans="6:37" x14ac:dyDescent="0.25">
      <c r="F1788" s="48"/>
      <c r="G1788" s="48"/>
      <c r="H1788" s="61"/>
      <c r="I1788" s="48"/>
      <c r="J1788" s="48"/>
      <c r="Y1788" s="79"/>
      <c r="Z1788" s="102"/>
      <c r="AA1788" s="48"/>
      <c r="AB1788" s="48"/>
      <c r="AD1788" s="48"/>
      <c r="AE1788" s="48"/>
      <c r="AF1788" s="48"/>
      <c r="AH1788" s="48"/>
      <c r="AJ1788" s="48"/>
      <c r="AK1788" s="48"/>
    </row>
    <row r="1789" spans="6:37" x14ac:dyDescent="0.25">
      <c r="F1789" s="48"/>
      <c r="G1789" s="48"/>
      <c r="H1789" s="61"/>
      <c r="I1789" s="48"/>
      <c r="J1789" s="48"/>
      <c r="Y1789" s="79"/>
      <c r="Z1789" s="102"/>
      <c r="AA1789" s="48"/>
      <c r="AB1789" s="48"/>
      <c r="AD1789" s="48"/>
      <c r="AE1789" s="48"/>
      <c r="AF1789" s="48"/>
      <c r="AH1789" s="48"/>
      <c r="AJ1789" s="48"/>
      <c r="AK1789" s="48"/>
    </row>
    <row r="1790" spans="6:37" x14ac:dyDescent="0.25">
      <c r="F1790" s="48"/>
      <c r="G1790" s="48"/>
      <c r="H1790" s="61"/>
      <c r="I1790" s="48"/>
      <c r="J1790" s="48"/>
      <c r="Y1790" s="79"/>
      <c r="Z1790" s="102"/>
      <c r="AA1790" s="48"/>
      <c r="AB1790" s="48"/>
      <c r="AD1790" s="48"/>
      <c r="AE1790" s="48"/>
      <c r="AF1790" s="48"/>
      <c r="AH1790" s="48"/>
      <c r="AJ1790" s="48"/>
      <c r="AK1790" s="48"/>
    </row>
    <row r="1791" spans="6:37" x14ac:dyDescent="0.25">
      <c r="F1791" s="48"/>
      <c r="G1791" s="48"/>
      <c r="H1791" s="61"/>
      <c r="I1791" s="48"/>
      <c r="J1791" s="48"/>
      <c r="Y1791" s="79"/>
      <c r="Z1791" s="102"/>
      <c r="AA1791" s="48"/>
      <c r="AB1791" s="48"/>
      <c r="AD1791" s="48"/>
      <c r="AE1791" s="48"/>
      <c r="AF1791" s="48"/>
      <c r="AH1791" s="48"/>
      <c r="AJ1791" s="48"/>
      <c r="AK1791" s="48"/>
    </row>
    <row r="1792" spans="6:37" x14ac:dyDescent="0.25">
      <c r="F1792" s="48"/>
      <c r="G1792" s="48"/>
      <c r="H1792" s="61"/>
      <c r="I1792" s="48"/>
      <c r="J1792" s="48"/>
      <c r="Y1792" s="79"/>
      <c r="Z1792" s="102"/>
      <c r="AA1792" s="48"/>
      <c r="AB1792" s="48"/>
      <c r="AD1792" s="48"/>
      <c r="AE1792" s="48"/>
      <c r="AF1792" s="48"/>
      <c r="AH1792" s="48"/>
      <c r="AJ1792" s="48"/>
      <c r="AK1792" s="48"/>
    </row>
    <row r="1793" spans="6:37" x14ac:dyDescent="0.25">
      <c r="F1793" s="48"/>
      <c r="G1793" s="48"/>
      <c r="H1793" s="61"/>
      <c r="I1793" s="48"/>
      <c r="J1793" s="48"/>
      <c r="Y1793" s="79"/>
      <c r="Z1793" s="102"/>
      <c r="AA1793" s="48"/>
      <c r="AB1793" s="48"/>
      <c r="AD1793" s="48"/>
      <c r="AE1793" s="48"/>
      <c r="AF1793" s="48"/>
      <c r="AH1793" s="48"/>
      <c r="AJ1793" s="48"/>
      <c r="AK1793" s="48"/>
    </row>
    <row r="1794" spans="6:37" x14ac:dyDescent="0.25">
      <c r="F1794" s="48"/>
      <c r="G1794" s="48"/>
      <c r="H1794" s="61"/>
      <c r="I1794" s="48"/>
      <c r="J1794" s="48"/>
      <c r="Y1794" s="79"/>
      <c r="Z1794" s="102"/>
      <c r="AA1794" s="48"/>
      <c r="AB1794" s="48"/>
      <c r="AD1794" s="48"/>
      <c r="AE1794" s="48"/>
      <c r="AF1794" s="48"/>
      <c r="AH1794" s="48"/>
      <c r="AJ1794" s="48"/>
      <c r="AK1794" s="48"/>
    </row>
    <row r="1795" spans="6:37" x14ac:dyDescent="0.25">
      <c r="F1795" s="48"/>
      <c r="G1795" s="48"/>
      <c r="H1795" s="61"/>
      <c r="I1795" s="48"/>
      <c r="J1795" s="48"/>
      <c r="Y1795" s="79"/>
      <c r="Z1795" s="102"/>
      <c r="AA1795" s="48"/>
      <c r="AB1795" s="48"/>
      <c r="AD1795" s="48"/>
      <c r="AE1795" s="48"/>
      <c r="AF1795" s="48"/>
      <c r="AH1795" s="48"/>
      <c r="AJ1795" s="48"/>
      <c r="AK1795" s="48"/>
    </row>
    <row r="1796" spans="6:37" x14ac:dyDescent="0.25">
      <c r="F1796" s="48"/>
      <c r="G1796" s="48"/>
      <c r="H1796" s="61"/>
      <c r="I1796" s="48"/>
      <c r="J1796" s="48"/>
      <c r="Y1796" s="79"/>
      <c r="Z1796" s="102"/>
      <c r="AA1796" s="48"/>
      <c r="AB1796" s="48"/>
      <c r="AD1796" s="48"/>
      <c r="AE1796" s="48"/>
      <c r="AF1796" s="48"/>
      <c r="AH1796" s="48"/>
      <c r="AJ1796" s="48"/>
      <c r="AK1796" s="48"/>
    </row>
    <row r="1797" spans="6:37" x14ac:dyDescent="0.25">
      <c r="F1797" s="48"/>
      <c r="G1797" s="48"/>
      <c r="H1797" s="61"/>
      <c r="I1797" s="48"/>
      <c r="J1797" s="48"/>
      <c r="Y1797" s="79"/>
      <c r="Z1797" s="102"/>
      <c r="AA1797" s="48"/>
      <c r="AB1797" s="48"/>
      <c r="AD1797" s="48"/>
      <c r="AE1797" s="48"/>
      <c r="AF1797" s="48"/>
      <c r="AH1797" s="48"/>
      <c r="AJ1797" s="48"/>
      <c r="AK1797" s="48"/>
    </row>
    <row r="1798" spans="6:37" x14ac:dyDescent="0.25">
      <c r="F1798" s="48"/>
      <c r="G1798" s="48"/>
      <c r="H1798" s="61"/>
      <c r="I1798" s="48"/>
      <c r="J1798" s="48"/>
      <c r="Y1798" s="79"/>
      <c r="Z1798" s="102"/>
      <c r="AA1798" s="48"/>
      <c r="AB1798" s="48"/>
      <c r="AD1798" s="48"/>
      <c r="AE1798" s="48"/>
      <c r="AF1798" s="48"/>
      <c r="AH1798" s="48"/>
      <c r="AJ1798" s="48"/>
      <c r="AK1798" s="48"/>
    </row>
    <row r="1799" spans="6:37" x14ac:dyDescent="0.25">
      <c r="F1799" s="48"/>
      <c r="G1799" s="48"/>
      <c r="H1799" s="61"/>
      <c r="I1799" s="48"/>
      <c r="J1799" s="48"/>
      <c r="Y1799" s="79"/>
      <c r="Z1799" s="102"/>
      <c r="AA1799" s="48"/>
      <c r="AB1799" s="48"/>
      <c r="AD1799" s="48"/>
      <c r="AE1799" s="48"/>
      <c r="AF1799" s="48"/>
      <c r="AH1799" s="48"/>
      <c r="AJ1799" s="48"/>
      <c r="AK1799" s="48"/>
    </row>
    <row r="1800" spans="6:37" x14ac:dyDescent="0.25">
      <c r="F1800" s="48"/>
      <c r="G1800" s="48"/>
      <c r="H1800" s="61"/>
      <c r="I1800" s="48"/>
      <c r="J1800" s="48"/>
      <c r="Y1800" s="79"/>
      <c r="Z1800" s="102"/>
      <c r="AA1800" s="48"/>
      <c r="AB1800" s="48"/>
      <c r="AD1800" s="48"/>
      <c r="AE1800" s="48"/>
      <c r="AF1800" s="48"/>
      <c r="AH1800" s="48"/>
      <c r="AJ1800" s="48"/>
      <c r="AK1800" s="48"/>
    </row>
    <row r="1801" spans="6:37" x14ac:dyDescent="0.25">
      <c r="F1801" s="48"/>
      <c r="G1801" s="48"/>
      <c r="H1801" s="61"/>
      <c r="I1801" s="48"/>
      <c r="J1801" s="48"/>
      <c r="Y1801" s="79"/>
      <c r="Z1801" s="102"/>
      <c r="AA1801" s="48"/>
      <c r="AB1801" s="48"/>
      <c r="AD1801" s="48"/>
      <c r="AE1801" s="48"/>
      <c r="AF1801" s="48"/>
      <c r="AH1801" s="48"/>
      <c r="AJ1801" s="48"/>
      <c r="AK1801" s="48"/>
    </row>
    <row r="1802" spans="6:37" x14ac:dyDescent="0.25">
      <c r="F1802" s="48"/>
      <c r="G1802" s="48"/>
      <c r="H1802" s="61"/>
      <c r="I1802" s="48"/>
      <c r="J1802" s="48"/>
      <c r="Y1802" s="79"/>
      <c r="Z1802" s="102"/>
      <c r="AA1802" s="48"/>
      <c r="AB1802" s="48"/>
      <c r="AD1802" s="48"/>
      <c r="AE1802" s="48"/>
      <c r="AF1802" s="48"/>
      <c r="AH1802" s="48"/>
      <c r="AJ1802" s="48"/>
      <c r="AK1802" s="48"/>
    </row>
    <row r="1803" spans="6:37" x14ac:dyDescent="0.25">
      <c r="F1803" s="48"/>
      <c r="G1803" s="48"/>
      <c r="H1803" s="61"/>
      <c r="I1803" s="48"/>
      <c r="J1803" s="48"/>
      <c r="Y1803" s="79"/>
      <c r="Z1803" s="102"/>
      <c r="AA1803" s="48"/>
      <c r="AB1803" s="48"/>
      <c r="AD1803" s="48"/>
      <c r="AE1803" s="48"/>
      <c r="AF1803" s="48"/>
      <c r="AH1803" s="48"/>
      <c r="AJ1803" s="48"/>
      <c r="AK1803" s="48"/>
    </row>
    <row r="1804" spans="6:37" x14ac:dyDescent="0.25">
      <c r="F1804" s="48"/>
      <c r="G1804" s="48"/>
      <c r="H1804" s="61"/>
      <c r="I1804" s="48"/>
      <c r="J1804" s="48"/>
      <c r="Y1804" s="79"/>
      <c r="Z1804" s="102"/>
      <c r="AA1804" s="48"/>
      <c r="AB1804" s="48"/>
      <c r="AD1804" s="48"/>
      <c r="AE1804" s="48"/>
      <c r="AF1804" s="48"/>
      <c r="AH1804" s="48"/>
      <c r="AJ1804" s="48"/>
      <c r="AK1804" s="48"/>
    </row>
    <row r="1805" spans="6:37" x14ac:dyDescent="0.25">
      <c r="F1805" s="48"/>
      <c r="G1805" s="48"/>
      <c r="H1805" s="61"/>
      <c r="I1805" s="48"/>
      <c r="J1805" s="48"/>
      <c r="Y1805" s="79"/>
      <c r="Z1805" s="102"/>
      <c r="AA1805" s="48"/>
      <c r="AB1805" s="48"/>
      <c r="AD1805" s="48"/>
      <c r="AE1805" s="48"/>
      <c r="AF1805" s="48"/>
      <c r="AH1805" s="48"/>
      <c r="AJ1805" s="48"/>
      <c r="AK1805" s="48"/>
    </row>
    <row r="1806" spans="6:37" x14ac:dyDescent="0.25">
      <c r="F1806" s="48"/>
      <c r="G1806" s="48"/>
      <c r="H1806" s="61"/>
      <c r="I1806" s="48"/>
      <c r="J1806" s="48"/>
      <c r="Y1806" s="79"/>
      <c r="Z1806" s="102"/>
      <c r="AA1806" s="48"/>
      <c r="AB1806" s="48"/>
      <c r="AD1806" s="48"/>
      <c r="AE1806" s="48"/>
      <c r="AF1806" s="48"/>
      <c r="AH1806" s="48"/>
      <c r="AJ1806" s="48"/>
      <c r="AK1806" s="48"/>
    </row>
    <row r="1807" spans="6:37" x14ac:dyDescent="0.25">
      <c r="F1807" s="48"/>
      <c r="G1807" s="48"/>
      <c r="H1807" s="61"/>
      <c r="I1807" s="48"/>
      <c r="J1807" s="48"/>
      <c r="Y1807" s="79"/>
      <c r="Z1807" s="102"/>
      <c r="AA1807" s="48"/>
      <c r="AB1807" s="48"/>
      <c r="AD1807" s="48"/>
      <c r="AE1807" s="48"/>
      <c r="AF1807" s="48"/>
      <c r="AH1807" s="48"/>
      <c r="AJ1807" s="48"/>
      <c r="AK1807" s="48"/>
    </row>
    <row r="1808" spans="6:37" x14ac:dyDescent="0.25">
      <c r="F1808" s="48"/>
      <c r="G1808" s="48"/>
      <c r="H1808" s="61"/>
      <c r="I1808" s="48"/>
      <c r="J1808" s="48"/>
      <c r="Y1808" s="79"/>
      <c r="Z1808" s="102"/>
      <c r="AA1808" s="48"/>
      <c r="AB1808" s="48"/>
      <c r="AD1808" s="48"/>
      <c r="AE1808" s="48"/>
      <c r="AF1808" s="48"/>
      <c r="AH1808" s="48"/>
      <c r="AJ1808" s="48"/>
      <c r="AK1808" s="48"/>
    </row>
    <row r="1809" spans="6:37" x14ac:dyDescent="0.25">
      <c r="F1809" s="48"/>
      <c r="G1809" s="48"/>
      <c r="H1809" s="61"/>
      <c r="I1809" s="48"/>
      <c r="J1809" s="48"/>
      <c r="Y1809" s="79"/>
      <c r="Z1809" s="102"/>
      <c r="AA1809" s="48"/>
      <c r="AB1809" s="48"/>
      <c r="AD1809" s="48"/>
      <c r="AE1809" s="48"/>
      <c r="AF1809" s="48"/>
      <c r="AH1809" s="48"/>
      <c r="AJ1809" s="48"/>
      <c r="AK1809" s="48"/>
    </row>
    <row r="1810" spans="6:37" x14ac:dyDescent="0.25">
      <c r="F1810" s="48"/>
      <c r="G1810" s="48"/>
      <c r="H1810" s="61"/>
      <c r="I1810" s="48"/>
      <c r="J1810" s="48"/>
      <c r="Y1810" s="79"/>
      <c r="Z1810" s="102"/>
      <c r="AA1810" s="48"/>
      <c r="AB1810" s="48"/>
      <c r="AD1810" s="48"/>
      <c r="AE1810" s="48"/>
      <c r="AF1810" s="48"/>
      <c r="AH1810" s="48"/>
      <c r="AJ1810" s="48"/>
      <c r="AK1810" s="48"/>
    </row>
    <row r="1811" spans="6:37" x14ac:dyDescent="0.25">
      <c r="F1811" s="48"/>
      <c r="G1811" s="48"/>
      <c r="H1811" s="61"/>
      <c r="I1811" s="48"/>
      <c r="J1811" s="48"/>
      <c r="Y1811" s="79"/>
      <c r="Z1811" s="102"/>
      <c r="AA1811" s="48"/>
      <c r="AB1811" s="48"/>
      <c r="AD1811" s="48"/>
      <c r="AE1811" s="48"/>
      <c r="AF1811" s="48"/>
      <c r="AH1811" s="48"/>
      <c r="AJ1811" s="48"/>
      <c r="AK1811" s="48"/>
    </row>
    <row r="1812" spans="6:37" x14ac:dyDescent="0.25">
      <c r="F1812" s="48"/>
      <c r="G1812" s="48"/>
      <c r="H1812" s="61"/>
      <c r="I1812" s="48"/>
      <c r="J1812" s="48"/>
      <c r="Y1812" s="79"/>
      <c r="Z1812" s="102"/>
      <c r="AA1812" s="48"/>
      <c r="AB1812" s="48"/>
      <c r="AD1812" s="48"/>
      <c r="AE1812" s="48"/>
      <c r="AF1812" s="48"/>
      <c r="AH1812" s="48"/>
      <c r="AJ1812" s="48"/>
      <c r="AK1812" s="48"/>
    </row>
    <row r="1813" spans="6:37" x14ac:dyDescent="0.25">
      <c r="F1813" s="48"/>
      <c r="G1813" s="48"/>
      <c r="H1813" s="61"/>
      <c r="I1813" s="48"/>
      <c r="J1813" s="48"/>
      <c r="Y1813" s="79"/>
      <c r="Z1813" s="102"/>
      <c r="AA1813" s="48"/>
      <c r="AB1813" s="48"/>
      <c r="AD1813" s="48"/>
      <c r="AE1813" s="48"/>
      <c r="AF1813" s="48"/>
      <c r="AH1813" s="48"/>
      <c r="AJ1813" s="48"/>
      <c r="AK1813" s="48"/>
    </row>
    <row r="1814" spans="6:37" x14ac:dyDescent="0.25">
      <c r="F1814" s="48"/>
      <c r="G1814" s="48"/>
      <c r="H1814" s="61"/>
      <c r="I1814" s="48"/>
      <c r="J1814" s="48"/>
      <c r="Y1814" s="79"/>
      <c r="Z1814" s="102"/>
      <c r="AA1814" s="48"/>
      <c r="AB1814" s="48"/>
      <c r="AD1814" s="48"/>
      <c r="AE1814" s="48"/>
      <c r="AF1814" s="48"/>
      <c r="AH1814" s="48"/>
      <c r="AJ1814" s="48"/>
      <c r="AK1814" s="48"/>
    </row>
    <row r="1815" spans="6:37" x14ac:dyDescent="0.25">
      <c r="F1815" s="48"/>
      <c r="G1815" s="48"/>
      <c r="H1815" s="61"/>
      <c r="I1815" s="48"/>
      <c r="J1815" s="48"/>
      <c r="Y1815" s="79"/>
      <c r="Z1815" s="102"/>
      <c r="AA1815" s="48"/>
      <c r="AB1815" s="48"/>
      <c r="AD1815" s="48"/>
      <c r="AE1815" s="48"/>
      <c r="AF1815" s="48"/>
      <c r="AH1815" s="48"/>
      <c r="AJ1815" s="48"/>
      <c r="AK1815" s="48"/>
    </row>
    <row r="1816" spans="6:37" x14ac:dyDescent="0.25">
      <c r="F1816" s="48"/>
      <c r="G1816" s="48"/>
      <c r="H1816" s="61"/>
      <c r="I1816" s="48"/>
      <c r="J1816" s="48"/>
      <c r="Y1816" s="79"/>
      <c r="Z1816" s="102"/>
      <c r="AA1816" s="48"/>
      <c r="AB1816" s="48"/>
      <c r="AD1816" s="48"/>
      <c r="AE1816" s="48"/>
      <c r="AF1816" s="48"/>
      <c r="AH1816" s="48"/>
      <c r="AJ1816" s="48"/>
      <c r="AK1816" s="48"/>
    </row>
    <row r="1817" spans="6:37" x14ac:dyDescent="0.25">
      <c r="F1817" s="48"/>
      <c r="G1817" s="48"/>
      <c r="H1817" s="61"/>
      <c r="I1817" s="48"/>
      <c r="J1817" s="48"/>
      <c r="Y1817" s="79"/>
      <c r="Z1817" s="102"/>
      <c r="AA1817" s="48"/>
      <c r="AB1817" s="48"/>
      <c r="AD1817" s="48"/>
      <c r="AE1817" s="48"/>
      <c r="AF1817" s="48"/>
      <c r="AH1817" s="48"/>
      <c r="AJ1817" s="48"/>
      <c r="AK1817" s="48"/>
    </row>
    <row r="1818" spans="6:37" x14ac:dyDescent="0.25">
      <c r="F1818" s="48"/>
      <c r="G1818" s="48"/>
      <c r="H1818" s="61"/>
      <c r="I1818" s="48"/>
      <c r="J1818" s="48"/>
      <c r="Y1818" s="79"/>
      <c r="Z1818" s="102"/>
      <c r="AA1818" s="48"/>
      <c r="AB1818" s="48"/>
      <c r="AD1818" s="48"/>
      <c r="AE1818" s="48"/>
      <c r="AF1818" s="48"/>
      <c r="AH1818" s="48"/>
      <c r="AJ1818" s="48"/>
      <c r="AK1818" s="48"/>
    </row>
    <row r="1819" spans="6:37" x14ac:dyDescent="0.25">
      <c r="F1819" s="48"/>
      <c r="G1819" s="48"/>
      <c r="H1819" s="61"/>
      <c r="I1819" s="48"/>
      <c r="J1819" s="48"/>
      <c r="Y1819" s="79"/>
      <c r="Z1819" s="102"/>
      <c r="AA1819" s="48"/>
      <c r="AB1819" s="48"/>
      <c r="AD1819" s="48"/>
      <c r="AE1819" s="48"/>
      <c r="AF1819" s="48"/>
      <c r="AH1819" s="48"/>
      <c r="AJ1819" s="48"/>
      <c r="AK1819" s="48"/>
    </row>
    <row r="1820" spans="6:37" x14ac:dyDescent="0.25">
      <c r="F1820" s="48"/>
      <c r="G1820" s="48"/>
      <c r="H1820" s="61"/>
      <c r="I1820" s="48"/>
      <c r="J1820" s="48"/>
      <c r="Y1820" s="79"/>
      <c r="Z1820" s="102"/>
      <c r="AA1820" s="48"/>
      <c r="AB1820" s="48"/>
      <c r="AD1820" s="48"/>
      <c r="AE1820" s="48"/>
      <c r="AF1820" s="48"/>
      <c r="AH1820" s="48"/>
      <c r="AJ1820" s="48"/>
      <c r="AK1820" s="48"/>
    </row>
    <row r="1821" spans="6:37" x14ac:dyDescent="0.25">
      <c r="F1821" s="48"/>
      <c r="G1821" s="48"/>
      <c r="H1821" s="61"/>
      <c r="I1821" s="48"/>
      <c r="J1821" s="48"/>
      <c r="Y1821" s="79"/>
      <c r="Z1821" s="102"/>
      <c r="AA1821" s="48"/>
      <c r="AB1821" s="48"/>
      <c r="AD1821" s="48"/>
      <c r="AE1821" s="48"/>
      <c r="AF1821" s="48"/>
      <c r="AH1821" s="48"/>
      <c r="AJ1821" s="48"/>
      <c r="AK1821" s="48"/>
    </row>
    <row r="1822" spans="6:37" x14ac:dyDescent="0.25">
      <c r="F1822" s="48"/>
      <c r="G1822" s="48"/>
      <c r="H1822" s="61"/>
      <c r="I1822" s="48"/>
      <c r="J1822" s="48"/>
      <c r="Y1822" s="79"/>
      <c r="Z1822" s="102"/>
      <c r="AA1822" s="48"/>
      <c r="AB1822" s="48"/>
      <c r="AD1822" s="48"/>
      <c r="AE1822" s="48"/>
      <c r="AF1822" s="48"/>
      <c r="AH1822" s="48"/>
      <c r="AJ1822" s="48"/>
      <c r="AK1822" s="48"/>
    </row>
    <row r="1823" spans="6:37" x14ac:dyDescent="0.25">
      <c r="F1823" s="48"/>
      <c r="G1823" s="48"/>
      <c r="H1823" s="61"/>
      <c r="I1823" s="48"/>
      <c r="J1823" s="48"/>
      <c r="Y1823" s="79"/>
      <c r="Z1823" s="102"/>
      <c r="AA1823" s="48"/>
      <c r="AB1823" s="48"/>
      <c r="AD1823" s="48"/>
      <c r="AE1823" s="48"/>
      <c r="AF1823" s="48"/>
      <c r="AH1823" s="48"/>
      <c r="AJ1823" s="48"/>
      <c r="AK1823" s="48"/>
    </row>
    <row r="1824" spans="6:37" x14ac:dyDescent="0.25">
      <c r="F1824" s="48"/>
      <c r="G1824" s="48"/>
      <c r="H1824" s="61"/>
      <c r="I1824" s="48"/>
      <c r="J1824" s="48"/>
      <c r="Y1824" s="79"/>
      <c r="Z1824" s="102"/>
      <c r="AA1824" s="48"/>
      <c r="AB1824" s="48"/>
      <c r="AD1824" s="48"/>
      <c r="AE1824" s="48"/>
      <c r="AF1824" s="48"/>
      <c r="AH1824" s="48"/>
      <c r="AJ1824" s="48"/>
      <c r="AK1824" s="48"/>
    </row>
    <row r="1825" spans="6:37" x14ac:dyDescent="0.25">
      <c r="F1825" s="48"/>
      <c r="G1825" s="48"/>
      <c r="H1825" s="61"/>
      <c r="I1825" s="48"/>
      <c r="J1825" s="48"/>
      <c r="Y1825" s="79"/>
      <c r="Z1825" s="102"/>
      <c r="AA1825" s="48"/>
      <c r="AB1825" s="48"/>
      <c r="AD1825" s="48"/>
      <c r="AE1825" s="48"/>
      <c r="AF1825" s="48"/>
      <c r="AH1825" s="48"/>
      <c r="AJ1825" s="48"/>
      <c r="AK1825" s="48"/>
    </row>
    <row r="1826" spans="6:37" x14ac:dyDescent="0.25">
      <c r="F1826" s="48"/>
      <c r="G1826" s="48"/>
      <c r="H1826" s="61"/>
      <c r="I1826" s="48"/>
      <c r="J1826" s="48"/>
      <c r="Y1826" s="79"/>
      <c r="Z1826" s="102"/>
      <c r="AA1826" s="48"/>
      <c r="AB1826" s="48"/>
      <c r="AD1826" s="48"/>
      <c r="AE1826" s="48"/>
      <c r="AF1826" s="48"/>
      <c r="AH1826" s="48"/>
      <c r="AJ1826" s="48"/>
      <c r="AK1826" s="48"/>
    </row>
    <row r="1827" spans="6:37" x14ac:dyDescent="0.25">
      <c r="F1827" s="48"/>
      <c r="G1827" s="48"/>
      <c r="H1827" s="61"/>
      <c r="I1827" s="48"/>
      <c r="J1827" s="48"/>
      <c r="Y1827" s="79"/>
      <c r="Z1827" s="102"/>
      <c r="AA1827" s="48"/>
      <c r="AB1827" s="48"/>
      <c r="AD1827" s="48"/>
      <c r="AE1827" s="48"/>
      <c r="AF1827" s="48"/>
      <c r="AH1827" s="48"/>
      <c r="AJ1827" s="48"/>
      <c r="AK1827" s="48"/>
    </row>
    <row r="1828" spans="6:37" x14ac:dyDescent="0.25">
      <c r="F1828" s="48"/>
      <c r="G1828" s="48"/>
      <c r="H1828" s="61"/>
      <c r="I1828" s="48"/>
      <c r="J1828" s="48"/>
      <c r="Y1828" s="79"/>
      <c r="Z1828" s="102"/>
      <c r="AA1828" s="48"/>
      <c r="AB1828" s="48"/>
      <c r="AD1828" s="48"/>
      <c r="AE1828" s="48"/>
      <c r="AF1828" s="48"/>
      <c r="AH1828" s="48"/>
      <c r="AJ1828" s="48"/>
      <c r="AK1828" s="48"/>
    </row>
    <row r="1829" spans="6:37" x14ac:dyDescent="0.25">
      <c r="F1829" s="48"/>
      <c r="G1829" s="48"/>
      <c r="H1829" s="61"/>
      <c r="I1829" s="48"/>
      <c r="J1829" s="48"/>
      <c r="Y1829" s="79"/>
      <c r="Z1829" s="102"/>
      <c r="AA1829" s="48"/>
      <c r="AB1829" s="48"/>
      <c r="AD1829" s="48"/>
      <c r="AE1829" s="48"/>
      <c r="AF1829" s="48"/>
      <c r="AH1829" s="48"/>
      <c r="AJ1829" s="48"/>
      <c r="AK1829" s="48"/>
    </row>
    <row r="1830" spans="6:37" x14ac:dyDescent="0.25">
      <c r="F1830" s="48"/>
      <c r="G1830" s="48"/>
      <c r="H1830" s="61"/>
      <c r="I1830" s="48"/>
      <c r="J1830" s="48"/>
      <c r="Y1830" s="79"/>
      <c r="Z1830" s="102"/>
      <c r="AA1830" s="48"/>
      <c r="AB1830" s="48"/>
      <c r="AD1830" s="48"/>
      <c r="AE1830" s="48"/>
      <c r="AF1830" s="48"/>
      <c r="AH1830" s="48"/>
      <c r="AJ1830" s="48"/>
      <c r="AK1830" s="48"/>
    </row>
    <row r="1831" spans="6:37" x14ac:dyDescent="0.25">
      <c r="F1831" s="48"/>
      <c r="G1831" s="48"/>
      <c r="H1831" s="61"/>
      <c r="I1831" s="48"/>
      <c r="J1831" s="48"/>
      <c r="Y1831" s="79"/>
      <c r="Z1831" s="102"/>
      <c r="AA1831" s="48"/>
      <c r="AB1831" s="48"/>
      <c r="AD1831" s="48"/>
      <c r="AE1831" s="48"/>
      <c r="AF1831" s="48"/>
      <c r="AH1831" s="48"/>
      <c r="AJ1831" s="48"/>
      <c r="AK1831" s="48"/>
    </row>
    <row r="1832" spans="6:37" x14ac:dyDescent="0.25">
      <c r="F1832" s="48"/>
      <c r="G1832" s="48"/>
      <c r="H1832" s="61"/>
      <c r="I1832" s="48"/>
      <c r="J1832" s="48"/>
      <c r="Y1832" s="79"/>
      <c r="Z1832" s="102"/>
      <c r="AA1832" s="48"/>
      <c r="AB1832" s="48"/>
      <c r="AD1832" s="48"/>
      <c r="AE1832" s="48"/>
      <c r="AF1832" s="48"/>
      <c r="AH1832" s="48"/>
      <c r="AJ1832" s="48"/>
      <c r="AK1832" s="48"/>
    </row>
    <row r="1833" spans="6:37" x14ac:dyDescent="0.25">
      <c r="F1833" s="48"/>
      <c r="G1833" s="48"/>
      <c r="H1833" s="61"/>
      <c r="I1833" s="48"/>
      <c r="J1833" s="48"/>
      <c r="Y1833" s="79"/>
      <c r="Z1833" s="102"/>
      <c r="AA1833" s="48"/>
      <c r="AB1833" s="48"/>
      <c r="AD1833" s="48"/>
      <c r="AE1833" s="48"/>
      <c r="AF1833" s="48"/>
      <c r="AH1833" s="48"/>
      <c r="AJ1833" s="48"/>
      <c r="AK1833" s="48"/>
    </row>
    <row r="1834" spans="6:37" x14ac:dyDescent="0.25">
      <c r="F1834" s="48"/>
      <c r="G1834" s="48"/>
      <c r="H1834" s="61"/>
      <c r="I1834" s="48"/>
      <c r="J1834" s="48"/>
      <c r="Y1834" s="79"/>
      <c r="Z1834" s="102"/>
      <c r="AA1834" s="48"/>
      <c r="AB1834" s="48"/>
      <c r="AD1834" s="48"/>
      <c r="AE1834" s="48"/>
      <c r="AF1834" s="48"/>
      <c r="AH1834" s="48"/>
      <c r="AJ1834" s="48"/>
      <c r="AK1834" s="48"/>
    </row>
    <row r="1835" spans="6:37" x14ac:dyDescent="0.25">
      <c r="F1835" s="48"/>
      <c r="G1835" s="48"/>
      <c r="H1835" s="61"/>
      <c r="I1835" s="48"/>
      <c r="J1835" s="48"/>
      <c r="Y1835" s="79"/>
      <c r="Z1835" s="102"/>
      <c r="AA1835" s="48"/>
      <c r="AB1835" s="48"/>
      <c r="AD1835" s="48"/>
      <c r="AE1835" s="48"/>
      <c r="AF1835" s="48"/>
      <c r="AH1835" s="48"/>
      <c r="AJ1835" s="48"/>
      <c r="AK1835" s="48"/>
    </row>
    <row r="1836" spans="6:37" x14ac:dyDescent="0.25">
      <c r="F1836" s="48"/>
      <c r="G1836" s="48"/>
      <c r="H1836" s="61"/>
      <c r="I1836" s="48"/>
      <c r="J1836" s="48"/>
      <c r="Y1836" s="79"/>
      <c r="Z1836" s="102"/>
      <c r="AA1836" s="48"/>
      <c r="AB1836" s="48"/>
      <c r="AD1836" s="48"/>
      <c r="AE1836" s="48"/>
      <c r="AF1836" s="48"/>
      <c r="AH1836" s="48"/>
      <c r="AJ1836" s="48"/>
      <c r="AK1836" s="48"/>
    </row>
    <row r="1837" spans="6:37" x14ac:dyDescent="0.25">
      <c r="F1837" s="48"/>
      <c r="G1837" s="48"/>
      <c r="H1837" s="61"/>
      <c r="I1837" s="48"/>
      <c r="J1837" s="48"/>
      <c r="Y1837" s="79"/>
      <c r="Z1837" s="102"/>
      <c r="AA1837" s="48"/>
      <c r="AB1837" s="48"/>
      <c r="AD1837" s="48"/>
      <c r="AE1837" s="48"/>
      <c r="AF1837" s="48"/>
      <c r="AH1837" s="48"/>
      <c r="AJ1837" s="48"/>
      <c r="AK1837" s="48"/>
    </row>
    <row r="1838" spans="6:37" x14ac:dyDescent="0.25">
      <c r="F1838" s="48"/>
      <c r="G1838" s="48"/>
      <c r="H1838" s="61"/>
      <c r="I1838" s="48"/>
      <c r="J1838" s="48"/>
      <c r="Y1838" s="79"/>
      <c r="Z1838" s="102"/>
      <c r="AA1838" s="48"/>
      <c r="AB1838" s="48"/>
      <c r="AD1838" s="48"/>
      <c r="AE1838" s="48"/>
      <c r="AF1838" s="48"/>
      <c r="AH1838" s="48"/>
      <c r="AJ1838" s="48"/>
      <c r="AK1838" s="48"/>
    </row>
    <row r="1839" spans="6:37" x14ac:dyDescent="0.25">
      <c r="F1839" s="48"/>
      <c r="G1839" s="48"/>
      <c r="H1839" s="61"/>
      <c r="I1839" s="48"/>
      <c r="J1839" s="48"/>
      <c r="Y1839" s="79"/>
      <c r="Z1839" s="102"/>
      <c r="AA1839" s="48"/>
      <c r="AB1839" s="48"/>
      <c r="AD1839" s="48"/>
      <c r="AE1839" s="48"/>
      <c r="AF1839" s="48"/>
      <c r="AH1839" s="48"/>
      <c r="AJ1839" s="48"/>
      <c r="AK1839" s="48"/>
    </row>
    <row r="1840" spans="6:37" x14ac:dyDescent="0.25">
      <c r="F1840" s="48"/>
      <c r="G1840" s="48"/>
      <c r="H1840" s="61"/>
      <c r="I1840" s="48"/>
      <c r="J1840" s="48"/>
      <c r="Y1840" s="79"/>
      <c r="Z1840" s="102"/>
      <c r="AA1840" s="48"/>
      <c r="AB1840" s="48"/>
      <c r="AD1840" s="48"/>
      <c r="AE1840" s="48"/>
      <c r="AF1840" s="48"/>
      <c r="AH1840" s="48"/>
      <c r="AJ1840" s="48"/>
      <c r="AK1840" s="48"/>
    </row>
    <row r="1841" spans="6:37" x14ac:dyDescent="0.25">
      <c r="F1841" s="48"/>
      <c r="G1841" s="48"/>
      <c r="H1841" s="61"/>
      <c r="I1841" s="48"/>
      <c r="J1841" s="48"/>
      <c r="Y1841" s="79"/>
      <c r="Z1841" s="102"/>
      <c r="AA1841" s="48"/>
      <c r="AB1841" s="48"/>
      <c r="AD1841" s="48"/>
      <c r="AE1841" s="48"/>
      <c r="AF1841" s="48"/>
      <c r="AH1841" s="48"/>
      <c r="AJ1841" s="48"/>
      <c r="AK1841" s="48"/>
    </row>
    <row r="1842" spans="6:37" x14ac:dyDescent="0.25">
      <c r="F1842" s="48"/>
      <c r="G1842" s="48"/>
      <c r="H1842" s="61"/>
      <c r="I1842" s="48"/>
      <c r="J1842" s="48"/>
      <c r="Y1842" s="79"/>
      <c r="Z1842" s="102"/>
      <c r="AA1842" s="48"/>
      <c r="AB1842" s="48"/>
      <c r="AD1842" s="48"/>
      <c r="AE1842" s="48"/>
      <c r="AF1842" s="48"/>
      <c r="AH1842" s="48"/>
      <c r="AJ1842" s="48"/>
      <c r="AK1842" s="48"/>
    </row>
    <row r="1843" spans="6:37" x14ac:dyDescent="0.25">
      <c r="F1843" s="48"/>
      <c r="G1843" s="48"/>
      <c r="H1843" s="61"/>
      <c r="I1843" s="48"/>
      <c r="J1843" s="48"/>
      <c r="Y1843" s="79"/>
      <c r="Z1843" s="102"/>
      <c r="AA1843" s="48"/>
      <c r="AB1843" s="48"/>
      <c r="AD1843" s="48"/>
      <c r="AE1843" s="48"/>
      <c r="AF1843" s="48"/>
      <c r="AH1843" s="48"/>
      <c r="AJ1843" s="48"/>
      <c r="AK1843" s="48"/>
    </row>
    <row r="1844" spans="6:37" x14ac:dyDescent="0.25">
      <c r="F1844" s="48"/>
      <c r="G1844" s="48"/>
      <c r="H1844" s="61"/>
      <c r="I1844" s="48"/>
      <c r="J1844" s="48"/>
      <c r="Y1844" s="79"/>
      <c r="Z1844" s="102"/>
      <c r="AA1844" s="48"/>
      <c r="AB1844" s="48"/>
      <c r="AD1844" s="48"/>
      <c r="AE1844" s="48"/>
      <c r="AF1844" s="48"/>
      <c r="AH1844" s="48"/>
      <c r="AJ1844" s="48"/>
      <c r="AK1844" s="48"/>
    </row>
    <row r="1845" spans="6:37" x14ac:dyDescent="0.25">
      <c r="F1845" s="48"/>
      <c r="G1845" s="48"/>
      <c r="H1845" s="61"/>
      <c r="I1845" s="48"/>
      <c r="J1845" s="48"/>
      <c r="Y1845" s="79"/>
      <c r="Z1845" s="102"/>
      <c r="AA1845" s="48"/>
      <c r="AB1845" s="48"/>
      <c r="AD1845" s="48"/>
      <c r="AE1845" s="48"/>
      <c r="AF1845" s="48"/>
      <c r="AH1845" s="48"/>
      <c r="AJ1845" s="48"/>
      <c r="AK1845" s="48"/>
    </row>
    <row r="1846" spans="6:37" x14ac:dyDescent="0.25">
      <c r="F1846" s="48"/>
      <c r="G1846" s="48"/>
      <c r="H1846" s="61"/>
      <c r="I1846" s="48"/>
      <c r="J1846" s="48"/>
      <c r="Y1846" s="79"/>
      <c r="Z1846" s="102"/>
      <c r="AA1846" s="48"/>
      <c r="AB1846" s="48"/>
      <c r="AD1846" s="48"/>
      <c r="AE1846" s="48"/>
      <c r="AF1846" s="48"/>
      <c r="AH1846" s="48"/>
      <c r="AJ1846" s="48"/>
      <c r="AK1846" s="48"/>
    </row>
    <row r="1847" spans="6:37" x14ac:dyDescent="0.25">
      <c r="F1847" s="48"/>
      <c r="G1847" s="48"/>
      <c r="H1847" s="61"/>
      <c r="I1847" s="48"/>
      <c r="J1847" s="48"/>
      <c r="Y1847" s="79"/>
      <c r="Z1847" s="102"/>
      <c r="AA1847" s="48"/>
      <c r="AB1847" s="48"/>
      <c r="AD1847" s="48"/>
      <c r="AE1847" s="48"/>
      <c r="AF1847" s="48"/>
      <c r="AH1847" s="48"/>
      <c r="AJ1847" s="48"/>
      <c r="AK1847" s="48"/>
    </row>
    <row r="1848" spans="6:37" x14ac:dyDescent="0.25">
      <c r="F1848" s="48"/>
      <c r="G1848" s="48"/>
      <c r="H1848" s="61"/>
      <c r="I1848" s="48"/>
      <c r="J1848" s="48"/>
      <c r="Y1848" s="79"/>
      <c r="Z1848" s="102"/>
      <c r="AA1848" s="48"/>
      <c r="AB1848" s="48"/>
      <c r="AD1848" s="48"/>
      <c r="AE1848" s="48"/>
      <c r="AF1848" s="48"/>
      <c r="AH1848" s="48"/>
      <c r="AJ1848" s="48"/>
      <c r="AK1848" s="48"/>
    </row>
    <row r="1849" spans="6:37" x14ac:dyDescent="0.25">
      <c r="F1849" s="48"/>
      <c r="G1849" s="48"/>
      <c r="H1849" s="61"/>
      <c r="I1849" s="48"/>
      <c r="J1849" s="48"/>
      <c r="Y1849" s="79"/>
      <c r="Z1849" s="102"/>
      <c r="AA1849" s="48"/>
      <c r="AB1849" s="48"/>
      <c r="AD1849" s="48"/>
      <c r="AE1849" s="48"/>
      <c r="AF1849" s="48"/>
      <c r="AH1849" s="48"/>
      <c r="AJ1849" s="48"/>
      <c r="AK1849" s="48"/>
    </row>
    <row r="1850" spans="6:37" x14ac:dyDescent="0.25">
      <c r="F1850" s="48"/>
      <c r="G1850" s="48"/>
      <c r="H1850" s="61"/>
      <c r="I1850" s="48"/>
      <c r="J1850" s="48"/>
      <c r="Y1850" s="79"/>
      <c r="Z1850" s="102"/>
      <c r="AA1850" s="48"/>
      <c r="AB1850" s="48"/>
      <c r="AD1850" s="48"/>
      <c r="AE1850" s="48"/>
      <c r="AF1850" s="48"/>
      <c r="AH1850" s="48"/>
      <c r="AJ1850" s="48"/>
      <c r="AK1850" s="48"/>
    </row>
    <row r="1851" spans="6:37" x14ac:dyDescent="0.25">
      <c r="F1851" s="48"/>
      <c r="G1851" s="48"/>
      <c r="H1851" s="61"/>
      <c r="I1851" s="48"/>
      <c r="J1851" s="48"/>
      <c r="Y1851" s="79"/>
      <c r="Z1851" s="102"/>
      <c r="AA1851" s="48"/>
      <c r="AB1851" s="48"/>
      <c r="AD1851" s="48"/>
      <c r="AE1851" s="48"/>
      <c r="AF1851" s="48"/>
      <c r="AH1851" s="48"/>
      <c r="AJ1851" s="48"/>
      <c r="AK1851" s="48"/>
    </row>
    <row r="1852" spans="6:37" x14ac:dyDescent="0.25">
      <c r="F1852" s="48"/>
      <c r="G1852" s="48"/>
      <c r="H1852" s="61"/>
      <c r="I1852" s="48"/>
      <c r="J1852" s="48"/>
      <c r="Y1852" s="79"/>
      <c r="Z1852" s="102"/>
      <c r="AA1852" s="48"/>
      <c r="AB1852" s="48"/>
      <c r="AD1852" s="48"/>
      <c r="AE1852" s="48"/>
      <c r="AF1852" s="48"/>
      <c r="AH1852" s="48"/>
      <c r="AJ1852" s="48"/>
      <c r="AK1852" s="48"/>
    </row>
    <row r="1853" spans="6:37" x14ac:dyDescent="0.25">
      <c r="F1853" s="48"/>
      <c r="G1853" s="48"/>
      <c r="H1853" s="61"/>
      <c r="I1853" s="48"/>
      <c r="J1853" s="48"/>
      <c r="Y1853" s="79"/>
      <c r="Z1853" s="102"/>
      <c r="AA1853" s="48"/>
      <c r="AB1853" s="48"/>
      <c r="AD1853" s="48"/>
      <c r="AE1853" s="48"/>
      <c r="AF1853" s="48"/>
      <c r="AH1853" s="48"/>
      <c r="AJ1853" s="48"/>
      <c r="AK1853" s="48"/>
    </row>
    <row r="1854" spans="6:37" x14ac:dyDescent="0.25">
      <c r="F1854" s="48"/>
      <c r="G1854" s="48"/>
      <c r="H1854" s="61"/>
      <c r="I1854" s="48"/>
      <c r="J1854" s="48"/>
      <c r="Y1854" s="79"/>
      <c r="Z1854" s="102"/>
      <c r="AA1854" s="48"/>
      <c r="AB1854" s="48"/>
      <c r="AD1854" s="48"/>
      <c r="AE1854" s="48"/>
      <c r="AF1854" s="48"/>
      <c r="AH1854" s="48"/>
      <c r="AJ1854" s="48"/>
      <c r="AK1854" s="48"/>
    </row>
    <row r="1855" spans="6:37" x14ac:dyDescent="0.25">
      <c r="F1855" s="48"/>
      <c r="G1855" s="48"/>
      <c r="H1855" s="61"/>
      <c r="I1855" s="48"/>
      <c r="J1855" s="48"/>
      <c r="Y1855" s="79"/>
      <c r="Z1855" s="102"/>
      <c r="AA1855" s="48"/>
      <c r="AB1855" s="48"/>
      <c r="AD1855" s="48"/>
      <c r="AE1855" s="48"/>
      <c r="AF1855" s="48"/>
      <c r="AH1855" s="48"/>
      <c r="AJ1855" s="48"/>
      <c r="AK1855" s="48"/>
    </row>
    <row r="1856" spans="6:37" x14ac:dyDescent="0.25">
      <c r="F1856" s="48"/>
      <c r="G1856" s="48"/>
      <c r="H1856" s="61"/>
      <c r="I1856" s="48"/>
      <c r="J1856" s="48"/>
      <c r="Y1856" s="79"/>
      <c r="Z1856" s="102"/>
      <c r="AA1856" s="48"/>
      <c r="AB1856" s="48"/>
      <c r="AD1856" s="48"/>
      <c r="AE1856" s="48"/>
      <c r="AF1856" s="48"/>
      <c r="AH1856" s="48"/>
      <c r="AJ1856" s="48"/>
      <c r="AK1856" s="48"/>
    </row>
    <row r="1857" spans="6:37" x14ac:dyDescent="0.25">
      <c r="F1857" s="48"/>
      <c r="G1857" s="48"/>
      <c r="H1857" s="61"/>
      <c r="I1857" s="48"/>
      <c r="J1857" s="48"/>
      <c r="Y1857" s="79"/>
      <c r="Z1857" s="102"/>
      <c r="AA1857" s="48"/>
      <c r="AB1857" s="48"/>
      <c r="AD1857" s="48"/>
      <c r="AE1857" s="48"/>
      <c r="AF1857" s="48"/>
      <c r="AH1857" s="48"/>
      <c r="AJ1857" s="48"/>
      <c r="AK1857" s="48"/>
    </row>
    <row r="1858" spans="6:37" x14ac:dyDescent="0.25">
      <c r="F1858" s="48"/>
      <c r="G1858" s="48"/>
      <c r="H1858" s="61"/>
      <c r="I1858" s="48"/>
      <c r="J1858" s="48"/>
      <c r="Y1858" s="79"/>
      <c r="Z1858" s="102"/>
      <c r="AA1858" s="48"/>
      <c r="AB1858" s="48"/>
      <c r="AD1858" s="48"/>
      <c r="AE1858" s="48"/>
      <c r="AF1858" s="48"/>
      <c r="AH1858" s="48"/>
      <c r="AJ1858" s="48"/>
      <c r="AK1858" s="48"/>
    </row>
    <row r="1859" spans="6:37" x14ac:dyDescent="0.25">
      <c r="F1859" s="48"/>
      <c r="G1859" s="48"/>
      <c r="H1859" s="61"/>
      <c r="I1859" s="48"/>
      <c r="J1859" s="48"/>
      <c r="Y1859" s="79"/>
      <c r="Z1859" s="102"/>
      <c r="AA1859" s="48"/>
      <c r="AB1859" s="48"/>
      <c r="AD1859" s="48"/>
      <c r="AE1859" s="48"/>
      <c r="AF1859" s="48"/>
      <c r="AH1859" s="48"/>
      <c r="AJ1859" s="48"/>
      <c r="AK1859" s="48"/>
    </row>
    <row r="1860" spans="6:37" x14ac:dyDescent="0.25">
      <c r="F1860" s="48"/>
      <c r="G1860" s="48"/>
      <c r="H1860" s="61"/>
      <c r="I1860" s="48"/>
      <c r="J1860" s="48"/>
      <c r="Y1860" s="79"/>
      <c r="Z1860" s="102"/>
      <c r="AA1860" s="48"/>
      <c r="AB1860" s="48"/>
      <c r="AD1860" s="48"/>
      <c r="AE1860" s="48"/>
      <c r="AF1860" s="48"/>
      <c r="AH1860" s="48"/>
      <c r="AJ1860" s="48"/>
      <c r="AK1860" s="48"/>
    </row>
    <row r="1861" spans="6:37" x14ac:dyDescent="0.25">
      <c r="F1861" s="48"/>
      <c r="G1861" s="48"/>
      <c r="H1861" s="61"/>
      <c r="I1861" s="48"/>
      <c r="J1861" s="48"/>
      <c r="Y1861" s="79"/>
      <c r="Z1861" s="102"/>
      <c r="AA1861" s="48"/>
      <c r="AB1861" s="48"/>
      <c r="AD1861" s="48"/>
      <c r="AE1861" s="48"/>
      <c r="AF1861" s="48"/>
      <c r="AH1861" s="48"/>
      <c r="AJ1861" s="48"/>
      <c r="AK1861" s="48"/>
    </row>
    <row r="1862" spans="6:37" x14ac:dyDescent="0.25">
      <c r="F1862" s="48"/>
      <c r="G1862" s="48"/>
      <c r="H1862" s="61"/>
      <c r="I1862" s="48"/>
      <c r="J1862" s="48"/>
      <c r="Y1862" s="79"/>
      <c r="Z1862" s="102"/>
      <c r="AA1862" s="48"/>
      <c r="AB1862" s="48"/>
      <c r="AD1862" s="48"/>
      <c r="AE1862" s="48"/>
      <c r="AF1862" s="48"/>
      <c r="AH1862" s="48"/>
      <c r="AJ1862" s="48"/>
      <c r="AK1862" s="48"/>
    </row>
    <row r="1863" spans="6:37" x14ac:dyDescent="0.25">
      <c r="F1863" s="48"/>
      <c r="G1863" s="48"/>
      <c r="H1863" s="61"/>
      <c r="I1863" s="48"/>
      <c r="J1863" s="48"/>
      <c r="Y1863" s="79"/>
      <c r="Z1863" s="102"/>
      <c r="AA1863" s="48"/>
      <c r="AB1863" s="48"/>
      <c r="AD1863" s="48"/>
      <c r="AE1863" s="48"/>
      <c r="AF1863" s="48"/>
      <c r="AH1863" s="48"/>
      <c r="AJ1863" s="48"/>
      <c r="AK1863" s="48"/>
    </row>
    <row r="1864" spans="6:37" x14ac:dyDescent="0.25">
      <c r="F1864" s="48"/>
      <c r="G1864" s="48"/>
      <c r="H1864" s="61"/>
      <c r="I1864" s="48"/>
      <c r="J1864" s="48"/>
      <c r="Y1864" s="79"/>
      <c r="Z1864" s="102"/>
      <c r="AA1864" s="48"/>
      <c r="AB1864" s="48"/>
      <c r="AD1864" s="48"/>
      <c r="AE1864" s="48"/>
      <c r="AF1864" s="48"/>
      <c r="AH1864" s="48"/>
      <c r="AJ1864" s="48"/>
      <c r="AK1864" s="48"/>
    </row>
    <row r="1865" spans="6:37" x14ac:dyDescent="0.25">
      <c r="F1865" s="48"/>
      <c r="G1865" s="48"/>
      <c r="H1865" s="61"/>
      <c r="I1865" s="48"/>
      <c r="J1865" s="48"/>
      <c r="Y1865" s="79"/>
      <c r="Z1865" s="102"/>
      <c r="AA1865" s="48"/>
      <c r="AB1865" s="48"/>
      <c r="AD1865" s="48"/>
      <c r="AE1865" s="48"/>
      <c r="AF1865" s="48"/>
      <c r="AH1865" s="48"/>
      <c r="AJ1865" s="48"/>
      <c r="AK1865" s="48"/>
    </row>
    <row r="1866" spans="6:37" x14ac:dyDescent="0.25">
      <c r="F1866" s="48"/>
      <c r="G1866" s="48"/>
      <c r="H1866" s="61"/>
      <c r="I1866" s="48"/>
      <c r="J1866" s="48"/>
      <c r="Y1866" s="79"/>
      <c r="Z1866" s="102"/>
      <c r="AA1866" s="48"/>
      <c r="AB1866" s="48"/>
      <c r="AD1866" s="48"/>
      <c r="AE1866" s="48"/>
      <c r="AF1866" s="48"/>
      <c r="AH1866" s="48"/>
      <c r="AJ1866" s="48"/>
      <c r="AK1866" s="48"/>
    </row>
    <row r="1867" spans="6:37" x14ac:dyDescent="0.25">
      <c r="F1867" s="48"/>
      <c r="G1867" s="48"/>
      <c r="H1867" s="61"/>
      <c r="I1867" s="48"/>
      <c r="J1867" s="48"/>
      <c r="Y1867" s="79"/>
      <c r="Z1867" s="102"/>
      <c r="AA1867" s="48"/>
      <c r="AB1867" s="48"/>
      <c r="AD1867" s="48"/>
      <c r="AE1867" s="48"/>
      <c r="AF1867" s="48"/>
      <c r="AH1867" s="48"/>
      <c r="AJ1867" s="48"/>
      <c r="AK1867" s="48"/>
    </row>
    <row r="1868" spans="6:37" x14ac:dyDescent="0.25">
      <c r="F1868" s="48"/>
      <c r="G1868" s="48"/>
      <c r="H1868" s="61"/>
      <c r="I1868" s="48"/>
      <c r="J1868" s="48"/>
      <c r="Y1868" s="79"/>
      <c r="Z1868" s="102"/>
      <c r="AA1868" s="48"/>
      <c r="AB1868" s="48"/>
      <c r="AD1868" s="48"/>
      <c r="AE1868" s="48"/>
      <c r="AF1868" s="48"/>
      <c r="AH1868" s="48"/>
      <c r="AJ1868" s="48"/>
      <c r="AK1868" s="48"/>
    </row>
    <row r="1869" spans="6:37" x14ac:dyDescent="0.25">
      <c r="F1869" s="48"/>
      <c r="G1869" s="48"/>
      <c r="H1869" s="61"/>
      <c r="I1869" s="48"/>
      <c r="J1869" s="48"/>
      <c r="Y1869" s="79"/>
      <c r="Z1869" s="102"/>
      <c r="AA1869" s="48"/>
      <c r="AB1869" s="48"/>
      <c r="AD1869" s="48"/>
      <c r="AE1869" s="48"/>
      <c r="AF1869" s="48"/>
      <c r="AH1869" s="48"/>
      <c r="AJ1869" s="48"/>
      <c r="AK1869" s="48"/>
    </row>
    <row r="1870" spans="6:37" x14ac:dyDescent="0.25">
      <c r="F1870" s="48"/>
      <c r="G1870" s="48"/>
      <c r="H1870" s="61"/>
      <c r="I1870" s="48"/>
      <c r="J1870" s="48"/>
      <c r="Y1870" s="79"/>
      <c r="Z1870" s="102"/>
      <c r="AA1870" s="48"/>
      <c r="AB1870" s="48"/>
      <c r="AD1870" s="48"/>
      <c r="AE1870" s="48"/>
      <c r="AF1870" s="48"/>
      <c r="AH1870" s="48"/>
      <c r="AJ1870" s="48"/>
      <c r="AK1870" s="48"/>
    </row>
    <row r="1871" spans="6:37" x14ac:dyDescent="0.25">
      <c r="F1871" s="48"/>
      <c r="G1871" s="48"/>
      <c r="H1871" s="61"/>
      <c r="I1871" s="48"/>
      <c r="J1871" s="48"/>
      <c r="Y1871" s="79"/>
      <c r="Z1871" s="102"/>
      <c r="AA1871" s="48"/>
      <c r="AB1871" s="48"/>
      <c r="AD1871" s="48"/>
      <c r="AE1871" s="48"/>
      <c r="AF1871" s="48"/>
      <c r="AH1871" s="48"/>
      <c r="AJ1871" s="48"/>
      <c r="AK1871" s="48"/>
    </row>
    <row r="1872" spans="6:37" x14ac:dyDescent="0.25">
      <c r="F1872" s="48"/>
      <c r="G1872" s="48"/>
      <c r="H1872" s="61"/>
      <c r="I1872" s="48"/>
      <c r="J1872" s="48"/>
      <c r="Y1872" s="79"/>
      <c r="Z1872" s="102"/>
      <c r="AA1872" s="48"/>
      <c r="AB1872" s="48"/>
      <c r="AD1872" s="48"/>
      <c r="AE1872" s="48"/>
      <c r="AF1872" s="48"/>
      <c r="AH1872" s="48"/>
      <c r="AJ1872" s="48"/>
      <c r="AK1872" s="48"/>
    </row>
    <row r="1873" spans="6:37" x14ac:dyDescent="0.25">
      <c r="F1873" s="48"/>
      <c r="G1873" s="48"/>
      <c r="H1873" s="61"/>
      <c r="I1873" s="48"/>
      <c r="J1873" s="48"/>
      <c r="Y1873" s="79"/>
      <c r="Z1873" s="102"/>
      <c r="AA1873" s="48"/>
      <c r="AB1873" s="48"/>
      <c r="AD1873" s="48"/>
      <c r="AE1873" s="48"/>
      <c r="AF1873" s="48"/>
      <c r="AH1873" s="48"/>
      <c r="AJ1873" s="48"/>
      <c r="AK1873" s="48"/>
    </row>
    <row r="1874" spans="6:37" x14ac:dyDescent="0.25">
      <c r="F1874" s="48"/>
      <c r="G1874" s="48"/>
      <c r="H1874" s="61"/>
      <c r="I1874" s="48"/>
      <c r="J1874" s="48"/>
      <c r="Y1874" s="79"/>
      <c r="Z1874" s="102"/>
      <c r="AA1874" s="48"/>
      <c r="AB1874" s="48"/>
      <c r="AD1874" s="48"/>
      <c r="AE1874" s="48"/>
      <c r="AF1874" s="48"/>
      <c r="AH1874" s="48"/>
      <c r="AJ1874" s="48"/>
      <c r="AK1874" s="48"/>
    </row>
    <row r="1875" spans="6:37" x14ac:dyDescent="0.25">
      <c r="F1875" s="48"/>
      <c r="G1875" s="48"/>
      <c r="H1875" s="61"/>
      <c r="I1875" s="48"/>
      <c r="J1875" s="48"/>
      <c r="Y1875" s="79"/>
      <c r="Z1875" s="102"/>
      <c r="AA1875" s="48"/>
      <c r="AB1875" s="48"/>
      <c r="AD1875" s="48"/>
      <c r="AE1875" s="48"/>
      <c r="AF1875" s="48"/>
      <c r="AH1875" s="48"/>
      <c r="AJ1875" s="48"/>
      <c r="AK1875" s="48"/>
    </row>
    <row r="1876" spans="6:37" x14ac:dyDescent="0.25">
      <c r="F1876" s="48"/>
      <c r="G1876" s="48"/>
      <c r="H1876" s="61"/>
      <c r="I1876" s="48"/>
      <c r="J1876" s="48"/>
      <c r="Y1876" s="79"/>
      <c r="Z1876" s="102"/>
      <c r="AA1876" s="48"/>
      <c r="AB1876" s="48"/>
      <c r="AD1876" s="48"/>
      <c r="AE1876" s="48"/>
      <c r="AF1876" s="48"/>
      <c r="AH1876" s="48"/>
      <c r="AJ1876" s="48"/>
      <c r="AK1876" s="48"/>
    </row>
    <row r="1877" spans="6:37" x14ac:dyDescent="0.25">
      <c r="F1877" s="48"/>
      <c r="G1877" s="48"/>
      <c r="H1877" s="61"/>
      <c r="I1877" s="48"/>
      <c r="J1877" s="48"/>
      <c r="Y1877" s="79"/>
      <c r="Z1877" s="102"/>
      <c r="AA1877" s="48"/>
      <c r="AB1877" s="48"/>
      <c r="AD1877" s="48"/>
      <c r="AE1877" s="48"/>
      <c r="AF1877" s="48"/>
      <c r="AH1877" s="48"/>
      <c r="AJ1877" s="48"/>
      <c r="AK1877" s="48"/>
    </row>
    <row r="1878" spans="6:37" x14ac:dyDescent="0.25">
      <c r="F1878" s="48"/>
      <c r="G1878" s="48"/>
      <c r="H1878" s="61"/>
      <c r="I1878" s="48"/>
      <c r="J1878" s="48"/>
      <c r="Y1878" s="79"/>
      <c r="Z1878" s="102"/>
      <c r="AA1878" s="48"/>
      <c r="AB1878" s="48"/>
      <c r="AD1878" s="48"/>
      <c r="AE1878" s="48"/>
      <c r="AF1878" s="48"/>
      <c r="AH1878" s="48"/>
      <c r="AJ1878" s="48"/>
      <c r="AK1878" s="48"/>
    </row>
    <row r="1879" spans="6:37" x14ac:dyDescent="0.25">
      <c r="F1879" s="48"/>
      <c r="G1879" s="48"/>
      <c r="H1879" s="61"/>
      <c r="I1879" s="48"/>
      <c r="J1879" s="48"/>
      <c r="Y1879" s="79"/>
      <c r="Z1879" s="102"/>
      <c r="AA1879" s="48"/>
      <c r="AB1879" s="48"/>
      <c r="AD1879" s="48"/>
      <c r="AE1879" s="48"/>
      <c r="AF1879" s="48"/>
      <c r="AH1879" s="48"/>
      <c r="AJ1879" s="48"/>
      <c r="AK1879" s="48"/>
    </row>
    <row r="1880" spans="6:37" x14ac:dyDescent="0.25">
      <c r="F1880" s="48"/>
      <c r="G1880" s="48"/>
      <c r="H1880" s="61"/>
      <c r="I1880" s="48"/>
      <c r="J1880" s="48"/>
      <c r="Y1880" s="79"/>
      <c r="Z1880" s="102"/>
      <c r="AA1880" s="48"/>
      <c r="AB1880" s="48"/>
      <c r="AD1880" s="48"/>
      <c r="AE1880" s="48"/>
      <c r="AF1880" s="48"/>
      <c r="AH1880" s="48"/>
      <c r="AJ1880" s="48"/>
      <c r="AK1880" s="48"/>
    </row>
    <row r="1881" spans="6:37" x14ac:dyDescent="0.25">
      <c r="F1881" s="48"/>
      <c r="G1881" s="48"/>
      <c r="H1881" s="61"/>
      <c r="I1881" s="48"/>
      <c r="J1881" s="48"/>
      <c r="Y1881" s="79"/>
      <c r="Z1881" s="102"/>
      <c r="AA1881" s="48"/>
      <c r="AB1881" s="48"/>
      <c r="AD1881" s="48"/>
      <c r="AE1881" s="48"/>
      <c r="AF1881" s="48"/>
      <c r="AH1881" s="48"/>
      <c r="AJ1881" s="48"/>
      <c r="AK1881" s="48"/>
    </row>
    <row r="1882" spans="6:37" x14ac:dyDescent="0.25">
      <c r="F1882" s="48"/>
      <c r="G1882" s="48"/>
      <c r="H1882" s="61"/>
      <c r="I1882" s="48"/>
      <c r="J1882" s="48"/>
      <c r="Y1882" s="79"/>
      <c r="Z1882" s="102"/>
      <c r="AA1882" s="48"/>
      <c r="AB1882" s="48"/>
      <c r="AD1882" s="48"/>
      <c r="AE1882" s="48"/>
      <c r="AF1882" s="48"/>
      <c r="AH1882" s="48"/>
      <c r="AJ1882" s="48"/>
      <c r="AK1882" s="48"/>
    </row>
    <row r="1883" spans="6:37" x14ac:dyDescent="0.25">
      <c r="F1883" s="48"/>
      <c r="G1883" s="48"/>
      <c r="H1883" s="61"/>
      <c r="I1883" s="48"/>
      <c r="J1883" s="48"/>
      <c r="Y1883" s="79"/>
      <c r="Z1883" s="102"/>
      <c r="AA1883" s="48"/>
      <c r="AB1883" s="48"/>
      <c r="AD1883" s="48"/>
      <c r="AE1883" s="48"/>
      <c r="AF1883" s="48"/>
      <c r="AH1883" s="48"/>
      <c r="AJ1883" s="48"/>
      <c r="AK1883" s="48"/>
    </row>
    <row r="1884" spans="6:37" x14ac:dyDescent="0.25">
      <c r="F1884" s="48"/>
      <c r="G1884" s="48"/>
      <c r="H1884" s="61"/>
      <c r="I1884" s="48"/>
      <c r="J1884" s="48"/>
      <c r="Y1884" s="79"/>
      <c r="Z1884" s="102"/>
      <c r="AA1884" s="48"/>
      <c r="AB1884" s="48"/>
      <c r="AD1884" s="48"/>
      <c r="AE1884" s="48"/>
      <c r="AF1884" s="48"/>
      <c r="AH1884" s="48"/>
      <c r="AJ1884" s="48"/>
      <c r="AK1884" s="48"/>
    </row>
    <row r="1885" spans="6:37" x14ac:dyDescent="0.25">
      <c r="F1885" s="48"/>
      <c r="G1885" s="48"/>
      <c r="H1885" s="61"/>
      <c r="I1885" s="48"/>
      <c r="J1885" s="48"/>
      <c r="Y1885" s="79"/>
      <c r="Z1885" s="102"/>
      <c r="AA1885" s="48"/>
      <c r="AB1885" s="48"/>
      <c r="AD1885" s="48"/>
      <c r="AE1885" s="48"/>
      <c r="AF1885" s="48"/>
      <c r="AH1885" s="48"/>
      <c r="AJ1885" s="48"/>
      <c r="AK1885" s="48"/>
    </row>
    <row r="1886" spans="6:37" x14ac:dyDescent="0.25">
      <c r="F1886" s="48"/>
      <c r="G1886" s="48"/>
      <c r="H1886" s="61"/>
      <c r="I1886" s="48"/>
      <c r="J1886" s="48"/>
      <c r="Y1886" s="79"/>
      <c r="Z1886" s="102"/>
      <c r="AA1886" s="48"/>
      <c r="AB1886" s="48"/>
      <c r="AD1886" s="48"/>
      <c r="AE1886" s="48"/>
      <c r="AF1886" s="48"/>
      <c r="AH1886" s="48"/>
      <c r="AJ1886" s="48"/>
      <c r="AK1886" s="48"/>
    </row>
    <row r="1887" spans="6:37" x14ac:dyDescent="0.25">
      <c r="F1887" s="48"/>
      <c r="G1887" s="48"/>
      <c r="H1887" s="61"/>
      <c r="I1887" s="48"/>
      <c r="J1887" s="48"/>
      <c r="Y1887" s="79"/>
      <c r="Z1887" s="102"/>
      <c r="AA1887" s="48"/>
      <c r="AB1887" s="48"/>
      <c r="AD1887" s="48"/>
      <c r="AE1887" s="48"/>
      <c r="AF1887" s="48"/>
      <c r="AH1887" s="48"/>
      <c r="AJ1887" s="48"/>
      <c r="AK1887" s="48"/>
    </row>
    <row r="1888" spans="6:37" x14ac:dyDescent="0.25">
      <c r="F1888" s="48"/>
      <c r="G1888" s="48"/>
      <c r="H1888" s="61"/>
      <c r="I1888" s="48"/>
      <c r="J1888" s="48"/>
      <c r="Y1888" s="79"/>
      <c r="Z1888" s="102"/>
      <c r="AA1888" s="48"/>
      <c r="AB1888" s="48"/>
      <c r="AD1888" s="48"/>
      <c r="AE1888" s="48"/>
      <c r="AF1888" s="48"/>
      <c r="AH1888" s="48"/>
      <c r="AJ1888" s="48"/>
      <c r="AK1888" s="48"/>
    </row>
    <row r="1889" spans="6:37" x14ac:dyDescent="0.25">
      <c r="F1889" s="48"/>
      <c r="G1889" s="48"/>
      <c r="H1889" s="61"/>
      <c r="I1889" s="48"/>
      <c r="J1889" s="48"/>
      <c r="Y1889" s="79"/>
      <c r="Z1889" s="102"/>
      <c r="AA1889" s="48"/>
      <c r="AB1889" s="48"/>
      <c r="AD1889" s="48"/>
      <c r="AE1889" s="48"/>
      <c r="AF1889" s="48"/>
      <c r="AH1889" s="48"/>
      <c r="AJ1889" s="48"/>
      <c r="AK1889" s="48"/>
    </row>
    <row r="1890" spans="6:37" x14ac:dyDescent="0.25">
      <c r="F1890" s="48"/>
      <c r="G1890" s="48"/>
      <c r="H1890" s="61"/>
      <c r="I1890" s="48"/>
      <c r="J1890" s="48"/>
      <c r="Y1890" s="79"/>
      <c r="Z1890" s="102"/>
      <c r="AA1890" s="48"/>
      <c r="AB1890" s="48"/>
      <c r="AD1890" s="48"/>
      <c r="AE1890" s="48"/>
      <c r="AF1890" s="48"/>
      <c r="AH1890" s="48"/>
      <c r="AJ1890" s="48"/>
      <c r="AK1890" s="48"/>
    </row>
    <row r="1891" spans="6:37" x14ac:dyDescent="0.25">
      <c r="F1891" s="48"/>
      <c r="G1891" s="48"/>
      <c r="H1891" s="61"/>
      <c r="I1891" s="48"/>
      <c r="J1891" s="48"/>
      <c r="Y1891" s="79"/>
      <c r="Z1891" s="102"/>
      <c r="AA1891" s="48"/>
      <c r="AB1891" s="48"/>
      <c r="AD1891" s="48"/>
      <c r="AE1891" s="48"/>
      <c r="AF1891" s="48"/>
      <c r="AH1891" s="48"/>
      <c r="AJ1891" s="48"/>
      <c r="AK1891" s="48"/>
    </row>
    <row r="1892" spans="6:37" x14ac:dyDescent="0.25">
      <c r="F1892" s="48"/>
      <c r="G1892" s="48"/>
      <c r="H1892" s="61"/>
      <c r="I1892" s="48"/>
      <c r="J1892" s="48"/>
      <c r="Y1892" s="79"/>
      <c r="Z1892" s="102"/>
      <c r="AA1892" s="48"/>
      <c r="AB1892" s="48"/>
      <c r="AD1892" s="48"/>
      <c r="AE1892" s="48"/>
      <c r="AF1892" s="48"/>
      <c r="AH1892" s="48"/>
      <c r="AJ1892" s="48"/>
      <c r="AK1892" s="48"/>
    </row>
    <row r="1893" spans="6:37" x14ac:dyDescent="0.25">
      <c r="F1893" s="48"/>
      <c r="G1893" s="48"/>
      <c r="H1893" s="61"/>
      <c r="I1893" s="48"/>
      <c r="J1893" s="48"/>
      <c r="Y1893" s="79"/>
      <c r="Z1893" s="102"/>
      <c r="AA1893" s="48"/>
      <c r="AB1893" s="48"/>
      <c r="AD1893" s="48"/>
      <c r="AE1893" s="48"/>
      <c r="AF1893" s="48"/>
      <c r="AH1893" s="48"/>
      <c r="AJ1893" s="48"/>
      <c r="AK1893" s="48"/>
    </row>
    <row r="1894" spans="6:37" x14ac:dyDescent="0.25">
      <c r="F1894" s="48"/>
      <c r="G1894" s="48"/>
      <c r="H1894" s="61"/>
      <c r="I1894" s="48"/>
      <c r="J1894" s="48"/>
      <c r="Y1894" s="79"/>
      <c r="Z1894" s="102"/>
      <c r="AA1894" s="48"/>
      <c r="AB1894" s="48"/>
      <c r="AD1894" s="48"/>
      <c r="AE1894" s="48"/>
      <c r="AF1894" s="48"/>
      <c r="AH1894" s="48"/>
      <c r="AJ1894" s="48"/>
      <c r="AK1894" s="48"/>
    </row>
    <row r="1895" spans="6:37" x14ac:dyDescent="0.25">
      <c r="F1895" s="48"/>
      <c r="G1895" s="48"/>
      <c r="H1895" s="61"/>
      <c r="I1895" s="48"/>
      <c r="J1895" s="48"/>
      <c r="Y1895" s="79"/>
      <c r="Z1895" s="102"/>
      <c r="AA1895" s="48"/>
      <c r="AB1895" s="48"/>
      <c r="AD1895" s="48"/>
      <c r="AE1895" s="48"/>
      <c r="AF1895" s="48"/>
      <c r="AH1895" s="48"/>
      <c r="AJ1895" s="48"/>
      <c r="AK1895" s="48"/>
    </row>
    <row r="1896" spans="6:37" x14ac:dyDescent="0.25">
      <c r="F1896" s="48"/>
      <c r="G1896" s="48"/>
      <c r="H1896" s="61"/>
      <c r="I1896" s="48"/>
      <c r="J1896" s="48"/>
      <c r="Y1896" s="79"/>
      <c r="Z1896" s="102"/>
      <c r="AA1896" s="48"/>
      <c r="AB1896" s="48"/>
      <c r="AD1896" s="48"/>
      <c r="AE1896" s="48"/>
      <c r="AF1896" s="48"/>
      <c r="AH1896" s="48"/>
      <c r="AJ1896" s="48"/>
      <c r="AK1896" s="48"/>
    </row>
    <row r="1897" spans="6:37" x14ac:dyDescent="0.25">
      <c r="F1897" s="48"/>
      <c r="G1897" s="48"/>
      <c r="H1897" s="61"/>
      <c r="I1897" s="48"/>
      <c r="J1897" s="48"/>
      <c r="Y1897" s="79"/>
      <c r="Z1897" s="102"/>
      <c r="AA1897" s="48"/>
      <c r="AB1897" s="48"/>
      <c r="AD1897" s="48"/>
      <c r="AE1897" s="48"/>
      <c r="AF1897" s="48"/>
      <c r="AH1897" s="48"/>
      <c r="AJ1897" s="48"/>
      <c r="AK1897" s="48"/>
    </row>
    <row r="1898" spans="6:37" x14ac:dyDescent="0.25">
      <c r="F1898" s="48"/>
      <c r="G1898" s="48"/>
      <c r="H1898" s="61"/>
      <c r="I1898" s="48"/>
      <c r="J1898" s="48"/>
      <c r="Y1898" s="79"/>
      <c r="Z1898" s="102"/>
      <c r="AA1898" s="48"/>
      <c r="AB1898" s="48"/>
      <c r="AD1898" s="48"/>
      <c r="AE1898" s="48"/>
      <c r="AF1898" s="48"/>
      <c r="AH1898" s="48"/>
      <c r="AJ1898" s="48"/>
      <c r="AK1898" s="48"/>
    </row>
    <row r="1899" spans="6:37" x14ac:dyDescent="0.25">
      <c r="F1899" s="48"/>
      <c r="G1899" s="48"/>
      <c r="H1899" s="61"/>
      <c r="I1899" s="48"/>
      <c r="J1899" s="48"/>
      <c r="Y1899" s="79"/>
      <c r="Z1899" s="102"/>
      <c r="AA1899" s="48"/>
      <c r="AB1899" s="48"/>
      <c r="AD1899" s="48"/>
      <c r="AE1899" s="48"/>
      <c r="AF1899" s="48"/>
      <c r="AH1899" s="48"/>
      <c r="AJ1899" s="48"/>
      <c r="AK1899" s="48"/>
    </row>
    <row r="1900" spans="6:37" x14ac:dyDescent="0.25">
      <c r="F1900" s="48"/>
      <c r="G1900" s="48"/>
      <c r="H1900" s="61"/>
      <c r="I1900" s="48"/>
      <c r="J1900" s="48"/>
      <c r="Y1900" s="79"/>
      <c r="Z1900" s="102"/>
      <c r="AA1900" s="48"/>
      <c r="AB1900" s="48"/>
      <c r="AD1900" s="48"/>
      <c r="AE1900" s="48"/>
      <c r="AF1900" s="48"/>
      <c r="AH1900" s="48"/>
      <c r="AJ1900" s="48"/>
      <c r="AK1900" s="48"/>
    </row>
    <row r="1901" spans="6:37" x14ac:dyDescent="0.25">
      <c r="F1901" s="48"/>
      <c r="G1901" s="48"/>
      <c r="H1901" s="61"/>
      <c r="I1901" s="48"/>
      <c r="J1901" s="48"/>
      <c r="Y1901" s="79"/>
      <c r="Z1901" s="102"/>
      <c r="AA1901" s="48"/>
      <c r="AB1901" s="48"/>
      <c r="AD1901" s="48"/>
      <c r="AE1901" s="48"/>
      <c r="AF1901" s="48"/>
      <c r="AH1901" s="48"/>
      <c r="AJ1901" s="48"/>
      <c r="AK1901" s="48"/>
    </row>
    <row r="1902" spans="6:37" x14ac:dyDescent="0.25">
      <c r="F1902" s="48"/>
      <c r="G1902" s="48"/>
      <c r="H1902" s="61"/>
      <c r="I1902" s="48"/>
      <c r="J1902" s="48"/>
      <c r="Y1902" s="79"/>
      <c r="Z1902" s="102"/>
      <c r="AA1902" s="48"/>
      <c r="AB1902" s="48"/>
      <c r="AD1902" s="48"/>
      <c r="AE1902" s="48"/>
      <c r="AF1902" s="48"/>
      <c r="AH1902" s="48"/>
      <c r="AJ1902" s="48"/>
      <c r="AK1902" s="48"/>
    </row>
    <row r="1903" spans="6:37" x14ac:dyDescent="0.25">
      <c r="F1903" s="48"/>
      <c r="G1903" s="48"/>
      <c r="H1903" s="61"/>
      <c r="I1903" s="48"/>
      <c r="J1903" s="48"/>
      <c r="Y1903" s="79"/>
      <c r="Z1903" s="102"/>
      <c r="AA1903" s="48"/>
      <c r="AB1903" s="48"/>
      <c r="AD1903" s="48"/>
      <c r="AE1903" s="48"/>
      <c r="AF1903" s="48"/>
      <c r="AH1903" s="48"/>
      <c r="AJ1903" s="48"/>
      <c r="AK1903" s="48"/>
    </row>
    <row r="1904" spans="6:37" x14ac:dyDescent="0.25">
      <c r="F1904" s="48"/>
      <c r="G1904" s="48"/>
      <c r="H1904" s="61"/>
      <c r="I1904" s="48"/>
      <c r="J1904" s="48"/>
      <c r="Y1904" s="79"/>
      <c r="Z1904" s="102"/>
      <c r="AA1904" s="48"/>
      <c r="AB1904" s="48"/>
      <c r="AD1904" s="48"/>
      <c r="AE1904" s="48"/>
      <c r="AF1904" s="48"/>
      <c r="AH1904" s="48"/>
      <c r="AJ1904" s="48"/>
      <c r="AK1904" s="48"/>
    </row>
    <row r="1905" spans="6:37" x14ac:dyDescent="0.25">
      <c r="F1905" s="48"/>
      <c r="G1905" s="48"/>
      <c r="H1905" s="61"/>
      <c r="I1905" s="48"/>
      <c r="J1905" s="48"/>
      <c r="Y1905" s="79"/>
      <c r="Z1905" s="102"/>
      <c r="AA1905" s="48"/>
      <c r="AB1905" s="48"/>
      <c r="AD1905" s="48"/>
      <c r="AE1905" s="48"/>
      <c r="AF1905" s="48"/>
      <c r="AH1905" s="48"/>
      <c r="AJ1905" s="48"/>
      <c r="AK1905" s="48"/>
    </row>
    <row r="1906" spans="6:37" x14ac:dyDescent="0.25">
      <c r="F1906" s="48"/>
      <c r="G1906" s="48"/>
      <c r="H1906" s="61"/>
      <c r="I1906" s="48"/>
      <c r="J1906" s="48"/>
      <c r="Y1906" s="79"/>
      <c r="Z1906" s="102"/>
      <c r="AA1906" s="48"/>
      <c r="AB1906" s="48"/>
      <c r="AD1906" s="48"/>
      <c r="AE1906" s="48"/>
      <c r="AF1906" s="48"/>
      <c r="AH1906" s="48"/>
      <c r="AJ1906" s="48"/>
      <c r="AK1906" s="48"/>
    </row>
    <row r="1907" spans="6:37" x14ac:dyDescent="0.25">
      <c r="F1907" s="48"/>
      <c r="G1907" s="48"/>
      <c r="H1907" s="61"/>
      <c r="I1907" s="48"/>
      <c r="J1907" s="48"/>
      <c r="Y1907" s="79"/>
      <c r="Z1907" s="102"/>
      <c r="AA1907" s="48"/>
      <c r="AB1907" s="48"/>
      <c r="AD1907" s="48"/>
      <c r="AE1907" s="48"/>
      <c r="AF1907" s="48"/>
      <c r="AH1907" s="48"/>
      <c r="AJ1907" s="48"/>
      <c r="AK1907" s="48"/>
    </row>
    <row r="1908" spans="6:37" x14ac:dyDescent="0.25">
      <c r="F1908" s="48"/>
      <c r="G1908" s="48"/>
      <c r="H1908" s="61"/>
      <c r="I1908" s="48"/>
      <c r="J1908" s="48"/>
      <c r="Y1908" s="79"/>
      <c r="Z1908" s="102"/>
      <c r="AA1908" s="48"/>
      <c r="AB1908" s="48"/>
      <c r="AD1908" s="48"/>
      <c r="AE1908" s="48"/>
      <c r="AF1908" s="48"/>
      <c r="AH1908" s="48"/>
      <c r="AJ1908" s="48"/>
      <c r="AK1908" s="48"/>
    </row>
    <row r="1909" spans="6:37" x14ac:dyDescent="0.25">
      <c r="F1909" s="48"/>
      <c r="G1909" s="48"/>
      <c r="H1909" s="61"/>
      <c r="I1909" s="48"/>
      <c r="J1909" s="48"/>
      <c r="Y1909" s="79"/>
      <c r="Z1909" s="102"/>
      <c r="AA1909" s="48"/>
      <c r="AB1909" s="48"/>
      <c r="AD1909" s="48"/>
      <c r="AE1909" s="48"/>
      <c r="AF1909" s="48"/>
      <c r="AH1909" s="48"/>
      <c r="AJ1909" s="48"/>
      <c r="AK1909" s="48"/>
    </row>
    <row r="1910" spans="6:37" x14ac:dyDescent="0.25">
      <c r="F1910" s="48"/>
      <c r="G1910" s="48"/>
      <c r="H1910" s="61"/>
      <c r="I1910" s="48"/>
      <c r="J1910" s="48"/>
      <c r="Y1910" s="79"/>
      <c r="Z1910" s="102"/>
      <c r="AA1910" s="48"/>
      <c r="AB1910" s="48"/>
      <c r="AD1910" s="48"/>
      <c r="AE1910" s="48"/>
      <c r="AF1910" s="48"/>
      <c r="AH1910" s="48"/>
      <c r="AJ1910" s="48"/>
      <c r="AK1910" s="48"/>
    </row>
    <row r="1911" spans="6:37" x14ac:dyDescent="0.25">
      <c r="F1911" s="48"/>
      <c r="G1911" s="48"/>
      <c r="H1911" s="61"/>
      <c r="I1911" s="48"/>
      <c r="J1911" s="48"/>
      <c r="Y1911" s="79"/>
      <c r="Z1911" s="102"/>
      <c r="AA1911" s="48"/>
      <c r="AB1911" s="48"/>
      <c r="AD1911" s="48"/>
      <c r="AE1911" s="48"/>
      <c r="AF1911" s="48"/>
      <c r="AH1911" s="48"/>
      <c r="AJ1911" s="48"/>
      <c r="AK1911" s="48"/>
    </row>
    <row r="1912" spans="6:37" x14ac:dyDescent="0.25">
      <c r="F1912" s="48"/>
      <c r="G1912" s="48"/>
      <c r="H1912" s="61"/>
      <c r="I1912" s="48"/>
      <c r="J1912" s="48"/>
      <c r="Y1912" s="79"/>
      <c r="Z1912" s="102"/>
      <c r="AA1912" s="48"/>
      <c r="AB1912" s="48"/>
      <c r="AD1912" s="48"/>
      <c r="AE1912" s="48"/>
      <c r="AF1912" s="48"/>
      <c r="AH1912" s="48"/>
      <c r="AJ1912" s="48"/>
      <c r="AK1912" s="48"/>
    </row>
    <row r="1913" spans="6:37" x14ac:dyDescent="0.25">
      <c r="F1913" s="48"/>
      <c r="G1913" s="48"/>
      <c r="H1913" s="61"/>
      <c r="I1913" s="48"/>
      <c r="J1913" s="48"/>
      <c r="Y1913" s="79"/>
      <c r="Z1913" s="102"/>
      <c r="AA1913" s="48"/>
      <c r="AB1913" s="48"/>
      <c r="AD1913" s="48"/>
      <c r="AE1913" s="48"/>
      <c r="AF1913" s="48"/>
      <c r="AH1913" s="48"/>
      <c r="AJ1913" s="48"/>
      <c r="AK1913" s="48"/>
    </row>
    <row r="1914" spans="6:37" x14ac:dyDescent="0.25">
      <c r="F1914" s="48"/>
      <c r="G1914" s="48"/>
      <c r="H1914" s="61"/>
      <c r="I1914" s="48"/>
      <c r="J1914" s="48"/>
      <c r="Y1914" s="79"/>
      <c r="Z1914" s="102"/>
      <c r="AA1914" s="48"/>
      <c r="AB1914" s="48"/>
      <c r="AD1914" s="48"/>
      <c r="AE1914" s="48"/>
      <c r="AF1914" s="48"/>
      <c r="AH1914" s="48"/>
      <c r="AJ1914" s="48"/>
      <c r="AK1914" s="48"/>
    </row>
    <row r="1915" spans="6:37" x14ac:dyDescent="0.25">
      <c r="F1915" s="48"/>
      <c r="G1915" s="48"/>
      <c r="H1915" s="61"/>
      <c r="I1915" s="48"/>
      <c r="J1915" s="48"/>
      <c r="Y1915" s="79"/>
      <c r="Z1915" s="102"/>
      <c r="AA1915" s="48"/>
      <c r="AB1915" s="48"/>
      <c r="AD1915" s="48"/>
      <c r="AE1915" s="48"/>
      <c r="AF1915" s="48"/>
      <c r="AH1915" s="48"/>
      <c r="AJ1915" s="48"/>
      <c r="AK1915" s="48"/>
    </row>
    <row r="1916" spans="6:37" x14ac:dyDescent="0.25">
      <c r="F1916" s="48"/>
      <c r="G1916" s="48"/>
      <c r="H1916" s="61"/>
      <c r="I1916" s="48"/>
      <c r="J1916" s="48"/>
      <c r="Y1916" s="79"/>
      <c r="Z1916" s="102"/>
      <c r="AA1916" s="48"/>
      <c r="AB1916" s="48"/>
      <c r="AD1916" s="48"/>
      <c r="AE1916" s="48"/>
      <c r="AF1916" s="48"/>
      <c r="AH1916" s="48"/>
      <c r="AJ1916" s="48"/>
      <c r="AK1916" s="48"/>
    </row>
    <row r="1917" spans="6:37" x14ac:dyDescent="0.25">
      <c r="F1917" s="48"/>
      <c r="G1917" s="48"/>
      <c r="H1917" s="61"/>
      <c r="I1917" s="48"/>
      <c r="J1917" s="48"/>
      <c r="Y1917" s="79"/>
      <c r="Z1917" s="102"/>
      <c r="AA1917" s="48"/>
      <c r="AB1917" s="48"/>
      <c r="AD1917" s="48"/>
      <c r="AE1917" s="48"/>
      <c r="AF1917" s="48"/>
      <c r="AH1917" s="48"/>
      <c r="AJ1917" s="48"/>
      <c r="AK1917" s="48"/>
    </row>
    <row r="1918" spans="6:37" x14ac:dyDescent="0.25">
      <c r="F1918" s="48"/>
      <c r="G1918" s="48"/>
      <c r="H1918" s="61"/>
      <c r="I1918" s="48"/>
      <c r="J1918" s="48"/>
      <c r="Y1918" s="79"/>
      <c r="Z1918" s="102"/>
      <c r="AA1918" s="48"/>
      <c r="AB1918" s="48"/>
      <c r="AD1918" s="48"/>
      <c r="AE1918" s="48"/>
      <c r="AF1918" s="48"/>
      <c r="AH1918" s="48"/>
      <c r="AJ1918" s="48"/>
      <c r="AK1918" s="48"/>
    </row>
    <row r="1919" spans="6:37" x14ac:dyDescent="0.25">
      <c r="F1919" s="48"/>
      <c r="G1919" s="48"/>
      <c r="H1919" s="61"/>
      <c r="I1919" s="48"/>
      <c r="J1919" s="48"/>
      <c r="Y1919" s="79"/>
      <c r="Z1919" s="102"/>
      <c r="AA1919" s="48"/>
      <c r="AB1919" s="48"/>
      <c r="AD1919" s="48"/>
      <c r="AE1919" s="48"/>
      <c r="AF1919" s="48"/>
      <c r="AH1919" s="48"/>
      <c r="AJ1919" s="48"/>
      <c r="AK1919" s="48"/>
    </row>
    <row r="1920" spans="6:37" x14ac:dyDescent="0.25">
      <c r="F1920" s="48"/>
      <c r="G1920" s="48"/>
      <c r="H1920" s="61"/>
      <c r="I1920" s="48"/>
      <c r="J1920" s="48"/>
      <c r="Y1920" s="79"/>
      <c r="Z1920" s="102"/>
      <c r="AA1920" s="48"/>
      <c r="AB1920" s="48"/>
      <c r="AD1920" s="48"/>
      <c r="AE1920" s="48"/>
      <c r="AF1920" s="48"/>
      <c r="AH1920" s="48"/>
      <c r="AJ1920" s="48"/>
      <c r="AK1920" s="48"/>
    </row>
    <row r="1921" spans="6:37" x14ac:dyDescent="0.25">
      <c r="F1921" s="48"/>
      <c r="G1921" s="48"/>
      <c r="H1921" s="61"/>
      <c r="I1921" s="48"/>
      <c r="J1921" s="48"/>
      <c r="Y1921" s="79"/>
      <c r="Z1921" s="102"/>
      <c r="AA1921" s="48"/>
      <c r="AB1921" s="48"/>
      <c r="AD1921" s="48"/>
      <c r="AE1921" s="48"/>
      <c r="AF1921" s="48"/>
      <c r="AH1921" s="48"/>
      <c r="AJ1921" s="48"/>
      <c r="AK1921" s="48"/>
    </row>
    <row r="1922" spans="6:37" x14ac:dyDescent="0.25">
      <c r="F1922" s="48"/>
      <c r="G1922" s="48"/>
      <c r="H1922" s="61"/>
      <c r="I1922" s="48"/>
      <c r="J1922" s="48"/>
      <c r="Y1922" s="79"/>
      <c r="Z1922" s="102"/>
      <c r="AA1922" s="48"/>
      <c r="AB1922" s="48"/>
      <c r="AD1922" s="48"/>
      <c r="AE1922" s="48"/>
      <c r="AF1922" s="48"/>
      <c r="AH1922" s="48"/>
      <c r="AJ1922" s="48"/>
      <c r="AK1922" s="48"/>
    </row>
    <row r="1923" spans="6:37" x14ac:dyDescent="0.25">
      <c r="F1923" s="48"/>
      <c r="G1923" s="48"/>
      <c r="H1923" s="61"/>
      <c r="I1923" s="48"/>
      <c r="J1923" s="48"/>
      <c r="Y1923" s="79"/>
      <c r="Z1923" s="102"/>
      <c r="AA1923" s="48"/>
      <c r="AB1923" s="48"/>
      <c r="AD1923" s="48"/>
      <c r="AE1923" s="48"/>
      <c r="AF1923" s="48"/>
      <c r="AH1923" s="48"/>
      <c r="AJ1923" s="48"/>
      <c r="AK1923" s="48"/>
    </row>
    <row r="1924" spans="6:37" x14ac:dyDescent="0.25">
      <c r="F1924" s="48"/>
      <c r="G1924" s="48"/>
      <c r="H1924" s="61"/>
      <c r="I1924" s="48"/>
      <c r="J1924" s="48"/>
      <c r="Y1924" s="79"/>
      <c r="Z1924" s="102"/>
      <c r="AA1924" s="48"/>
      <c r="AB1924" s="48"/>
      <c r="AD1924" s="48"/>
      <c r="AE1924" s="48"/>
      <c r="AF1924" s="48"/>
      <c r="AH1924" s="48"/>
      <c r="AJ1924" s="48"/>
      <c r="AK1924" s="48"/>
    </row>
    <row r="1925" spans="6:37" x14ac:dyDescent="0.25">
      <c r="F1925" s="48"/>
      <c r="G1925" s="48"/>
      <c r="H1925" s="61"/>
      <c r="I1925" s="48"/>
      <c r="J1925" s="48"/>
      <c r="Y1925" s="79"/>
      <c r="Z1925" s="102"/>
      <c r="AA1925" s="48"/>
      <c r="AB1925" s="48"/>
      <c r="AD1925" s="48"/>
      <c r="AE1925" s="48"/>
      <c r="AF1925" s="48"/>
      <c r="AH1925" s="48"/>
      <c r="AJ1925" s="48"/>
      <c r="AK1925" s="48"/>
    </row>
    <row r="1926" spans="6:37" x14ac:dyDescent="0.25">
      <c r="F1926" s="48"/>
      <c r="G1926" s="48"/>
      <c r="H1926" s="61"/>
      <c r="I1926" s="48"/>
      <c r="J1926" s="48"/>
      <c r="Y1926" s="79"/>
      <c r="Z1926" s="102"/>
      <c r="AA1926" s="48"/>
      <c r="AB1926" s="48"/>
      <c r="AD1926" s="48"/>
      <c r="AE1926" s="48"/>
      <c r="AF1926" s="48"/>
      <c r="AH1926" s="48"/>
      <c r="AJ1926" s="48"/>
      <c r="AK1926" s="48"/>
    </row>
    <row r="1927" spans="6:37" x14ac:dyDescent="0.25">
      <c r="F1927" s="48"/>
      <c r="G1927" s="48"/>
      <c r="H1927" s="61"/>
      <c r="I1927" s="48"/>
      <c r="J1927" s="48"/>
      <c r="Y1927" s="79"/>
      <c r="Z1927" s="102"/>
      <c r="AA1927" s="48"/>
      <c r="AB1927" s="48"/>
      <c r="AD1927" s="48"/>
      <c r="AE1927" s="48"/>
      <c r="AF1927" s="48"/>
      <c r="AH1927" s="48"/>
      <c r="AJ1927" s="48"/>
      <c r="AK1927" s="48"/>
    </row>
    <row r="1928" spans="6:37" x14ac:dyDescent="0.25">
      <c r="F1928" s="48"/>
      <c r="G1928" s="48"/>
      <c r="H1928" s="61"/>
      <c r="I1928" s="48"/>
      <c r="J1928" s="48"/>
      <c r="Y1928" s="79"/>
      <c r="Z1928" s="102"/>
      <c r="AA1928" s="48"/>
      <c r="AB1928" s="48"/>
      <c r="AD1928" s="48"/>
      <c r="AE1928" s="48"/>
      <c r="AF1928" s="48"/>
      <c r="AH1928" s="48"/>
      <c r="AJ1928" s="48"/>
      <c r="AK1928" s="48"/>
    </row>
    <row r="1929" spans="6:37" x14ac:dyDescent="0.25">
      <c r="F1929" s="48"/>
      <c r="G1929" s="48"/>
      <c r="H1929" s="61"/>
      <c r="I1929" s="48"/>
      <c r="J1929" s="48"/>
      <c r="Y1929" s="79"/>
      <c r="Z1929" s="102"/>
      <c r="AA1929" s="48"/>
      <c r="AB1929" s="48"/>
      <c r="AD1929" s="48"/>
      <c r="AE1929" s="48"/>
      <c r="AF1929" s="48"/>
      <c r="AH1929" s="48"/>
      <c r="AJ1929" s="48"/>
      <c r="AK1929" s="48"/>
    </row>
    <row r="1930" spans="6:37" x14ac:dyDescent="0.25">
      <c r="F1930" s="48"/>
      <c r="G1930" s="48"/>
      <c r="H1930" s="61"/>
      <c r="I1930" s="48"/>
      <c r="J1930" s="48"/>
      <c r="Y1930" s="79"/>
      <c r="Z1930" s="102"/>
      <c r="AA1930" s="48"/>
      <c r="AB1930" s="48"/>
      <c r="AD1930" s="48"/>
      <c r="AE1930" s="48"/>
      <c r="AF1930" s="48"/>
      <c r="AH1930" s="48"/>
      <c r="AJ1930" s="48"/>
      <c r="AK1930" s="48"/>
    </row>
    <row r="1931" spans="6:37" x14ac:dyDescent="0.25">
      <c r="F1931" s="48"/>
      <c r="G1931" s="48"/>
      <c r="H1931" s="61"/>
      <c r="I1931" s="48"/>
      <c r="J1931" s="48"/>
      <c r="Y1931" s="79"/>
      <c r="Z1931" s="102"/>
      <c r="AA1931" s="48"/>
      <c r="AB1931" s="48"/>
      <c r="AD1931" s="48"/>
      <c r="AE1931" s="48"/>
      <c r="AF1931" s="48"/>
      <c r="AH1931" s="48"/>
      <c r="AJ1931" s="48"/>
      <c r="AK1931" s="48"/>
    </row>
    <row r="1932" spans="6:37" x14ac:dyDescent="0.25">
      <c r="F1932" s="48"/>
      <c r="G1932" s="48"/>
      <c r="H1932" s="61"/>
      <c r="I1932" s="48"/>
      <c r="J1932" s="48"/>
      <c r="Y1932" s="79"/>
      <c r="Z1932" s="102"/>
      <c r="AA1932" s="48"/>
      <c r="AB1932" s="48"/>
      <c r="AD1932" s="48"/>
      <c r="AE1932" s="48"/>
      <c r="AF1932" s="48"/>
      <c r="AH1932" s="48"/>
      <c r="AJ1932" s="48"/>
      <c r="AK1932" s="48"/>
    </row>
    <row r="1933" spans="6:37" x14ac:dyDescent="0.25">
      <c r="F1933" s="48"/>
      <c r="G1933" s="48"/>
      <c r="H1933" s="61"/>
      <c r="I1933" s="48"/>
      <c r="J1933" s="48"/>
      <c r="Y1933" s="79"/>
      <c r="Z1933" s="102"/>
      <c r="AA1933" s="48"/>
      <c r="AB1933" s="48"/>
      <c r="AD1933" s="48"/>
      <c r="AE1933" s="48"/>
      <c r="AF1933" s="48"/>
      <c r="AH1933" s="48"/>
      <c r="AJ1933" s="48"/>
      <c r="AK1933" s="48"/>
    </row>
    <row r="1934" spans="6:37" x14ac:dyDescent="0.25">
      <c r="F1934" s="48"/>
      <c r="G1934" s="48"/>
      <c r="H1934" s="61"/>
      <c r="I1934" s="48"/>
      <c r="J1934" s="48"/>
      <c r="Y1934" s="79"/>
      <c r="Z1934" s="102"/>
      <c r="AA1934" s="48"/>
      <c r="AB1934" s="48"/>
      <c r="AD1934" s="48"/>
      <c r="AE1934" s="48"/>
      <c r="AF1934" s="48"/>
      <c r="AH1934" s="48"/>
      <c r="AJ1934" s="48"/>
      <c r="AK1934" s="48"/>
    </row>
    <row r="1935" spans="6:37" x14ac:dyDescent="0.25">
      <c r="F1935" s="48"/>
      <c r="G1935" s="48"/>
      <c r="H1935" s="61"/>
      <c r="I1935" s="48"/>
      <c r="J1935" s="48"/>
      <c r="Y1935" s="79"/>
      <c r="Z1935" s="102"/>
      <c r="AA1935" s="48"/>
      <c r="AB1935" s="48"/>
      <c r="AD1935" s="48"/>
      <c r="AE1935" s="48"/>
      <c r="AF1935" s="48"/>
      <c r="AH1935" s="48"/>
      <c r="AJ1935" s="48"/>
      <c r="AK1935" s="48"/>
    </row>
    <row r="1936" spans="6:37" x14ac:dyDescent="0.25">
      <c r="F1936" s="48"/>
      <c r="G1936" s="48"/>
      <c r="H1936" s="61"/>
      <c r="I1936" s="48"/>
      <c r="J1936" s="48"/>
      <c r="Y1936" s="79"/>
      <c r="Z1936" s="102"/>
      <c r="AA1936" s="48"/>
      <c r="AB1936" s="48"/>
      <c r="AD1936" s="48"/>
      <c r="AE1936" s="48"/>
      <c r="AF1936" s="48"/>
      <c r="AH1936" s="48"/>
      <c r="AJ1936" s="48"/>
      <c r="AK1936" s="48"/>
    </row>
    <row r="1937" spans="6:37" x14ac:dyDescent="0.25">
      <c r="F1937" s="48"/>
      <c r="G1937" s="48"/>
      <c r="H1937" s="61"/>
      <c r="I1937" s="48"/>
      <c r="J1937" s="48"/>
      <c r="Y1937" s="79"/>
      <c r="Z1937" s="102"/>
      <c r="AA1937" s="48"/>
      <c r="AB1937" s="48"/>
      <c r="AD1937" s="48"/>
      <c r="AE1937" s="48"/>
      <c r="AF1937" s="48"/>
      <c r="AH1937" s="48"/>
      <c r="AJ1937" s="48"/>
      <c r="AK1937" s="48"/>
    </row>
    <row r="1938" spans="6:37" x14ac:dyDescent="0.25">
      <c r="F1938" s="48"/>
      <c r="G1938" s="48"/>
      <c r="H1938" s="61"/>
      <c r="I1938" s="48"/>
      <c r="J1938" s="48"/>
      <c r="Y1938" s="79"/>
      <c r="Z1938" s="102"/>
      <c r="AA1938" s="48"/>
      <c r="AB1938" s="48"/>
      <c r="AD1938" s="48"/>
      <c r="AE1938" s="48"/>
      <c r="AF1938" s="48"/>
      <c r="AH1938" s="48"/>
      <c r="AJ1938" s="48"/>
      <c r="AK1938" s="48"/>
    </row>
    <row r="1939" spans="6:37" x14ac:dyDescent="0.25">
      <c r="F1939" s="48"/>
      <c r="G1939" s="48"/>
      <c r="H1939" s="61"/>
      <c r="I1939" s="48"/>
      <c r="J1939" s="48"/>
      <c r="Y1939" s="79"/>
      <c r="Z1939" s="102"/>
      <c r="AA1939" s="48"/>
      <c r="AB1939" s="48"/>
      <c r="AD1939" s="48"/>
      <c r="AE1939" s="48"/>
      <c r="AF1939" s="48"/>
      <c r="AH1939" s="48"/>
      <c r="AJ1939" s="48"/>
      <c r="AK1939" s="48"/>
    </row>
    <row r="1940" spans="6:37" x14ac:dyDescent="0.25">
      <c r="F1940" s="48"/>
      <c r="G1940" s="48"/>
      <c r="H1940" s="61"/>
      <c r="I1940" s="48"/>
      <c r="J1940" s="48"/>
      <c r="Y1940" s="79"/>
      <c r="Z1940" s="102"/>
      <c r="AA1940" s="48"/>
      <c r="AB1940" s="48"/>
      <c r="AD1940" s="48"/>
      <c r="AE1940" s="48"/>
      <c r="AF1940" s="48"/>
      <c r="AH1940" s="48"/>
      <c r="AJ1940" s="48"/>
      <c r="AK1940" s="48"/>
    </row>
    <row r="1941" spans="6:37" x14ac:dyDescent="0.25">
      <c r="F1941" s="48"/>
      <c r="G1941" s="48"/>
      <c r="H1941" s="61"/>
      <c r="I1941" s="48"/>
      <c r="J1941" s="48"/>
      <c r="Y1941" s="79"/>
      <c r="Z1941" s="102"/>
      <c r="AA1941" s="48"/>
      <c r="AB1941" s="48"/>
      <c r="AD1941" s="48"/>
      <c r="AE1941" s="48"/>
      <c r="AF1941" s="48"/>
      <c r="AH1941" s="48"/>
      <c r="AJ1941" s="48"/>
      <c r="AK1941" s="48"/>
    </row>
    <row r="1942" spans="6:37" x14ac:dyDescent="0.25">
      <c r="F1942" s="48"/>
      <c r="G1942" s="48"/>
      <c r="H1942" s="61"/>
      <c r="I1942" s="48"/>
      <c r="J1942" s="48"/>
      <c r="Y1942" s="79"/>
      <c r="Z1942" s="102"/>
      <c r="AA1942" s="48"/>
      <c r="AB1942" s="48"/>
      <c r="AD1942" s="48"/>
      <c r="AE1942" s="48"/>
      <c r="AF1942" s="48"/>
      <c r="AH1942" s="48"/>
      <c r="AJ1942" s="48"/>
      <c r="AK1942" s="48"/>
    </row>
    <row r="1943" spans="6:37" x14ac:dyDescent="0.25">
      <c r="F1943" s="48"/>
      <c r="G1943" s="48"/>
      <c r="H1943" s="61"/>
      <c r="I1943" s="48"/>
      <c r="J1943" s="48"/>
      <c r="Y1943" s="79"/>
      <c r="Z1943" s="102"/>
      <c r="AA1943" s="48"/>
      <c r="AB1943" s="48"/>
      <c r="AD1943" s="48"/>
      <c r="AE1943" s="48"/>
      <c r="AF1943" s="48"/>
      <c r="AH1943" s="48"/>
      <c r="AJ1943" s="48"/>
      <c r="AK1943" s="48"/>
    </row>
    <row r="1944" spans="6:37" x14ac:dyDescent="0.25">
      <c r="F1944" s="48"/>
      <c r="G1944" s="48"/>
      <c r="H1944" s="61"/>
      <c r="I1944" s="48"/>
      <c r="J1944" s="48"/>
      <c r="Y1944" s="79"/>
      <c r="Z1944" s="102"/>
      <c r="AA1944" s="48"/>
      <c r="AB1944" s="48"/>
      <c r="AD1944" s="48"/>
      <c r="AE1944" s="48"/>
      <c r="AF1944" s="48"/>
      <c r="AH1944" s="48"/>
      <c r="AJ1944" s="48"/>
      <c r="AK1944" s="48"/>
    </row>
    <row r="1945" spans="6:37" x14ac:dyDescent="0.25">
      <c r="F1945" s="48"/>
      <c r="G1945" s="48"/>
      <c r="H1945" s="61"/>
      <c r="I1945" s="48"/>
      <c r="J1945" s="48"/>
      <c r="Y1945" s="79"/>
      <c r="Z1945" s="102"/>
      <c r="AA1945" s="48"/>
      <c r="AB1945" s="48"/>
      <c r="AD1945" s="48"/>
      <c r="AE1945" s="48"/>
      <c r="AF1945" s="48"/>
      <c r="AH1945" s="48"/>
      <c r="AJ1945" s="48"/>
      <c r="AK1945" s="48"/>
    </row>
    <row r="1946" spans="6:37" x14ac:dyDescent="0.25">
      <c r="F1946" s="48"/>
      <c r="G1946" s="48"/>
      <c r="H1946" s="61"/>
      <c r="I1946" s="48"/>
      <c r="J1946" s="48"/>
      <c r="Y1946" s="79"/>
      <c r="Z1946" s="102"/>
      <c r="AA1946" s="48"/>
      <c r="AB1946" s="48"/>
      <c r="AD1946" s="48"/>
      <c r="AE1946" s="48"/>
      <c r="AF1946" s="48"/>
      <c r="AH1946" s="48"/>
      <c r="AJ1946" s="48"/>
      <c r="AK1946" s="48"/>
    </row>
    <row r="1947" spans="6:37" x14ac:dyDescent="0.25">
      <c r="F1947" s="48"/>
      <c r="G1947" s="48"/>
      <c r="H1947" s="61"/>
      <c r="I1947" s="48"/>
      <c r="J1947" s="48"/>
      <c r="Y1947" s="79"/>
      <c r="Z1947" s="102"/>
      <c r="AA1947" s="48"/>
      <c r="AB1947" s="48"/>
      <c r="AD1947" s="48"/>
      <c r="AE1947" s="48"/>
      <c r="AF1947" s="48"/>
      <c r="AH1947" s="48"/>
      <c r="AJ1947" s="48"/>
      <c r="AK1947" s="48"/>
    </row>
    <row r="1948" spans="6:37" x14ac:dyDescent="0.25">
      <c r="F1948" s="48"/>
      <c r="G1948" s="48"/>
      <c r="H1948" s="61"/>
      <c r="I1948" s="48"/>
      <c r="J1948" s="48"/>
      <c r="Y1948" s="79"/>
      <c r="Z1948" s="102"/>
      <c r="AA1948" s="48"/>
      <c r="AB1948" s="48"/>
      <c r="AD1948" s="48"/>
      <c r="AE1948" s="48"/>
      <c r="AF1948" s="48"/>
      <c r="AH1948" s="48"/>
      <c r="AJ1948" s="48"/>
      <c r="AK1948" s="48"/>
    </row>
    <row r="1949" spans="6:37" x14ac:dyDescent="0.25">
      <c r="F1949" s="48"/>
      <c r="G1949" s="48"/>
      <c r="H1949" s="61"/>
      <c r="I1949" s="48"/>
      <c r="J1949" s="48"/>
      <c r="Y1949" s="79"/>
      <c r="Z1949" s="102"/>
      <c r="AA1949" s="48"/>
      <c r="AB1949" s="48"/>
      <c r="AD1949" s="48"/>
      <c r="AE1949" s="48"/>
      <c r="AF1949" s="48"/>
      <c r="AH1949" s="48"/>
      <c r="AJ1949" s="48"/>
      <c r="AK1949" s="48"/>
    </row>
    <row r="1950" spans="6:37" x14ac:dyDescent="0.25">
      <c r="F1950" s="48"/>
      <c r="G1950" s="48"/>
      <c r="H1950" s="61"/>
      <c r="I1950" s="48"/>
      <c r="J1950" s="48"/>
      <c r="Y1950" s="79"/>
      <c r="Z1950" s="102"/>
      <c r="AA1950" s="48"/>
      <c r="AB1950" s="48"/>
      <c r="AD1950" s="48"/>
      <c r="AE1950" s="48"/>
      <c r="AF1950" s="48"/>
      <c r="AH1950" s="48"/>
      <c r="AJ1950" s="48"/>
      <c r="AK1950" s="48"/>
    </row>
    <row r="1951" spans="6:37" x14ac:dyDescent="0.25">
      <c r="F1951" s="48"/>
      <c r="G1951" s="48"/>
      <c r="H1951" s="61"/>
      <c r="I1951" s="48"/>
      <c r="J1951" s="48"/>
      <c r="Y1951" s="79"/>
      <c r="Z1951" s="102"/>
      <c r="AA1951" s="48"/>
      <c r="AB1951" s="48"/>
      <c r="AD1951" s="48"/>
      <c r="AE1951" s="48"/>
      <c r="AF1951" s="48"/>
      <c r="AH1951" s="48"/>
      <c r="AJ1951" s="48"/>
      <c r="AK1951" s="48"/>
    </row>
    <row r="1952" spans="6:37" x14ac:dyDescent="0.25">
      <c r="F1952" s="48"/>
      <c r="G1952" s="48"/>
      <c r="H1952" s="61"/>
      <c r="I1952" s="48"/>
      <c r="J1952" s="48"/>
      <c r="Y1952" s="79"/>
      <c r="Z1952" s="102"/>
      <c r="AA1952" s="48"/>
      <c r="AB1952" s="48"/>
      <c r="AD1952" s="48"/>
      <c r="AE1952" s="48"/>
      <c r="AF1952" s="48"/>
      <c r="AH1952" s="48"/>
      <c r="AJ1952" s="48"/>
      <c r="AK1952" s="48"/>
    </row>
    <row r="1953" spans="6:37" x14ac:dyDescent="0.25">
      <c r="F1953" s="48"/>
      <c r="G1953" s="48"/>
      <c r="H1953" s="61"/>
      <c r="I1953" s="48"/>
      <c r="J1953" s="48"/>
      <c r="Y1953" s="79"/>
      <c r="Z1953" s="102"/>
      <c r="AA1953" s="48"/>
      <c r="AB1953" s="48"/>
      <c r="AD1953" s="48"/>
      <c r="AE1953" s="48"/>
      <c r="AF1953" s="48"/>
      <c r="AH1953" s="48"/>
      <c r="AJ1953" s="48"/>
      <c r="AK1953" s="48"/>
    </row>
    <row r="1954" spans="6:37" x14ac:dyDescent="0.25">
      <c r="F1954" s="48"/>
      <c r="G1954" s="48"/>
      <c r="H1954" s="61"/>
      <c r="I1954" s="48"/>
      <c r="J1954" s="48"/>
      <c r="Y1954" s="79"/>
      <c r="Z1954" s="102"/>
      <c r="AA1954" s="48"/>
      <c r="AB1954" s="48"/>
      <c r="AD1954" s="48"/>
      <c r="AE1954" s="48"/>
      <c r="AF1954" s="48"/>
      <c r="AH1954" s="48"/>
      <c r="AJ1954" s="48"/>
      <c r="AK1954" s="48"/>
    </row>
    <row r="1955" spans="6:37" x14ac:dyDescent="0.25">
      <c r="F1955" s="48"/>
      <c r="G1955" s="48"/>
      <c r="H1955" s="61"/>
      <c r="I1955" s="48"/>
      <c r="J1955" s="48"/>
      <c r="Y1955" s="79"/>
      <c r="Z1955" s="102"/>
      <c r="AA1955" s="48"/>
      <c r="AB1955" s="48"/>
      <c r="AD1955" s="48"/>
      <c r="AE1955" s="48"/>
      <c r="AF1955" s="48"/>
      <c r="AH1955" s="48"/>
      <c r="AJ1955" s="48"/>
      <c r="AK1955" s="48"/>
    </row>
    <row r="1956" spans="6:37" x14ac:dyDescent="0.25">
      <c r="F1956" s="48"/>
      <c r="G1956" s="48"/>
      <c r="H1956" s="61"/>
      <c r="I1956" s="48"/>
      <c r="J1956" s="48"/>
      <c r="Y1956" s="79"/>
      <c r="Z1956" s="102"/>
      <c r="AA1956" s="48"/>
      <c r="AB1956" s="48"/>
      <c r="AD1956" s="48"/>
      <c r="AE1956" s="48"/>
      <c r="AF1956" s="48"/>
      <c r="AH1956" s="48"/>
      <c r="AJ1956" s="48"/>
      <c r="AK1956" s="48"/>
    </row>
    <row r="1957" spans="6:37" x14ac:dyDescent="0.25">
      <c r="F1957" s="48"/>
      <c r="G1957" s="48"/>
      <c r="H1957" s="61"/>
      <c r="I1957" s="48"/>
      <c r="J1957" s="48"/>
      <c r="Y1957" s="79"/>
      <c r="Z1957" s="102"/>
      <c r="AA1957" s="48"/>
      <c r="AB1957" s="48"/>
      <c r="AD1957" s="48"/>
      <c r="AE1957" s="48"/>
      <c r="AF1957" s="48"/>
      <c r="AH1957" s="48"/>
      <c r="AJ1957" s="48"/>
      <c r="AK1957" s="48"/>
    </row>
    <row r="1958" spans="6:37" x14ac:dyDescent="0.25">
      <c r="F1958" s="48"/>
      <c r="G1958" s="48"/>
      <c r="H1958" s="61"/>
      <c r="I1958" s="48"/>
      <c r="J1958" s="48"/>
      <c r="Y1958" s="79"/>
      <c r="Z1958" s="102"/>
      <c r="AA1958" s="48"/>
      <c r="AB1958" s="48"/>
      <c r="AD1958" s="48"/>
      <c r="AE1958" s="48"/>
      <c r="AF1958" s="48"/>
      <c r="AH1958" s="48"/>
      <c r="AJ1958" s="48"/>
      <c r="AK1958" s="48"/>
    </row>
    <row r="1959" spans="6:37" x14ac:dyDescent="0.25">
      <c r="F1959" s="48"/>
      <c r="G1959" s="48"/>
      <c r="H1959" s="61"/>
      <c r="I1959" s="48"/>
      <c r="J1959" s="48"/>
      <c r="Y1959" s="79"/>
      <c r="Z1959" s="102"/>
      <c r="AA1959" s="48"/>
      <c r="AB1959" s="48"/>
      <c r="AD1959" s="48"/>
      <c r="AE1959" s="48"/>
      <c r="AF1959" s="48"/>
      <c r="AH1959" s="48"/>
      <c r="AJ1959" s="48"/>
      <c r="AK1959" s="48"/>
    </row>
    <row r="1960" spans="6:37" x14ac:dyDescent="0.25">
      <c r="F1960" s="48"/>
      <c r="G1960" s="48"/>
      <c r="H1960" s="61"/>
      <c r="I1960" s="48"/>
      <c r="J1960" s="48"/>
      <c r="Y1960" s="79"/>
      <c r="Z1960" s="102"/>
      <c r="AA1960" s="48"/>
      <c r="AB1960" s="48"/>
      <c r="AD1960" s="48"/>
      <c r="AE1960" s="48"/>
      <c r="AF1960" s="48"/>
      <c r="AH1960" s="48"/>
      <c r="AJ1960" s="48"/>
      <c r="AK1960" s="48"/>
    </row>
    <row r="1961" spans="6:37" x14ac:dyDescent="0.25">
      <c r="F1961" s="48"/>
      <c r="G1961" s="48"/>
      <c r="H1961" s="61"/>
      <c r="I1961" s="48"/>
      <c r="J1961" s="48"/>
      <c r="Y1961" s="79"/>
      <c r="Z1961" s="102"/>
      <c r="AA1961" s="48"/>
      <c r="AB1961" s="48"/>
      <c r="AD1961" s="48"/>
      <c r="AE1961" s="48"/>
      <c r="AF1961" s="48"/>
      <c r="AH1961" s="48"/>
      <c r="AJ1961" s="48"/>
      <c r="AK1961" s="48"/>
    </row>
    <row r="1962" spans="6:37" x14ac:dyDescent="0.25">
      <c r="F1962" s="48"/>
      <c r="G1962" s="48"/>
      <c r="H1962" s="61"/>
      <c r="I1962" s="48"/>
      <c r="J1962" s="48"/>
      <c r="Y1962" s="79"/>
      <c r="Z1962" s="102"/>
      <c r="AA1962" s="48"/>
      <c r="AB1962" s="48"/>
      <c r="AD1962" s="48"/>
      <c r="AE1962" s="48"/>
      <c r="AF1962" s="48"/>
      <c r="AH1962" s="48"/>
      <c r="AJ1962" s="48"/>
      <c r="AK1962" s="48"/>
    </row>
    <row r="1963" spans="6:37" x14ac:dyDescent="0.25">
      <c r="F1963" s="48"/>
      <c r="G1963" s="48"/>
      <c r="H1963" s="61"/>
      <c r="I1963" s="48"/>
      <c r="J1963" s="48"/>
      <c r="Y1963" s="79"/>
      <c r="Z1963" s="102"/>
      <c r="AA1963" s="48"/>
      <c r="AB1963" s="48"/>
      <c r="AD1963" s="48"/>
      <c r="AE1963" s="48"/>
      <c r="AF1963" s="48"/>
      <c r="AH1963" s="48"/>
      <c r="AJ1963" s="48"/>
      <c r="AK1963" s="48"/>
    </row>
    <row r="1964" spans="6:37" x14ac:dyDescent="0.25">
      <c r="F1964" s="48"/>
      <c r="G1964" s="48"/>
      <c r="H1964" s="61"/>
      <c r="I1964" s="48"/>
      <c r="J1964" s="48"/>
      <c r="Y1964" s="79"/>
      <c r="Z1964" s="102"/>
      <c r="AA1964" s="48"/>
      <c r="AB1964" s="48"/>
      <c r="AD1964" s="48"/>
      <c r="AE1964" s="48"/>
      <c r="AF1964" s="48"/>
      <c r="AH1964" s="48"/>
      <c r="AJ1964" s="48"/>
      <c r="AK1964" s="48"/>
    </row>
    <row r="1965" spans="6:37" x14ac:dyDescent="0.25">
      <c r="F1965" s="48"/>
      <c r="G1965" s="48"/>
      <c r="H1965" s="61"/>
      <c r="I1965" s="48"/>
      <c r="J1965" s="48"/>
      <c r="Y1965" s="79"/>
      <c r="Z1965" s="102"/>
      <c r="AA1965" s="48"/>
      <c r="AB1965" s="48"/>
      <c r="AD1965" s="48"/>
      <c r="AE1965" s="48"/>
      <c r="AF1965" s="48"/>
      <c r="AH1965" s="48"/>
      <c r="AJ1965" s="48"/>
      <c r="AK1965" s="48"/>
    </row>
    <row r="1966" spans="6:37" x14ac:dyDescent="0.25">
      <c r="F1966" s="48"/>
      <c r="G1966" s="48"/>
      <c r="H1966" s="61"/>
      <c r="I1966" s="48"/>
      <c r="J1966" s="48"/>
      <c r="Y1966" s="79"/>
      <c r="Z1966" s="102"/>
      <c r="AA1966" s="48"/>
      <c r="AB1966" s="48"/>
      <c r="AD1966" s="48"/>
      <c r="AE1966" s="48"/>
      <c r="AF1966" s="48"/>
      <c r="AH1966" s="48"/>
      <c r="AJ1966" s="48"/>
      <c r="AK1966" s="48"/>
    </row>
    <row r="1967" spans="6:37" x14ac:dyDescent="0.25">
      <c r="F1967" s="48"/>
      <c r="G1967" s="48"/>
      <c r="H1967" s="61"/>
      <c r="I1967" s="48"/>
      <c r="J1967" s="48"/>
      <c r="Y1967" s="79"/>
      <c r="Z1967" s="102"/>
      <c r="AA1967" s="48"/>
      <c r="AB1967" s="48"/>
      <c r="AD1967" s="48"/>
      <c r="AE1967" s="48"/>
      <c r="AF1967" s="48"/>
      <c r="AH1967" s="48"/>
      <c r="AJ1967" s="48"/>
      <c r="AK1967" s="48"/>
    </row>
    <row r="1968" spans="6:37" x14ac:dyDescent="0.25">
      <c r="F1968" s="48"/>
      <c r="G1968" s="48"/>
      <c r="H1968" s="61"/>
      <c r="I1968" s="48"/>
      <c r="J1968" s="48"/>
      <c r="Y1968" s="79"/>
      <c r="Z1968" s="102"/>
      <c r="AA1968" s="48"/>
      <c r="AB1968" s="48"/>
      <c r="AD1968" s="48"/>
      <c r="AE1968" s="48"/>
      <c r="AF1968" s="48"/>
      <c r="AH1968" s="48"/>
      <c r="AJ1968" s="48"/>
      <c r="AK1968" s="48"/>
    </row>
    <row r="1969" spans="6:37" x14ac:dyDescent="0.25">
      <c r="F1969" s="48"/>
      <c r="G1969" s="48"/>
      <c r="H1969" s="61"/>
      <c r="I1969" s="48"/>
      <c r="J1969" s="48"/>
      <c r="Y1969" s="79"/>
      <c r="Z1969" s="102"/>
      <c r="AA1969" s="48"/>
      <c r="AB1969" s="48"/>
      <c r="AD1969" s="48"/>
      <c r="AE1969" s="48"/>
      <c r="AF1969" s="48"/>
      <c r="AH1969" s="48"/>
      <c r="AJ1969" s="48"/>
      <c r="AK1969" s="48"/>
    </row>
    <row r="1970" spans="6:37" x14ac:dyDescent="0.25">
      <c r="F1970" s="48"/>
      <c r="G1970" s="48"/>
      <c r="H1970" s="61"/>
      <c r="I1970" s="48"/>
      <c r="J1970" s="48"/>
      <c r="Y1970" s="79"/>
      <c r="Z1970" s="102"/>
      <c r="AA1970" s="48"/>
      <c r="AB1970" s="48"/>
      <c r="AD1970" s="48"/>
      <c r="AE1970" s="48"/>
      <c r="AF1970" s="48"/>
      <c r="AH1970" s="48"/>
      <c r="AJ1970" s="48"/>
      <c r="AK1970" s="48"/>
    </row>
    <row r="1971" spans="6:37" x14ac:dyDescent="0.25">
      <c r="F1971" s="48"/>
      <c r="G1971" s="48"/>
      <c r="H1971" s="61"/>
      <c r="I1971" s="48"/>
      <c r="J1971" s="48"/>
      <c r="Y1971" s="79"/>
      <c r="Z1971" s="102"/>
      <c r="AA1971" s="48"/>
      <c r="AB1971" s="48"/>
      <c r="AD1971" s="48"/>
      <c r="AE1971" s="48"/>
      <c r="AF1971" s="48"/>
      <c r="AH1971" s="48"/>
      <c r="AJ1971" s="48"/>
      <c r="AK1971" s="48"/>
    </row>
    <row r="1972" spans="6:37" x14ac:dyDescent="0.25">
      <c r="F1972" s="48"/>
      <c r="G1972" s="48"/>
      <c r="H1972" s="61"/>
      <c r="I1972" s="48"/>
      <c r="J1972" s="48"/>
      <c r="Y1972" s="79"/>
      <c r="Z1972" s="102"/>
      <c r="AA1972" s="48"/>
      <c r="AB1972" s="48"/>
      <c r="AD1972" s="48"/>
      <c r="AE1972" s="48"/>
      <c r="AF1972" s="48"/>
      <c r="AH1972" s="48"/>
      <c r="AJ1972" s="48"/>
      <c r="AK1972" s="48"/>
    </row>
    <row r="1973" spans="6:37" x14ac:dyDescent="0.25">
      <c r="F1973" s="48"/>
      <c r="G1973" s="48"/>
      <c r="H1973" s="61"/>
      <c r="I1973" s="48"/>
      <c r="J1973" s="48"/>
      <c r="Y1973" s="79"/>
      <c r="Z1973" s="102"/>
      <c r="AA1973" s="48"/>
      <c r="AB1973" s="48"/>
      <c r="AD1973" s="48"/>
      <c r="AE1973" s="48"/>
      <c r="AF1973" s="48"/>
      <c r="AH1973" s="48"/>
      <c r="AJ1973" s="48"/>
      <c r="AK1973" s="48"/>
    </row>
    <row r="1974" spans="6:37" x14ac:dyDescent="0.25">
      <c r="F1974" s="48"/>
      <c r="G1974" s="48"/>
      <c r="H1974" s="61"/>
      <c r="I1974" s="48"/>
      <c r="J1974" s="48"/>
      <c r="Y1974" s="79"/>
      <c r="Z1974" s="102"/>
      <c r="AA1974" s="48"/>
      <c r="AB1974" s="48"/>
      <c r="AD1974" s="48"/>
      <c r="AE1974" s="48"/>
      <c r="AF1974" s="48"/>
      <c r="AH1974" s="48"/>
      <c r="AJ1974" s="48"/>
      <c r="AK1974" s="48"/>
    </row>
    <row r="1975" spans="6:37" x14ac:dyDescent="0.25">
      <c r="F1975" s="48"/>
      <c r="G1975" s="48"/>
      <c r="H1975" s="61"/>
      <c r="I1975" s="48"/>
      <c r="J1975" s="48"/>
      <c r="Y1975" s="79"/>
      <c r="Z1975" s="102"/>
      <c r="AA1975" s="48"/>
      <c r="AB1975" s="48"/>
      <c r="AD1975" s="48"/>
      <c r="AE1975" s="48"/>
      <c r="AF1975" s="48"/>
      <c r="AH1975" s="48"/>
      <c r="AJ1975" s="48"/>
      <c r="AK1975" s="48"/>
    </row>
    <row r="1976" spans="6:37" x14ac:dyDescent="0.25">
      <c r="F1976" s="48"/>
      <c r="G1976" s="48"/>
      <c r="H1976" s="61"/>
      <c r="I1976" s="48"/>
      <c r="J1976" s="48"/>
      <c r="Y1976" s="79"/>
      <c r="Z1976" s="102"/>
      <c r="AA1976" s="48"/>
      <c r="AB1976" s="48"/>
      <c r="AD1976" s="48"/>
      <c r="AE1976" s="48"/>
      <c r="AF1976" s="48"/>
      <c r="AH1976" s="48"/>
      <c r="AJ1976" s="48"/>
      <c r="AK1976" s="48"/>
    </row>
    <row r="1977" spans="6:37" x14ac:dyDescent="0.25">
      <c r="F1977" s="48"/>
      <c r="G1977" s="48"/>
      <c r="H1977" s="61"/>
      <c r="I1977" s="48"/>
      <c r="J1977" s="48"/>
      <c r="Y1977" s="79"/>
      <c r="Z1977" s="102"/>
      <c r="AA1977" s="48"/>
      <c r="AB1977" s="48"/>
      <c r="AD1977" s="48"/>
      <c r="AE1977" s="48"/>
      <c r="AF1977" s="48"/>
      <c r="AH1977" s="48"/>
      <c r="AJ1977" s="48"/>
      <c r="AK1977" s="48"/>
    </row>
    <row r="1978" spans="6:37" x14ac:dyDescent="0.25">
      <c r="F1978" s="48"/>
      <c r="G1978" s="48"/>
      <c r="H1978" s="61"/>
      <c r="I1978" s="48"/>
      <c r="J1978" s="48"/>
      <c r="Y1978" s="79"/>
      <c r="Z1978" s="102"/>
      <c r="AA1978" s="48"/>
      <c r="AB1978" s="48"/>
      <c r="AD1978" s="48"/>
      <c r="AE1978" s="48"/>
      <c r="AF1978" s="48"/>
      <c r="AH1978" s="48"/>
      <c r="AJ1978" s="48"/>
      <c r="AK1978" s="48"/>
    </row>
    <row r="1979" spans="6:37" x14ac:dyDescent="0.25">
      <c r="F1979" s="48"/>
      <c r="G1979" s="48"/>
      <c r="H1979" s="61"/>
      <c r="I1979" s="48"/>
      <c r="J1979" s="48"/>
      <c r="Y1979" s="79"/>
      <c r="Z1979" s="102"/>
      <c r="AA1979" s="48"/>
      <c r="AB1979" s="48"/>
      <c r="AD1979" s="48"/>
      <c r="AE1979" s="48"/>
      <c r="AF1979" s="48"/>
      <c r="AH1979" s="48"/>
      <c r="AJ1979" s="48"/>
      <c r="AK1979" s="48"/>
    </row>
    <row r="1980" spans="6:37" x14ac:dyDescent="0.25">
      <c r="F1980" s="48"/>
      <c r="G1980" s="48"/>
      <c r="H1980" s="61"/>
      <c r="I1980" s="48"/>
      <c r="J1980" s="48"/>
      <c r="Y1980" s="79"/>
      <c r="Z1980" s="102"/>
      <c r="AA1980" s="48"/>
      <c r="AB1980" s="48"/>
      <c r="AD1980" s="48"/>
      <c r="AE1980" s="48"/>
      <c r="AF1980" s="48"/>
      <c r="AH1980" s="48"/>
      <c r="AJ1980" s="48"/>
      <c r="AK1980" s="48"/>
    </row>
    <row r="1981" spans="6:37" x14ac:dyDescent="0.25">
      <c r="F1981" s="48"/>
      <c r="G1981" s="48"/>
      <c r="H1981" s="61"/>
      <c r="I1981" s="48"/>
      <c r="J1981" s="48"/>
      <c r="Y1981" s="79"/>
      <c r="Z1981" s="102"/>
      <c r="AA1981" s="48"/>
      <c r="AB1981" s="48"/>
      <c r="AD1981" s="48"/>
      <c r="AE1981" s="48"/>
      <c r="AF1981" s="48"/>
      <c r="AH1981" s="48"/>
      <c r="AJ1981" s="48"/>
      <c r="AK1981" s="48"/>
    </row>
    <row r="1982" spans="6:37" x14ac:dyDescent="0.25">
      <c r="F1982" s="48"/>
      <c r="G1982" s="48"/>
      <c r="H1982" s="61"/>
      <c r="I1982" s="48"/>
      <c r="J1982" s="48"/>
      <c r="Y1982" s="79"/>
      <c r="Z1982" s="102"/>
      <c r="AA1982" s="48"/>
      <c r="AB1982" s="48"/>
      <c r="AD1982" s="48"/>
      <c r="AE1982" s="48"/>
      <c r="AF1982" s="48"/>
      <c r="AH1982" s="48"/>
      <c r="AJ1982" s="48"/>
      <c r="AK1982" s="48"/>
    </row>
    <row r="1983" spans="6:37" x14ac:dyDescent="0.25">
      <c r="F1983" s="48"/>
      <c r="G1983" s="48"/>
      <c r="H1983" s="61"/>
      <c r="I1983" s="48"/>
      <c r="J1983" s="48"/>
      <c r="Y1983" s="79"/>
      <c r="Z1983" s="102"/>
      <c r="AA1983" s="48"/>
      <c r="AB1983" s="48"/>
      <c r="AD1983" s="48"/>
      <c r="AE1983" s="48"/>
      <c r="AF1983" s="48"/>
      <c r="AH1983" s="48"/>
      <c r="AJ1983" s="48"/>
      <c r="AK1983" s="48"/>
    </row>
    <row r="1984" spans="6:37" x14ac:dyDescent="0.25">
      <c r="F1984" s="48"/>
      <c r="G1984" s="48"/>
      <c r="H1984" s="61"/>
      <c r="I1984" s="48"/>
      <c r="J1984" s="48"/>
      <c r="Y1984" s="79"/>
      <c r="Z1984" s="102"/>
      <c r="AA1984" s="48"/>
      <c r="AB1984" s="48"/>
      <c r="AD1984" s="48"/>
      <c r="AE1984" s="48"/>
      <c r="AF1984" s="48"/>
      <c r="AH1984" s="48"/>
      <c r="AJ1984" s="48"/>
      <c r="AK1984" s="48"/>
    </row>
    <row r="1985" spans="6:37" x14ac:dyDescent="0.25">
      <c r="F1985" s="48"/>
      <c r="G1985" s="48"/>
      <c r="H1985" s="61"/>
      <c r="I1985" s="48"/>
      <c r="J1985" s="48"/>
      <c r="Y1985" s="79"/>
      <c r="Z1985" s="102"/>
      <c r="AA1985" s="48"/>
      <c r="AB1985" s="48"/>
      <c r="AD1985" s="48"/>
      <c r="AE1985" s="48"/>
      <c r="AF1985" s="48"/>
      <c r="AH1985" s="48"/>
      <c r="AJ1985" s="48"/>
      <c r="AK1985" s="48"/>
    </row>
    <row r="1986" spans="6:37" x14ac:dyDescent="0.25">
      <c r="F1986" s="48"/>
      <c r="G1986" s="48"/>
      <c r="H1986" s="61"/>
      <c r="I1986" s="48"/>
      <c r="J1986" s="48"/>
      <c r="Y1986" s="79"/>
      <c r="Z1986" s="102"/>
      <c r="AA1986" s="48"/>
      <c r="AB1986" s="48"/>
      <c r="AD1986" s="48"/>
      <c r="AE1986" s="48"/>
      <c r="AF1986" s="48"/>
      <c r="AH1986" s="48"/>
      <c r="AJ1986" s="48"/>
      <c r="AK1986" s="48"/>
    </row>
    <row r="1987" spans="6:37" x14ac:dyDescent="0.25">
      <c r="F1987" s="48"/>
      <c r="G1987" s="48"/>
      <c r="H1987" s="61"/>
      <c r="I1987" s="48"/>
      <c r="J1987" s="48"/>
      <c r="Y1987" s="79"/>
      <c r="Z1987" s="102"/>
      <c r="AA1987" s="48"/>
      <c r="AB1987" s="48"/>
      <c r="AD1987" s="48"/>
      <c r="AE1987" s="48"/>
      <c r="AF1987" s="48"/>
      <c r="AH1987" s="48"/>
      <c r="AJ1987" s="48"/>
      <c r="AK1987" s="48"/>
    </row>
    <row r="1988" spans="6:37" x14ac:dyDescent="0.25">
      <c r="F1988" s="48"/>
      <c r="G1988" s="48"/>
      <c r="H1988" s="61"/>
      <c r="I1988" s="48"/>
      <c r="J1988" s="48"/>
      <c r="Y1988" s="79"/>
      <c r="Z1988" s="102"/>
      <c r="AA1988" s="48"/>
      <c r="AB1988" s="48"/>
      <c r="AD1988" s="48"/>
      <c r="AE1988" s="48"/>
      <c r="AF1988" s="48"/>
      <c r="AH1988" s="48"/>
      <c r="AJ1988" s="48"/>
      <c r="AK1988" s="48"/>
    </row>
    <row r="1989" spans="6:37" x14ac:dyDescent="0.25">
      <c r="F1989" s="48"/>
      <c r="G1989" s="48"/>
      <c r="H1989" s="61"/>
      <c r="I1989" s="48"/>
      <c r="J1989" s="48"/>
      <c r="Y1989" s="79"/>
      <c r="Z1989" s="102"/>
      <c r="AA1989" s="48"/>
      <c r="AB1989" s="48"/>
      <c r="AD1989" s="48"/>
      <c r="AE1989" s="48"/>
      <c r="AF1989" s="48"/>
      <c r="AH1989" s="48"/>
      <c r="AJ1989" s="48"/>
      <c r="AK1989" s="48"/>
    </row>
    <row r="1990" spans="6:37" x14ac:dyDescent="0.25">
      <c r="F1990" s="48"/>
      <c r="G1990" s="48"/>
      <c r="H1990" s="61"/>
      <c r="I1990" s="48"/>
      <c r="J1990" s="48"/>
      <c r="Y1990" s="79"/>
      <c r="Z1990" s="102"/>
      <c r="AA1990" s="48"/>
      <c r="AB1990" s="48"/>
      <c r="AD1990" s="48"/>
      <c r="AE1990" s="48"/>
      <c r="AF1990" s="48"/>
      <c r="AH1990" s="48"/>
      <c r="AJ1990" s="48"/>
      <c r="AK1990" s="48"/>
    </row>
    <row r="1991" spans="6:37" x14ac:dyDescent="0.25">
      <c r="F1991" s="48"/>
      <c r="G1991" s="48"/>
      <c r="H1991" s="61"/>
      <c r="I1991" s="48"/>
      <c r="J1991" s="48"/>
      <c r="Y1991" s="79"/>
      <c r="Z1991" s="102"/>
      <c r="AA1991" s="48"/>
      <c r="AB1991" s="48"/>
      <c r="AD1991" s="48"/>
      <c r="AE1991" s="48"/>
      <c r="AF1991" s="48"/>
      <c r="AH1991" s="48"/>
      <c r="AJ1991" s="48"/>
      <c r="AK1991" s="48"/>
    </row>
    <row r="1992" spans="6:37" x14ac:dyDescent="0.25">
      <c r="F1992" s="48"/>
      <c r="G1992" s="48"/>
      <c r="H1992" s="61"/>
      <c r="I1992" s="48"/>
      <c r="J1992" s="48"/>
      <c r="Y1992" s="79"/>
      <c r="Z1992" s="102"/>
      <c r="AA1992" s="48"/>
      <c r="AB1992" s="48"/>
      <c r="AD1992" s="48"/>
      <c r="AE1992" s="48"/>
      <c r="AF1992" s="48"/>
      <c r="AH1992" s="48"/>
      <c r="AJ1992" s="48"/>
      <c r="AK1992" s="48"/>
    </row>
    <row r="1993" spans="6:37" x14ac:dyDescent="0.25">
      <c r="F1993" s="48"/>
      <c r="G1993" s="48"/>
      <c r="H1993" s="61"/>
      <c r="I1993" s="48"/>
      <c r="J1993" s="48"/>
      <c r="Y1993" s="79"/>
      <c r="Z1993" s="102"/>
      <c r="AA1993" s="48"/>
      <c r="AB1993" s="48"/>
      <c r="AD1993" s="48"/>
      <c r="AE1993" s="48"/>
      <c r="AF1993" s="48"/>
      <c r="AH1993" s="48"/>
      <c r="AJ1993" s="48"/>
      <c r="AK1993" s="48"/>
    </row>
    <row r="1994" spans="6:37" x14ac:dyDescent="0.25">
      <c r="F1994" s="48"/>
      <c r="G1994" s="48"/>
      <c r="H1994" s="61"/>
      <c r="I1994" s="48"/>
      <c r="J1994" s="48"/>
      <c r="Y1994" s="79"/>
      <c r="Z1994" s="102"/>
      <c r="AA1994" s="48"/>
      <c r="AB1994" s="48"/>
      <c r="AD1994" s="48"/>
      <c r="AE1994" s="48"/>
      <c r="AF1994" s="48"/>
      <c r="AH1994" s="48"/>
      <c r="AJ1994" s="48"/>
      <c r="AK1994" s="48"/>
    </row>
    <row r="1995" spans="6:37" x14ac:dyDescent="0.25">
      <c r="F1995" s="48"/>
      <c r="G1995" s="48"/>
      <c r="H1995" s="61"/>
      <c r="I1995" s="48"/>
      <c r="J1995" s="48"/>
      <c r="Y1995" s="79"/>
      <c r="Z1995" s="102"/>
      <c r="AA1995" s="48"/>
      <c r="AB1995" s="48"/>
      <c r="AD1995" s="48"/>
      <c r="AE1995" s="48"/>
      <c r="AF1995" s="48"/>
      <c r="AH1995" s="48"/>
      <c r="AJ1995" s="48"/>
      <c r="AK1995" s="48"/>
    </row>
    <row r="1996" spans="6:37" x14ac:dyDescent="0.25">
      <c r="F1996" s="48"/>
      <c r="G1996" s="48"/>
      <c r="H1996" s="61"/>
      <c r="I1996" s="48"/>
      <c r="J1996" s="48"/>
      <c r="Y1996" s="79"/>
      <c r="Z1996" s="102"/>
      <c r="AA1996" s="48"/>
      <c r="AB1996" s="48"/>
      <c r="AD1996" s="48"/>
      <c r="AE1996" s="48"/>
      <c r="AF1996" s="48"/>
      <c r="AH1996" s="48"/>
      <c r="AJ1996" s="48"/>
      <c r="AK1996" s="48"/>
    </row>
    <row r="1997" spans="6:37" x14ac:dyDescent="0.25">
      <c r="F1997" s="48"/>
      <c r="G1997" s="48"/>
      <c r="H1997" s="61"/>
      <c r="I1997" s="48"/>
      <c r="J1997" s="48"/>
      <c r="Y1997" s="79"/>
      <c r="Z1997" s="102"/>
      <c r="AA1997" s="48"/>
      <c r="AB1997" s="48"/>
      <c r="AD1997" s="48"/>
      <c r="AE1997" s="48"/>
      <c r="AF1997" s="48"/>
      <c r="AH1997" s="48"/>
      <c r="AJ1997" s="48"/>
      <c r="AK1997" s="48"/>
    </row>
    <row r="1998" spans="6:37" x14ac:dyDescent="0.25">
      <c r="F1998" s="48"/>
      <c r="G1998" s="48"/>
      <c r="H1998" s="61"/>
      <c r="I1998" s="48"/>
      <c r="J1998" s="48"/>
      <c r="Y1998" s="79"/>
      <c r="Z1998" s="102"/>
      <c r="AA1998" s="48"/>
      <c r="AB1998" s="48"/>
      <c r="AD1998" s="48"/>
      <c r="AE1998" s="48"/>
      <c r="AF1998" s="48"/>
      <c r="AH1998" s="48"/>
      <c r="AJ1998" s="48"/>
      <c r="AK1998" s="48"/>
    </row>
    <row r="1999" spans="6:37" x14ac:dyDescent="0.25">
      <c r="F1999" s="48"/>
      <c r="G1999" s="48"/>
      <c r="H1999" s="61"/>
      <c r="I1999" s="48"/>
      <c r="J1999" s="48"/>
      <c r="Y1999" s="79"/>
      <c r="Z1999" s="102"/>
      <c r="AA1999" s="48"/>
      <c r="AB1999" s="48"/>
      <c r="AD1999" s="48"/>
      <c r="AE1999" s="48"/>
      <c r="AF1999" s="48"/>
      <c r="AH1999" s="48"/>
      <c r="AJ1999" s="48"/>
      <c r="AK1999" s="48"/>
    </row>
    <row r="2000" spans="6:37" x14ac:dyDescent="0.25">
      <c r="F2000" s="48"/>
      <c r="G2000" s="48"/>
      <c r="H2000" s="61"/>
      <c r="I2000" s="48"/>
      <c r="J2000" s="48"/>
      <c r="Y2000" s="79"/>
      <c r="Z2000" s="102"/>
      <c r="AA2000" s="48"/>
      <c r="AB2000" s="48"/>
      <c r="AD2000" s="48"/>
      <c r="AE2000" s="48"/>
      <c r="AF2000" s="48"/>
      <c r="AH2000" s="48"/>
      <c r="AJ2000" s="48"/>
      <c r="AK2000" s="48"/>
    </row>
    <row r="2001" spans="6:37" x14ac:dyDescent="0.25">
      <c r="F2001" s="48"/>
      <c r="G2001" s="48"/>
      <c r="H2001" s="61"/>
      <c r="I2001" s="48"/>
      <c r="J2001" s="48"/>
      <c r="Y2001" s="79"/>
      <c r="Z2001" s="102"/>
      <c r="AA2001" s="48"/>
      <c r="AB2001" s="48"/>
      <c r="AD2001" s="48"/>
      <c r="AE2001" s="48"/>
      <c r="AF2001" s="48"/>
      <c r="AH2001" s="48"/>
      <c r="AJ2001" s="48"/>
      <c r="AK2001" s="48"/>
    </row>
    <row r="2002" spans="6:37" x14ac:dyDescent="0.25">
      <c r="F2002" s="48"/>
      <c r="G2002" s="48"/>
      <c r="H2002" s="61"/>
      <c r="I2002" s="48"/>
      <c r="J2002" s="48"/>
      <c r="Y2002" s="79"/>
      <c r="Z2002" s="102"/>
      <c r="AA2002" s="48"/>
      <c r="AB2002" s="48"/>
      <c r="AD2002" s="48"/>
      <c r="AE2002" s="48"/>
      <c r="AF2002" s="48"/>
      <c r="AH2002" s="48"/>
      <c r="AJ2002" s="48"/>
      <c r="AK2002" s="48"/>
    </row>
    <row r="2003" spans="6:37" x14ac:dyDescent="0.25">
      <c r="F2003" s="48"/>
      <c r="G2003" s="48"/>
      <c r="H2003" s="61"/>
      <c r="I2003" s="48"/>
      <c r="J2003" s="48"/>
      <c r="Y2003" s="79"/>
      <c r="Z2003" s="102"/>
      <c r="AA2003" s="48"/>
      <c r="AB2003" s="48"/>
      <c r="AD2003" s="48"/>
      <c r="AE2003" s="48"/>
      <c r="AF2003" s="48"/>
      <c r="AH2003" s="48"/>
      <c r="AJ2003" s="48"/>
      <c r="AK2003" s="48"/>
    </row>
    <row r="2004" spans="6:37" x14ac:dyDescent="0.25">
      <c r="F2004" s="48"/>
      <c r="G2004" s="48"/>
      <c r="H2004" s="61"/>
      <c r="I2004" s="48"/>
      <c r="J2004" s="48"/>
      <c r="Y2004" s="79"/>
      <c r="Z2004" s="102"/>
      <c r="AA2004" s="48"/>
      <c r="AB2004" s="48"/>
      <c r="AD2004" s="48"/>
      <c r="AE2004" s="48"/>
      <c r="AF2004" s="48"/>
      <c r="AH2004" s="48"/>
      <c r="AJ2004" s="48"/>
      <c r="AK2004" s="48"/>
    </row>
    <row r="2005" spans="6:37" x14ac:dyDescent="0.25">
      <c r="F2005" s="48"/>
      <c r="G2005" s="48"/>
      <c r="H2005" s="61"/>
      <c r="I2005" s="48"/>
      <c r="J2005" s="48"/>
      <c r="Y2005" s="79"/>
      <c r="Z2005" s="102"/>
      <c r="AA2005" s="48"/>
      <c r="AB2005" s="48"/>
      <c r="AD2005" s="48"/>
      <c r="AE2005" s="48"/>
      <c r="AF2005" s="48"/>
      <c r="AH2005" s="48"/>
      <c r="AJ2005" s="48"/>
      <c r="AK2005" s="48"/>
    </row>
    <row r="2006" spans="6:37" x14ac:dyDescent="0.25">
      <c r="F2006" s="48"/>
      <c r="G2006" s="48"/>
      <c r="H2006" s="61"/>
      <c r="I2006" s="48"/>
      <c r="J2006" s="48"/>
      <c r="Y2006" s="79"/>
      <c r="Z2006" s="102"/>
      <c r="AA2006" s="48"/>
      <c r="AB2006" s="48"/>
      <c r="AD2006" s="48"/>
      <c r="AE2006" s="48"/>
      <c r="AF2006" s="48"/>
      <c r="AH2006" s="48"/>
      <c r="AJ2006" s="48"/>
      <c r="AK2006" s="48"/>
    </row>
    <row r="2007" spans="6:37" x14ac:dyDescent="0.25">
      <c r="F2007" s="48"/>
      <c r="G2007" s="48"/>
      <c r="H2007" s="61"/>
      <c r="I2007" s="48"/>
      <c r="J2007" s="48"/>
      <c r="Y2007" s="79"/>
      <c r="Z2007" s="102"/>
      <c r="AA2007" s="48"/>
      <c r="AB2007" s="48"/>
      <c r="AD2007" s="48"/>
      <c r="AE2007" s="48"/>
      <c r="AF2007" s="48"/>
      <c r="AH2007" s="48"/>
      <c r="AJ2007" s="48"/>
      <c r="AK2007" s="48"/>
    </row>
    <row r="2008" spans="6:37" x14ac:dyDescent="0.25">
      <c r="F2008" s="48"/>
      <c r="G2008" s="48"/>
      <c r="H2008" s="61"/>
      <c r="I2008" s="48"/>
      <c r="J2008" s="48"/>
      <c r="Y2008" s="79"/>
      <c r="Z2008" s="102"/>
      <c r="AA2008" s="48"/>
      <c r="AB2008" s="48"/>
      <c r="AD2008" s="48"/>
      <c r="AE2008" s="48"/>
      <c r="AF2008" s="48"/>
      <c r="AH2008" s="48"/>
      <c r="AJ2008" s="48"/>
      <c r="AK2008" s="48"/>
    </row>
    <row r="2009" spans="6:37" x14ac:dyDescent="0.25">
      <c r="F2009" s="48"/>
      <c r="G2009" s="48"/>
      <c r="H2009" s="61"/>
      <c r="I2009" s="48"/>
      <c r="J2009" s="48"/>
      <c r="Y2009" s="79"/>
      <c r="Z2009" s="102"/>
      <c r="AA2009" s="48"/>
      <c r="AB2009" s="48"/>
      <c r="AD2009" s="48"/>
      <c r="AE2009" s="48"/>
      <c r="AF2009" s="48"/>
      <c r="AH2009" s="48"/>
      <c r="AJ2009" s="48"/>
      <c r="AK2009" s="48"/>
    </row>
    <row r="2010" spans="6:37" x14ac:dyDescent="0.25">
      <c r="F2010" s="48"/>
      <c r="G2010" s="48"/>
      <c r="H2010" s="61"/>
      <c r="I2010" s="48"/>
      <c r="J2010" s="48"/>
      <c r="Y2010" s="79"/>
      <c r="Z2010" s="102"/>
      <c r="AA2010" s="48"/>
      <c r="AB2010" s="48"/>
      <c r="AD2010" s="48"/>
      <c r="AE2010" s="48"/>
      <c r="AF2010" s="48"/>
      <c r="AH2010" s="48"/>
      <c r="AJ2010" s="48"/>
      <c r="AK2010" s="48"/>
    </row>
    <row r="2011" spans="6:37" x14ac:dyDescent="0.25">
      <c r="F2011" s="48"/>
      <c r="G2011" s="48"/>
      <c r="H2011" s="61"/>
      <c r="I2011" s="48"/>
      <c r="J2011" s="48"/>
      <c r="Y2011" s="79"/>
      <c r="Z2011" s="102"/>
      <c r="AA2011" s="48"/>
      <c r="AB2011" s="48"/>
      <c r="AD2011" s="48"/>
      <c r="AE2011" s="48"/>
      <c r="AF2011" s="48"/>
      <c r="AH2011" s="48"/>
      <c r="AJ2011" s="48"/>
      <c r="AK2011" s="48"/>
    </row>
    <row r="2012" spans="6:37" x14ac:dyDescent="0.25">
      <c r="F2012" s="48"/>
      <c r="G2012" s="48"/>
      <c r="H2012" s="61"/>
      <c r="I2012" s="48"/>
      <c r="J2012" s="48"/>
      <c r="Y2012" s="79"/>
      <c r="Z2012" s="102"/>
      <c r="AA2012" s="48"/>
      <c r="AB2012" s="48"/>
      <c r="AD2012" s="48"/>
      <c r="AE2012" s="48"/>
      <c r="AF2012" s="48"/>
      <c r="AH2012" s="48"/>
      <c r="AJ2012" s="48"/>
      <c r="AK2012" s="48"/>
    </row>
    <row r="2013" spans="6:37" x14ac:dyDescent="0.25">
      <c r="F2013" s="48"/>
      <c r="G2013" s="48"/>
      <c r="H2013" s="61"/>
      <c r="I2013" s="48"/>
      <c r="J2013" s="48"/>
      <c r="Y2013" s="79"/>
      <c r="Z2013" s="102"/>
      <c r="AA2013" s="48"/>
      <c r="AB2013" s="48"/>
      <c r="AD2013" s="48"/>
      <c r="AE2013" s="48"/>
      <c r="AF2013" s="48"/>
      <c r="AH2013" s="48"/>
      <c r="AJ2013" s="48"/>
      <c r="AK2013" s="48"/>
    </row>
    <row r="2014" spans="6:37" x14ac:dyDescent="0.25">
      <c r="F2014" s="48"/>
      <c r="G2014" s="48"/>
      <c r="H2014" s="61"/>
      <c r="I2014" s="48"/>
      <c r="J2014" s="48"/>
      <c r="Y2014" s="79"/>
      <c r="Z2014" s="102"/>
      <c r="AA2014" s="48"/>
      <c r="AB2014" s="48"/>
      <c r="AD2014" s="48"/>
      <c r="AE2014" s="48"/>
      <c r="AF2014" s="48"/>
      <c r="AH2014" s="48"/>
      <c r="AJ2014" s="48"/>
      <c r="AK2014" s="48"/>
    </row>
    <row r="2015" spans="6:37" x14ac:dyDescent="0.25">
      <c r="F2015" s="48"/>
      <c r="G2015" s="48"/>
      <c r="H2015" s="61"/>
      <c r="I2015" s="48"/>
      <c r="J2015" s="48"/>
      <c r="Y2015" s="79"/>
      <c r="Z2015" s="102"/>
      <c r="AA2015" s="48"/>
      <c r="AB2015" s="48"/>
      <c r="AD2015" s="48"/>
      <c r="AE2015" s="48"/>
      <c r="AF2015" s="48"/>
      <c r="AH2015" s="48"/>
      <c r="AJ2015" s="48"/>
      <c r="AK2015" s="48"/>
    </row>
    <row r="2016" spans="6:37" x14ac:dyDescent="0.25">
      <c r="F2016" s="48"/>
      <c r="G2016" s="48"/>
      <c r="H2016" s="61"/>
      <c r="I2016" s="48"/>
      <c r="J2016" s="48"/>
      <c r="Y2016" s="79"/>
      <c r="Z2016" s="102"/>
      <c r="AA2016" s="48"/>
      <c r="AB2016" s="48"/>
      <c r="AD2016" s="48"/>
      <c r="AE2016" s="48"/>
      <c r="AF2016" s="48"/>
      <c r="AH2016" s="48"/>
      <c r="AJ2016" s="48"/>
      <c r="AK2016" s="48"/>
    </row>
    <row r="2017" spans="6:37" x14ac:dyDescent="0.25">
      <c r="F2017" s="48"/>
      <c r="G2017" s="48"/>
      <c r="H2017" s="61"/>
      <c r="I2017" s="48"/>
      <c r="J2017" s="48"/>
      <c r="Y2017" s="79"/>
      <c r="Z2017" s="102"/>
      <c r="AA2017" s="48"/>
      <c r="AB2017" s="48"/>
      <c r="AD2017" s="48"/>
      <c r="AE2017" s="48"/>
      <c r="AF2017" s="48"/>
      <c r="AH2017" s="48"/>
      <c r="AJ2017" s="48"/>
      <c r="AK2017" s="48"/>
    </row>
    <row r="2018" spans="6:37" x14ac:dyDescent="0.25">
      <c r="F2018" s="48"/>
      <c r="G2018" s="48"/>
      <c r="H2018" s="61"/>
      <c r="I2018" s="48"/>
      <c r="J2018" s="48"/>
      <c r="Y2018" s="79"/>
      <c r="Z2018" s="102"/>
      <c r="AA2018" s="48"/>
      <c r="AB2018" s="48"/>
      <c r="AD2018" s="48"/>
      <c r="AE2018" s="48"/>
      <c r="AF2018" s="48"/>
      <c r="AH2018" s="48"/>
      <c r="AJ2018" s="48"/>
      <c r="AK2018" s="48"/>
    </row>
    <row r="2019" spans="6:37" x14ac:dyDescent="0.25">
      <c r="F2019" s="48"/>
      <c r="G2019" s="48"/>
      <c r="H2019" s="61"/>
      <c r="I2019" s="48"/>
      <c r="J2019" s="48"/>
      <c r="Y2019" s="79"/>
      <c r="Z2019" s="102"/>
      <c r="AA2019" s="48"/>
      <c r="AB2019" s="48"/>
      <c r="AD2019" s="48"/>
      <c r="AE2019" s="48"/>
      <c r="AF2019" s="48"/>
      <c r="AH2019" s="48"/>
      <c r="AJ2019" s="48"/>
      <c r="AK2019" s="48"/>
    </row>
    <row r="2020" spans="6:37" x14ac:dyDescent="0.25">
      <c r="F2020" s="48"/>
      <c r="G2020" s="48"/>
      <c r="H2020" s="61"/>
      <c r="I2020" s="48"/>
      <c r="J2020" s="48"/>
      <c r="Y2020" s="79"/>
      <c r="Z2020" s="102"/>
      <c r="AA2020" s="48"/>
      <c r="AB2020" s="48"/>
      <c r="AD2020" s="48"/>
      <c r="AE2020" s="48"/>
      <c r="AF2020" s="48"/>
      <c r="AH2020" s="48"/>
      <c r="AJ2020" s="48"/>
      <c r="AK2020" s="48"/>
    </row>
    <row r="2021" spans="6:37" x14ac:dyDescent="0.25">
      <c r="F2021" s="48"/>
      <c r="G2021" s="48"/>
      <c r="H2021" s="61"/>
      <c r="I2021" s="48"/>
      <c r="J2021" s="48"/>
      <c r="Y2021" s="79"/>
      <c r="Z2021" s="102"/>
      <c r="AA2021" s="48"/>
      <c r="AB2021" s="48"/>
      <c r="AD2021" s="48"/>
      <c r="AE2021" s="48"/>
      <c r="AF2021" s="48"/>
      <c r="AH2021" s="48"/>
      <c r="AJ2021" s="48"/>
      <c r="AK2021" s="48"/>
    </row>
    <row r="2022" spans="6:37" x14ac:dyDescent="0.25">
      <c r="F2022" s="48"/>
      <c r="G2022" s="48"/>
      <c r="H2022" s="61"/>
      <c r="I2022" s="48"/>
      <c r="J2022" s="48"/>
      <c r="Y2022" s="79"/>
      <c r="Z2022" s="102"/>
      <c r="AA2022" s="48"/>
      <c r="AB2022" s="48"/>
      <c r="AD2022" s="48"/>
      <c r="AE2022" s="48"/>
      <c r="AF2022" s="48"/>
      <c r="AH2022" s="48"/>
      <c r="AJ2022" s="48"/>
      <c r="AK2022" s="48"/>
    </row>
    <row r="2023" spans="6:37" x14ac:dyDescent="0.25">
      <c r="F2023" s="48"/>
      <c r="G2023" s="48"/>
      <c r="H2023" s="61"/>
      <c r="I2023" s="48"/>
      <c r="J2023" s="48"/>
      <c r="Y2023" s="79"/>
      <c r="Z2023" s="102"/>
      <c r="AA2023" s="48"/>
      <c r="AB2023" s="48"/>
      <c r="AD2023" s="48"/>
      <c r="AE2023" s="48"/>
      <c r="AF2023" s="48"/>
      <c r="AH2023" s="48"/>
      <c r="AJ2023" s="48"/>
      <c r="AK2023" s="48"/>
    </row>
    <row r="2024" spans="6:37" x14ac:dyDescent="0.25">
      <c r="F2024" s="48"/>
      <c r="G2024" s="48"/>
      <c r="H2024" s="61"/>
      <c r="I2024" s="48"/>
      <c r="J2024" s="48"/>
      <c r="Y2024" s="79"/>
      <c r="Z2024" s="102"/>
      <c r="AA2024" s="48"/>
      <c r="AB2024" s="48"/>
      <c r="AD2024" s="48"/>
      <c r="AE2024" s="48"/>
      <c r="AF2024" s="48"/>
      <c r="AH2024" s="48"/>
      <c r="AJ2024" s="48"/>
      <c r="AK2024" s="48"/>
    </row>
    <row r="2025" spans="6:37" x14ac:dyDescent="0.25">
      <c r="F2025" s="48"/>
      <c r="G2025" s="48"/>
      <c r="H2025" s="61"/>
      <c r="I2025" s="48"/>
      <c r="J2025" s="48"/>
      <c r="Y2025" s="79"/>
      <c r="Z2025" s="102"/>
      <c r="AA2025" s="48"/>
      <c r="AB2025" s="48"/>
      <c r="AD2025" s="48"/>
      <c r="AE2025" s="48"/>
      <c r="AF2025" s="48"/>
      <c r="AH2025" s="48"/>
      <c r="AJ2025" s="48"/>
      <c r="AK2025" s="48"/>
    </row>
    <row r="2026" spans="6:37" x14ac:dyDescent="0.25">
      <c r="F2026" s="48"/>
      <c r="G2026" s="48"/>
      <c r="H2026" s="61"/>
      <c r="I2026" s="48"/>
      <c r="J2026" s="48"/>
      <c r="Y2026" s="79"/>
      <c r="Z2026" s="102"/>
      <c r="AA2026" s="48"/>
      <c r="AB2026" s="48"/>
      <c r="AD2026" s="48"/>
      <c r="AE2026" s="48"/>
      <c r="AF2026" s="48"/>
      <c r="AH2026" s="48"/>
      <c r="AJ2026" s="48"/>
      <c r="AK2026" s="48"/>
    </row>
    <row r="2027" spans="6:37" x14ac:dyDescent="0.25">
      <c r="F2027" s="48"/>
      <c r="G2027" s="48"/>
      <c r="H2027" s="61"/>
      <c r="I2027" s="48"/>
      <c r="J2027" s="48"/>
      <c r="Y2027" s="79"/>
      <c r="Z2027" s="102"/>
      <c r="AA2027" s="48"/>
      <c r="AB2027" s="48"/>
      <c r="AD2027" s="48"/>
      <c r="AE2027" s="48"/>
      <c r="AF2027" s="48"/>
      <c r="AH2027" s="48"/>
      <c r="AJ2027" s="48"/>
      <c r="AK2027" s="48"/>
    </row>
    <row r="2028" spans="6:37" x14ac:dyDescent="0.25">
      <c r="F2028" s="48"/>
      <c r="G2028" s="48"/>
      <c r="H2028" s="61"/>
      <c r="I2028" s="48"/>
      <c r="J2028" s="48"/>
      <c r="Y2028" s="79"/>
      <c r="Z2028" s="102"/>
      <c r="AA2028" s="48"/>
      <c r="AB2028" s="48"/>
      <c r="AD2028" s="48"/>
      <c r="AE2028" s="48"/>
      <c r="AF2028" s="48"/>
      <c r="AH2028" s="48"/>
      <c r="AJ2028" s="48"/>
      <c r="AK2028" s="48"/>
    </row>
    <row r="2029" spans="6:37" x14ac:dyDescent="0.25">
      <c r="F2029" s="48"/>
      <c r="G2029" s="48"/>
      <c r="H2029" s="61"/>
      <c r="I2029" s="48"/>
      <c r="J2029" s="48"/>
      <c r="Y2029" s="79"/>
      <c r="Z2029" s="102"/>
      <c r="AA2029" s="48"/>
      <c r="AB2029" s="48"/>
      <c r="AD2029" s="48"/>
      <c r="AE2029" s="48"/>
      <c r="AF2029" s="48"/>
      <c r="AH2029" s="48"/>
      <c r="AJ2029" s="48"/>
      <c r="AK2029" s="48"/>
    </row>
    <row r="2030" spans="6:37" x14ac:dyDescent="0.25">
      <c r="F2030" s="48"/>
      <c r="G2030" s="48"/>
      <c r="H2030" s="61"/>
      <c r="I2030" s="48"/>
      <c r="J2030" s="48"/>
      <c r="Y2030" s="79"/>
      <c r="Z2030" s="102"/>
      <c r="AA2030" s="48"/>
      <c r="AB2030" s="48"/>
      <c r="AD2030" s="48"/>
      <c r="AE2030" s="48"/>
      <c r="AF2030" s="48"/>
      <c r="AH2030" s="48"/>
      <c r="AJ2030" s="48"/>
      <c r="AK2030" s="48"/>
    </row>
    <row r="2031" spans="6:37" x14ac:dyDescent="0.25">
      <c r="F2031" s="48"/>
      <c r="G2031" s="48"/>
      <c r="H2031" s="61"/>
      <c r="I2031" s="48"/>
      <c r="J2031" s="48"/>
      <c r="Y2031" s="79"/>
      <c r="Z2031" s="102"/>
      <c r="AA2031" s="48"/>
      <c r="AB2031" s="48"/>
      <c r="AD2031" s="48"/>
      <c r="AE2031" s="48"/>
      <c r="AF2031" s="48"/>
      <c r="AH2031" s="48"/>
      <c r="AJ2031" s="48"/>
      <c r="AK2031" s="48"/>
    </row>
    <row r="2032" spans="6:37" x14ac:dyDescent="0.25">
      <c r="F2032" s="48"/>
      <c r="G2032" s="48"/>
      <c r="H2032" s="61"/>
      <c r="I2032" s="48"/>
      <c r="J2032" s="48"/>
      <c r="Y2032" s="79"/>
      <c r="Z2032" s="102"/>
      <c r="AA2032" s="48"/>
      <c r="AB2032" s="48"/>
      <c r="AD2032" s="48"/>
      <c r="AE2032" s="48"/>
      <c r="AF2032" s="48"/>
      <c r="AH2032" s="48"/>
      <c r="AJ2032" s="48"/>
      <c r="AK2032" s="48"/>
    </row>
    <row r="2033" spans="6:37" x14ac:dyDescent="0.25">
      <c r="F2033" s="48"/>
      <c r="G2033" s="48"/>
      <c r="H2033" s="61"/>
      <c r="I2033" s="48"/>
      <c r="J2033" s="48"/>
      <c r="Y2033" s="79"/>
      <c r="Z2033" s="102"/>
      <c r="AA2033" s="48"/>
      <c r="AB2033" s="48"/>
      <c r="AD2033" s="48"/>
      <c r="AE2033" s="48"/>
      <c r="AF2033" s="48"/>
      <c r="AH2033" s="48"/>
      <c r="AJ2033" s="48"/>
      <c r="AK2033" s="48"/>
    </row>
    <row r="2034" spans="6:37" x14ac:dyDescent="0.25">
      <c r="F2034" s="48"/>
      <c r="G2034" s="48"/>
      <c r="H2034" s="61"/>
      <c r="I2034" s="48"/>
      <c r="J2034" s="48"/>
      <c r="Y2034" s="79"/>
      <c r="Z2034" s="102"/>
      <c r="AA2034" s="48"/>
      <c r="AB2034" s="48"/>
      <c r="AD2034" s="48"/>
      <c r="AE2034" s="48"/>
      <c r="AF2034" s="48"/>
      <c r="AH2034" s="48"/>
      <c r="AJ2034" s="48"/>
      <c r="AK2034" s="48"/>
    </row>
    <row r="2035" spans="6:37" x14ac:dyDescent="0.25">
      <c r="F2035" s="48"/>
      <c r="G2035" s="48"/>
      <c r="H2035" s="61"/>
      <c r="I2035" s="48"/>
      <c r="J2035" s="48"/>
      <c r="Y2035" s="79"/>
      <c r="Z2035" s="102"/>
      <c r="AA2035" s="48"/>
      <c r="AB2035" s="48"/>
      <c r="AD2035" s="48"/>
      <c r="AE2035" s="48"/>
      <c r="AF2035" s="48"/>
      <c r="AH2035" s="48"/>
      <c r="AJ2035" s="48"/>
      <c r="AK2035" s="48"/>
    </row>
    <row r="2036" spans="6:37" x14ac:dyDescent="0.25">
      <c r="F2036" s="48"/>
      <c r="G2036" s="48"/>
      <c r="H2036" s="61"/>
      <c r="I2036" s="48"/>
      <c r="J2036" s="48"/>
      <c r="Y2036" s="79"/>
      <c r="Z2036" s="102"/>
      <c r="AA2036" s="48"/>
      <c r="AB2036" s="48"/>
      <c r="AD2036" s="48"/>
      <c r="AE2036" s="48"/>
      <c r="AF2036" s="48"/>
      <c r="AH2036" s="48"/>
      <c r="AJ2036" s="48"/>
      <c r="AK2036" s="48"/>
    </row>
    <row r="2037" spans="6:37" x14ac:dyDescent="0.25">
      <c r="F2037" s="48"/>
      <c r="G2037" s="48"/>
      <c r="H2037" s="61"/>
      <c r="I2037" s="48"/>
      <c r="J2037" s="48"/>
      <c r="Y2037" s="79"/>
      <c r="Z2037" s="102"/>
      <c r="AA2037" s="48"/>
      <c r="AB2037" s="48"/>
      <c r="AD2037" s="48"/>
      <c r="AE2037" s="48"/>
      <c r="AF2037" s="48"/>
      <c r="AH2037" s="48"/>
      <c r="AJ2037" s="48"/>
      <c r="AK2037" s="48"/>
    </row>
    <row r="2038" spans="6:37" x14ac:dyDescent="0.25">
      <c r="F2038" s="48"/>
      <c r="G2038" s="48"/>
      <c r="H2038" s="61"/>
      <c r="I2038" s="48"/>
      <c r="J2038" s="48"/>
      <c r="Y2038" s="79"/>
      <c r="Z2038" s="102"/>
      <c r="AA2038" s="48"/>
      <c r="AB2038" s="48"/>
      <c r="AD2038" s="48"/>
      <c r="AE2038" s="48"/>
      <c r="AF2038" s="48"/>
      <c r="AH2038" s="48"/>
      <c r="AJ2038" s="48"/>
      <c r="AK2038" s="48"/>
    </row>
    <row r="2039" spans="6:37" x14ac:dyDescent="0.25">
      <c r="F2039" s="48"/>
      <c r="G2039" s="48"/>
      <c r="H2039" s="61"/>
      <c r="I2039" s="48"/>
      <c r="J2039" s="48"/>
      <c r="Y2039" s="79"/>
      <c r="Z2039" s="102"/>
      <c r="AA2039" s="48"/>
      <c r="AB2039" s="48"/>
      <c r="AD2039" s="48"/>
      <c r="AE2039" s="48"/>
      <c r="AF2039" s="48"/>
      <c r="AH2039" s="48"/>
      <c r="AJ2039" s="48"/>
      <c r="AK2039" s="48"/>
    </row>
    <row r="2040" spans="6:37" x14ac:dyDescent="0.25">
      <c r="F2040" s="48"/>
      <c r="G2040" s="48"/>
      <c r="H2040" s="61"/>
      <c r="I2040" s="48"/>
      <c r="J2040" s="48"/>
      <c r="Y2040" s="79"/>
      <c r="Z2040" s="102"/>
      <c r="AA2040" s="48"/>
      <c r="AB2040" s="48"/>
      <c r="AD2040" s="48"/>
      <c r="AE2040" s="48"/>
      <c r="AF2040" s="48"/>
      <c r="AH2040" s="48"/>
      <c r="AJ2040" s="48"/>
      <c r="AK2040" s="48"/>
    </row>
    <row r="2041" spans="6:37" x14ac:dyDescent="0.25">
      <c r="F2041" s="48"/>
      <c r="G2041" s="48"/>
      <c r="H2041" s="61"/>
      <c r="I2041" s="48"/>
      <c r="J2041" s="48"/>
      <c r="Y2041" s="79"/>
      <c r="Z2041" s="102"/>
      <c r="AA2041" s="48"/>
      <c r="AB2041" s="48"/>
      <c r="AD2041" s="48"/>
      <c r="AE2041" s="48"/>
      <c r="AF2041" s="48"/>
      <c r="AH2041" s="48"/>
      <c r="AJ2041" s="48"/>
      <c r="AK2041" s="48"/>
    </row>
    <row r="2042" spans="6:37" x14ac:dyDescent="0.25">
      <c r="F2042" s="48"/>
      <c r="G2042" s="48"/>
      <c r="H2042" s="61"/>
      <c r="I2042" s="48"/>
      <c r="J2042" s="48"/>
      <c r="Y2042" s="79"/>
      <c r="Z2042" s="102"/>
      <c r="AA2042" s="48"/>
      <c r="AB2042" s="48"/>
      <c r="AD2042" s="48"/>
      <c r="AE2042" s="48"/>
      <c r="AF2042" s="48"/>
      <c r="AH2042" s="48"/>
      <c r="AJ2042" s="48"/>
      <c r="AK2042" s="48"/>
    </row>
    <row r="2043" spans="6:37" x14ac:dyDescent="0.25">
      <c r="F2043" s="48"/>
      <c r="G2043" s="48"/>
      <c r="H2043" s="61"/>
      <c r="I2043" s="48"/>
      <c r="J2043" s="48"/>
      <c r="Y2043" s="79"/>
      <c r="Z2043" s="102"/>
      <c r="AA2043" s="48"/>
      <c r="AB2043" s="48"/>
      <c r="AD2043" s="48"/>
      <c r="AE2043" s="48"/>
      <c r="AF2043" s="48"/>
      <c r="AH2043" s="48"/>
      <c r="AJ2043" s="48"/>
      <c r="AK2043" s="48"/>
    </row>
    <row r="2044" spans="6:37" x14ac:dyDescent="0.25">
      <c r="F2044" s="48"/>
      <c r="G2044" s="48"/>
      <c r="H2044" s="61"/>
      <c r="I2044" s="48"/>
      <c r="J2044" s="48"/>
      <c r="Y2044" s="79"/>
      <c r="Z2044" s="102"/>
      <c r="AA2044" s="48"/>
      <c r="AB2044" s="48"/>
      <c r="AD2044" s="48"/>
      <c r="AE2044" s="48"/>
      <c r="AF2044" s="48"/>
      <c r="AH2044" s="48"/>
      <c r="AJ2044" s="48"/>
      <c r="AK2044" s="48"/>
    </row>
    <row r="2045" spans="6:37" x14ac:dyDescent="0.25">
      <c r="F2045" s="48"/>
      <c r="G2045" s="48"/>
      <c r="H2045" s="61"/>
      <c r="I2045" s="48"/>
      <c r="J2045" s="48"/>
      <c r="Y2045" s="79"/>
      <c r="Z2045" s="102"/>
      <c r="AA2045" s="48"/>
      <c r="AB2045" s="48"/>
      <c r="AD2045" s="48"/>
      <c r="AE2045" s="48"/>
      <c r="AF2045" s="48"/>
      <c r="AH2045" s="48"/>
      <c r="AJ2045" s="48"/>
      <c r="AK2045" s="48"/>
    </row>
    <row r="2046" spans="6:37" x14ac:dyDescent="0.25">
      <c r="F2046" s="48"/>
      <c r="G2046" s="48"/>
      <c r="H2046" s="61"/>
      <c r="I2046" s="48"/>
      <c r="J2046" s="48"/>
      <c r="Y2046" s="79"/>
      <c r="Z2046" s="102"/>
      <c r="AA2046" s="48"/>
      <c r="AB2046" s="48"/>
      <c r="AD2046" s="48"/>
      <c r="AE2046" s="48"/>
      <c r="AF2046" s="48"/>
      <c r="AH2046" s="48"/>
      <c r="AJ2046" s="48"/>
      <c r="AK2046" s="48"/>
    </row>
    <row r="2047" spans="6:37" x14ac:dyDescent="0.25">
      <c r="F2047" s="48"/>
      <c r="G2047" s="48"/>
      <c r="H2047" s="61"/>
      <c r="I2047" s="48"/>
      <c r="J2047" s="48"/>
      <c r="Y2047" s="79"/>
      <c r="Z2047" s="102"/>
      <c r="AA2047" s="48"/>
      <c r="AB2047" s="48"/>
      <c r="AD2047" s="48"/>
      <c r="AE2047" s="48"/>
      <c r="AF2047" s="48"/>
      <c r="AH2047" s="48"/>
      <c r="AJ2047" s="48"/>
      <c r="AK2047" s="48"/>
    </row>
    <row r="2048" spans="6:37" x14ac:dyDescent="0.25">
      <c r="F2048" s="48"/>
      <c r="G2048" s="48"/>
      <c r="H2048" s="61"/>
      <c r="I2048" s="48"/>
      <c r="J2048" s="48"/>
      <c r="Y2048" s="79"/>
      <c r="Z2048" s="102"/>
      <c r="AA2048" s="48"/>
      <c r="AB2048" s="48"/>
      <c r="AD2048" s="48"/>
      <c r="AE2048" s="48"/>
      <c r="AF2048" s="48"/>
      <c r="AH2048" s="48"/>
      <c r="AJ2048" s="48"/>
      <c r="AK2048" s="48"/>
    </row>
    <row r="2049" spans="6:37" x14ac:dyDescent="0.25">
      <c r="F2049" s="48"/>
      <c r="G2049" s="48"/>
      <c r="H2049" s="61"/>
      <c r="I2049" s="48"/>
      <c r="J2049" s="48"/>
      <c r="Y2049" s="79"/>
      <c r="Z2049" s="102"/>
      <c r="AA2049" s="48"/>
      <c r="AB2049" s="48"/>
      <c r="AD2049" s="48"/>
      <c r="AE2049" s="48"/>
      <c r="AF2049" s="48"/>
      <c r="AH2049" s="48"/>
      <c r="AJ2049" s="48"/>
      <c r="AK2049" s="48"/>
    </row>
    <row r="2050" spans="6:37" x14ac:dyDescent="0.25">
      <c r="F2050" s="48"/>
      <c r="G2050" s="48"/>
      <c r="H2050" s="61"/>
      <c r="I2050" s="48"/>
      <c r="J2050" s="48"/>
      <c r="Y2050" s="79"/>
      <c r="Z2050" s="102"/>
      <c r="AA2050" s="48"/>
      <c r="AB2050" s="48"/>
      <c r="AD2050" s="48"/>
      <c r="AE2050" s="48"/>
      <c r="AF2050" s="48"/>
      <c r="AH2050" s="48"/>
      <c r="AJ2050" s="48"/>
      <c r="AK2050" s="48"/>
    </row>
    <row r="2051" spans="6:37" x14ac:dyDescent="0.25">
      <c r="F2051" s="48"/>
      <c r="G2051" s="48"/>
      <c r="H2051" s="61"/>
      <c r="I2051" s="48"/>
      <c r="J2051" s="48"/>
      <c r="Y2051" s="79"/>
      <c r="Z2051" s="102"/>
      <c r="AA2051" s="48"/>
      <c r="AB2051" s="48"/>
      <c r="AD2051" s="48"/>
      <c r="AE2051" s="48"/>
      <c r="AF2051" s="48"/>
      <c r="AH2051" s="48"/>
      <c r="AJ2051" s="48"/>
      <c r="AK2051" s="48"/>
    </row>
    <row r="2052" spans="6:37" x14ac:dyDescent="0.25">
      <c r="F2052" s="48"/>
      <c r="G2052" s="48"/>
      <c r="H2052" s="61"/>
      <c r="I2052" s="48"/>
      <c r="J2052" s="48"/>
      <c r="Y2052" s="79"/>
      <c r="Z2052" s="102"/>
      <c r="AA2052" s="48"/>
      <c r="AB2052" s="48"/>
      <c r="AD2052" s="48"/>
      <c r="AE2052" s="48"/>
      <c r="AF2052" s="48"/>
      <c r="AH2052" s="48"/>
      <c r="AJ2052" s="48"/>
      <c r="AK2052" s="48"/>
    </row>
    <row r="2053" spans="6:37" x14ac:dyDescent="0.25">
      <c r="F2053" s="48"/>
      <c r="G2053" s="48"/>
      <c r="H2053" s="61"/>
      <c r="I2053" s="48"/>
      <c r="J2053" s="48"/>
      <c r="Y2053" s="79"/>
      <c r="Z2053" s="102"/>
      <c r="AA2053" s="48"/>
      <c r="AB2053" s="48"/>
      <c r="AD2053" s="48"/>
      <c r="AE2053" s="48"/>
      <c r="AF2053" s="48"/>
      <c r="AH2053" s="48"/>
      <c r="AJ2053" s="48"/>
      <c r="AK2053" s="48"/>
    </row>
    <row r="2054" spans="6:37" x14ac:dyDescent="0.25">
      <c r="F2054" s="48"/>
      <c r="G2054" s="48"/>
      <c r="H2054" s="61"/>
      <c r="I2054" s="48"/>
      <c r="J2054" s="48"/>
      <c r="Y2054" s="79"/>
      <c r="Z2054" s="102"/>
      <c r="AA2054" s="48"/>
      <c r="AB2054" s="48"/>
      <c r="AD2054" s="48"/>
      <c r="AE2054" s="48"/>
      <c r="AF2054" s="48"/>
      <c r="AH2054" s="48"/>
      <c r="AJ2054" s="48"/>
      <c r="AK2054" s="48"/>
    </row>
    <row r="2055" spans="6:37" x14ac:dyDescent="0.25">
      <c r="F2055" s="48"/>
      <c r="G2055" s="48"/>
      <c r="H2055" s="61"/>
      <c r="I2055" s="48"/>
      <c r="J2055" s="48"/>
      <c r="Y2055" s="79"/>
      <c r="Z2055" s="102"/>
      <c r="AA2055" s="48"/>
      <c r="AB2055" s="48"/>
      <c r="AD2055" s="48"/>
      <c r="AE2055" s="48"/>
      <c r="AF2055" s="48"/>
      <c r="AH2055" s="48"/>
      <c r="AJ2055" s="48"/>
      <c r="AK2055" s="48"/>
    </row>
    <row r="2056" spans="6:37" x14ac:dyDescent="0.25">
      <c r="F2056" s="48"/>
      <c r="G2056" s="48"/>
      <c r="H2056" s="61"/>
      <c r="I2056" s="48"/>
      <c r="J2056" s="48"/>
      <c r="Y2056" s="79"/>
      <c r="Z2056" s="102"/>
      <c r="AA2056" s="48"/>
      <c r="AB2056" s="48"/>
      <c r="AD2056" s="48"/>
      <c r="AE2056" s="48"/>
      <c r="AF2056" s="48"/>
      <c r="AH2056" s="48"/>
      <c r="AJ2056" s="48"/>
      <c r="AK2056" s="48"/>
    </row>
    <row r="2057" spans="6:37" x14ac:dyDescent="0.25">
      <c r="F2057" s="48"/>
      <c r="G2057" s="48"/>
      <c r="H2057" s="61"/>
      <c r="I2057" s="48"/>
      <c r="J2057" s="48"/>
      <c r="Y2057" s="79"/>
      <c r="Z2057" s="102"/>
      <c r="AA2057" s="48"/>
      <c r="AB2057" s="48"/>
      <c r="AD2057" s="48"/>
      <c r="AE2057" s="48"/>
      <c r="AF2057" s="48"/>
      <c r="AH2057" s="48"/>
      <c r="AJ2057" s="48"/>
      <c r="AK2057" s="48"/>
    </row>
    <row r="2058" spans="6:37" x14ac:dyDescent="0.25">
      <c r="F2058" s="48"/>
      <c r="G2058" s="48"/>
      <c r="H2058" s="61"/>
      <c r="I2058" s="48"/>
      <c r="J2058" s="48"/>
      <c r="Y2058" s="79"/>
      <c r="Z2058" s="102"/>
      <c r="AA2058" s="48"/>
      <c r="AB2058" s="48"/>
      <c r="AD2058" s="48"/>
      <c r="AE2058" s="48"/>
      <c r="AF2058" s="48"/>
      <c r="AH2058" s="48"/>
      <c r="AJ2058" s="48"/>
      <c r="AK2058" s="48"/>
    </row>
    <row r="2059" spans="6:37" x14ac:dyDescent="0.25">
      <c r="F2059" s="48"/>
      <c r="G2059" s="48"/>
      <c r="H2059" s="61"/>
      <c r="I2059" s="48"/>
      <c r="J2059" s="48"/>
      <c r="Y2059" s="79"/>
      <c r="Z2059" s="102"/>
      <c r="AA2059" s="48"/>
      <c r="AB2059" s="48"/>
      <c r="AD2059" s="48"/>
      <c r="AE2059" s="48"/>
      <c r="AF2059" s="48"/>
      <c r="AH2059" s="48"/>
      <c r="AJ2059" s="48"/>
      <c r="AK2059" s="48"/>
    </row>
    <row r="2060" spans="6:37" x14ac:dyDescent="0.25">
      <c r="F2060" s="48"/>
      <c r="G2060" s="48"/>
      <c r="H2060" s="61"/>
      <c r="I2060" s="48"/>
      <c r="J2060" s="48"/>
      <c r="Y2060" s="79"/>
      <c r="Z2060" s="102"/>
      <c r="AA2060" s="48"/>
      <c r="AB2060" s="48"/>
      <c r="AD2060" s="48"/>
      <c r="AE2060" s="48"/>
      <c r="AF2060" s="48"/>
      <c r="AH2060" s="48"/>
      <c r="AJ2060" s="48"/>
      <c r="AK2060" s="48"/>
    </row>
    <row r="2061" spans="6:37" x14ac:dyDescent="0.25">
      <c r="F2061" s="48"/>
      <c r="G2061" s="48"/>
      <c r="H2061" s="61"/>
      <c r="I2061" s="48"/>
      <c r="J2061" s="48"/>
      <c r="Y2061" s="79"/>
      <c r="Z2061" s="102"/>
      <c r="AA2061" s="48"/>
      <c r="AB2061" s="48"/>
      <c r="AD2061" s="48"/>
      <c r="AE2061" s="48"/>
      <c r="AF2061" s="48"/>
      <c r="AH2061" s="48"/>
      <c r="AJ2061" s="48"/>
      <c r="AK2061" s="48"/>
    </row>
    <row r="2062" spans="6:37" x14ac:dyDescent="0.25">
      <c r="F2062" s="48"/>
      <c r="G2062" s="48"/>
      <c r="H2062" s="61"/>
      <c r="I2062" s="48"/>
      <c r="J2062" s="48"/>
      <c r="Y2062" s="79"/>
      <c r="Z2062" s="102"/>
      <c r="AA2062" s="48"/>
      <c r="AB2062" s="48"/>
      <c r="AD2062" s="48"/>
      <c r="AE2062" s="48"/>
      <c r="AF2062" s="48"/>
      <c r="AH2062" s="48"/>
      <c r="AJ2062" s="48"/>
      <c r="AK2062" s="48"/>
    </row>
    <row r="2063" spans="6:37" x14ac:dyDescent="0.25">
      <c r="F2063" s="48"/>
      <c r="G2063" s="48"/>
      <c r="H2063" s="61"/>
      <c r="I2063" s="48"/>
      <c r="J2063" s="48"/>
      <c r="Y2063" s="79"/>
      <c r="Z2063" s="102"/>
      <c r="AA2063" s="48"/>
      <c r="AB2063" s="48"/>
      <c r="AD2063" s="48"/>
      <c r="AE2063" s="48"/>
      <c r="AF2063" s="48"/>
      <c r="AH2063" s="48"/>
      <c r="AJ2063" s="48"/>
      <c r="AK2063" s="48"/>
    </row>
    <row r="2064" spans="6:37" x14ac:dyDescent="0.25">
      <c r="F2064" s="48"/>
      <c r="G2064" s="48"/>
      <c r="H2064" s="61"/>
      <c r="I2064" s="48"/>
      <c r="J2064" s="48"/>
      <c r="Y2064" s="79"/>
      <c r="Z2064" s="102"/>
      <c r="AA2064" s="48"/>
      <c r="AB2064" s="48"/>
      <c r="AD2064" s="48"/>
      <c r="AE2064" s="48"/>
      <c r="AF2064" s="48"/>
      <c r="AH2064" s="48"/>
      <c r="AJ2064" s="48"/>
      <c r="AK2064" s="48"/>
    </row>
    <row r="2065" spans="6:37" x14ac:dyDescent="0.25">
      <c r="F2065" s="48"/>
      <c r="G2065" s="48"/>
      <c r="H2065" s="61"/>
      <c r="I2065" s="48"/>
      <c r="J2065" s="48"/>
      <c r="Y2065" s="79"/>
      <c r="Z2065" s="102"/>
      <c r="AA2065" s="48"/>
      <c r="AB2065" s="48"/>
      <c r="AD2065" s="48"/>
      <c r="AE2065" s="48"/>
      <c r="AF2065" s="48"/>
      <c r="AH2065" s="48"/>
      <c r="AJ2065" s="48"/>
      <c r="AK2065" s="48"/>
    </row>
    <row r="2066" spans="6:37" x14ac:dyDescent="0.25">
      <c r="F2066" s="48"/>
      <c r="G2066" s="48"/>
      <c r="H2066" s="61"/>
      <c r="I2066" s="48"/>
      <c r="J2066" s="48"/>
      <c r="Y2066" s="79"/>
      <c r="Z2066" s="102"/>
      <c r="AA2066" s="48"/>
      <c r="AB2066" s="48"/>
      <c r="AD2066" s="48"/>
      <c r="AE2066" s="48"/>
      <c r="AF2066" s="48"/>
      <c r="AH2066" s="48"/>
      <c r="AJ2066" s="48"/>
      <c r="AK2066" s="48"/>
    </row>
    <row r="2067" spans="6:37" x14ac:dyDescent="0.25">
      <c r="F2067" s="48"/>
      <c r="G2067" s="48"/>
      <c r="H2067" s="61"/>
      <c r="I2067" s="48"/>
      <c r="J2067" s="48"/>
      <c r="Y2067" s="79"/>
      <c r="Z2067" s="102"/>
      <c r="AA2067" s="48"/>
      <c r="AB2067" s="48"/>
      <c r="AD2067" s="48"/>
      <c r="AE2067" s="48"/>
      <c r="AF2067" s="48"/>
      <c r="AH2067" s="48"/>
      <c r="AJ2067" s="48"/>
      <c r="AK2067" s="48"/>
    </row>
    <row r="2068" spans="6:37" x14ac:dyDescent="0.25">
      <c r="F2068" s="48"/>
      <c r="G2068" s="48"/>
      <c r="H2068" s="61"/>
      <c r="I2068" s="48"/>
      <c r="J2068" s="48"/>
      <c r="Y2068" s="79"/>
      <c r="Z2068" s="102"/>
      <c r="AA2068" s="48"/>
      <c r="AB2068" s="48"/>
      <c r="AD2068" s="48"/>
      <c r="AE2068" s="48"/>
      <c r="AF2068" s="48"/>
      <c r="AH2068" s="48"/>
      <c r="AJ2068" s="48"/>
      <c r="AK2068" s="48"/>
    </row>
    <row r="2069" spans="6:37" x14ac:dyDescent="0.25">
      <c r="F2069" s="48"/>
      <c r="G2069" s="48"/>
      <c r="H2069" s="61"/>
      <c r="I2069" s="48"/>
      <c r="J2069" s="48"/>
      <c r="Y2069" s="79"/>
      <c r="Z2069" s="102"/>
      <c r="AA2069" s="48"/>
      <c r="AB2069" s="48"/>
      <c r="AD2069" s="48"/>
      <c r="AE2069" s="48"/>
      <c r="AF2069" s="48"/>
      <c r="AH2069" s="48"/>
      <c r="AJ2069" s="48"/>
      <c r="AK2069" s="48"/>
    </row>
    <row r="2070" spans="6:37" x14ac:dyDescent="0.25">
      <c r="F2070" s="48"/>
      <c r="G2070" s="48"/>
      <c r="H2070" s="61"/>
      <c r="I2070" s="48"/>
      <c r="J2070" s="48"/>
      <c r="Y2070" s="79"/>
      <c r="Z2070" s="102"/>
      <c r="AA2070" s="48"/>
      <c r="AB2070" s="48"/>
      <c r="AD2070" s="48"/>
      <c r="AE2070" s="48"/>
      <c r="AF2070" s="48"/>
      <c r="AH2070" s="48"/>
      <c r="AJ2070" s="48"/>
      <c r="AK2070" s="48"/>
    </row>
    <row r="2071" spans="6:37" x14ac:dyDescent="0.25">
      <c r="F2071" s="48"/>
      <c r="G2071" s="48"/>
      <c r="H2071" s="61"/>
      <c r="I2071" s="48"/>
      <c r="J2071" s="48"/>
      <c r="Y2071" s="79"/>
      <c r="Z2071" s="102"/>
      <c r="AA2071" s="48"/>
      <c r="AB2071" s="48"/>
      <c r="AD2071" s="48"/>
      <c r="AE2071" s="48"/>
      <c r="AF2071" s="48"/>
      <c r="AH2071" s="48"/>
      <c r="AJ2071" s="48"/>
      <c r="AK2071" s="48"/>
    </row>
    <row r="2072" spans="6:37" x14ac:dyDescent="0.25">
      <c r="F2072" s="48"/>
      <c r="G2072" s="48"/>
      <c r="H2072" s="61"/>
      <c r="I2072" s="48"/>
      <c r="J2072" s="48"/>
      <c r="Y2072" s="79"/>
      <c r="Z2072" s="102"/>
      <c r="AA2072" s="48"/>
      <c r="AB2072" s="48"/>
      <c r="AD2072" s="48"/>
      <c r="AE2072" s="48"/>
      <c r="AF2072" s="48"/>
      <c r="AH2072" s="48"/>
      <c r="AJ2072" s="48"/>
      <c r="AK2072" s="48"/>
    </row>
    <row r="2073" spans="6:37" x14ac:dyDescent="0.25">
      <c r="F2073" s="48"/>
      <c r="G2073" s="48"/>
      <c r="H2073" s="61"/>
      <c r="I2073" s="48"/>
      <c r="J2073" s="48"/>
      <c r="Y2073" s="79"/>
      <c r="Z2073" s="102"/>
      <c r="AA2073" s="48"/>
      <c r="AB2073" s="48"/>
      <c r="AD2073" s="48"/>
      <c r="AE2073" s="48"/>
      <c r="AF2073" s="48"/>
      <c r="AH2073" s="48"/>
      <c r="AJ2073" s="48"/>
      <c r="AK2073" s="48"/>
    </row>
    <row r="2074" spans="6:37" x14ac:dyDescent="0.25">
      <c r="F2074" s="48"/>
      <c r="G2074" s="48"/>
      <c r="H2074" s="61"/>
      <c r="I2074" s="48"/>
      <c r="J2074" s="48"/>
      <c r="Y2074" s="79"/>
      <c r="Z2074" s="102"/>
      <c r="AA2074" s="48"/>
      <c r="AB2074" s="48"/>
      <c r="AD2074" s="48"/>
      <c r="AE2074" s="48"/>
      <c r="AF2074" s="48"/>
      <c r="AH2074" s="48"/>
      <c r="AJ2074" s="48"/>
      <c r="AK2074" s="48"/>
    </row>
    <row r="2075" spans="6:37" x14ac:dyDescent="0.25">
      <c r="F2075" s="48"/>
      <c r="G2075" s="48"/>
      <c r="H2075" s="61"/>
      <c r="I2075" s="48"/>
      <c r="J2075" s="48"/>
      <c r="Y2075" s="79"/>
      <c r="Z2075" s="102"/>
      <c r="AA2075" s="48"/>
      <c r="AB2075" s="48"/>
      <c r="AD2075" s="48"/>
      <c r="AE2075" s="48"/>
      <c r="AF2075" s="48"/>
      <c r="AH2075" s="48"/>
      <c r="AJ2075" s="48"/>
      <c r="AK2075" s="48"/>
    </row>
    <row r="2076" spans="6:37" x14ac:dyDescent="0.25">
      <c r="F2076" s="48"/>
      <c r="G2076" s="48"/>
      <c r="H2076" s="61"/>
      <c r="I2076" s="48"/>
      <c r="J2076" s="48"/>
      <c r="Y2076" s="79"/>
      <c r="Z2076" s="102"/>
      <c r="AA2076" s="48"/>
      <c r="AB2076" s="48"/>
      <c r="AD2076" s="48"/>
      <c r="AE2076" s="48"/>
      <c r="AF2076" s="48"/>
      <c r="AH2076" s="48"/>
      <c r="AJ2076" s="48"/>
      <c r="AK2076" s="48"/>
    </row>
    <row r="2077" spans="6:37" x14ac:dyDescent="0.25">
      <c r="F2077" s="48"/>
      <c r="G2077" s="48"/>
      <c r="H2077" s="61"/>
      <c r="I2077" s="48"/>
      <c r="J2077" s="48"/>
      <c r="Y2077" s="79"/>
      <c r="Z2077" s="102"/>
      <c r="AA2077" s="48"/>
      <c r="AB2077" s="48"/>
      <c r="AD2077" s="48"/>
      <c r="AE2077" s="48"/>
      <c r="AF2077" s="48"/>
      <c r="AH2077" s="48"/>
      <c r="AJ2077" s="48"/>
      <c r="AK2077" s="48"/>
    </row>
    <row r="2078" spans="6:37" x14ac:dyDescent="0.25">
      <c r="F2078" s="48"/>
      <c r="G2078" s="48"/>
      <c r="H2078" s="61"/>
      <c r="I2078" s="48"/>
      <c r="J2078" s="48"/>
      <c r="Y2078" s="79"/>
      <c r="Z2078" s="102"/>
      <c r="AA2078" s="48"/>
      <c r="AB2078" s="48"/>
      <c r="AD2078" s="48"/>
      <c r="AE2078" s="48"/>
      <c r="AF2078" s="48"/>
      <c r="AH2078" s="48"/>
      <c r="AJ2078" s="48"/>
      <c r="AK2078" s="48"/>
    </row>
    <row r="2079" spans="6:37" x14ac:dyDescent="0.25">
      <c r="F2079" s="48"/>
      <c r="G2079" s="48"/>
      <c r="H2079" s="61"/>
      <c r="I2079" s="48"/>
      <c r="J2079" s="48"/>
      <c r="Y2079" s="79"/>
      <c r="Z2079" s="102"/>
      <c r="AA2079" s="48"/>
      <c r="AB2079" s="48"/>
      <c r="AD2079" s="48"/>
      <c r="AE2079" s="48"/>
      <c r="AF2079" s="48"/>
      <c r="AH2079" s="48"/>
      <c r="AJ2079" s="48"/>
      <c r="AK2079" s="48"/>
    </row>
    <row r="2080" spans="6:37" x14ac:dyDescent="0.25">
      <c r="F2080" s="48"/>
      <c r="G2080" s="48"/>
      <c r="H2080" s="61"/>
      <c r="I2080" s="48"/>
      <c r="J2080" s="48"/>
      <c r="Y2080" s="79"/>
      <c r="Z2080" s="102"/>
      <c r="AA2080" s="48"/>
      <c r="AB2080" s="48"/>
      <c r="AD2080" s="48"/>
      <c r="AE2080" s="48"/>
      <c r="AF2080" s="48"/>
      <c r="AH2080" s="48"/>
      <c r="AJ2080" s="48"/>
      <c r="AK2080" s="48"/>
    </row>
    <row r="2081" spans="6:37" x14ac:dyDescent="0.25">
      <c r="F2081" s="48"/>
      <c r="G2081" s="48"/>
      <c r="H2081" s="61"/>
      <c r="I2081" s="48"/>
      <c r="J2081" s="48"/>
      <c r="Y2081" s="79"/>
      <c r="Z2081" s="102"/>
      <c r="AA2081" s="48"/>
      <c r="AB2081" s="48"/>
      <c r="AD2081" s="48"/>
      <c r="AE2081" s="48"/>
      <c r="AF2081" s="48"/>
      <c r="AH2081" s="48"/>
      <c r="AJ2081" s="48"/>
      <c r="AK2081" s="48"/>
    </row>
    <row r="2082" spans="6:37" x14ac:dyDescent="0.25">
      <c r="F2082" s="48"/>
      <c r="G2082" s="48"/>
      <c r="H2082" s="61"/>
      <c r="I2082" s="48"/>
      <c r="J2082" s="48"/>
      <c r="Y2082" s="79"/>
      <c r="Z2082" s="102"/>
      <c r="AA2082" s="48"/>
      <c r="AB2082" s="48"/>
      <c r="AD2082" s="48"/>
      <c r="AE2082" s="48"/>
      <c r="AF2082" s="48"/>
      <c r="AH2082" s="48"/>
      <c r="AJ2082" s="48"/>
      <c r="AK2082" s="48"/>
    </row>
    <row r="2083" spans="6:37" x14ac:dyDescent="0.25">
      <c r="F2083" s="48"/>
      <c r="G2083" s="48"/>
      <c r="H2083" s="61"/>
      <c r="I2083" s="48"/>
      <c r="J2083" s="48"/>
      <c r="Y2083" s="79"/>
      <c r="Z2083" s="102"/>
      <c r="AA2083" s="48"/>
      <c r="AB2083" s="48"/>
      <c r="AD2083" s="48"/>
      <c r="AE2083" s="48"/>
      <c r="AF2083" s="48"/>
      <c r="AH2083" s="48"/>
      <c r="AJ2083" s="48"/>
      <c r="AK2083" s="48"/>
    </row>
    <row r="2084" spans="6:37" x14ac:dyDescent="0.25">
      <c r="F2084" s="48"/>
      <c r="G2084" s="48"/>
      <c r="H2084" s="61"/>
      <c r="I2084" s="48"/>
      <c r="J2084" s="48"/>
      <c r="Y2084" s="79"/>
      <c r="Z2084" s="102"/>
      <c r="AA2084" s="48"/>
      <c r="AB2084" s="48"/>
      <c r="AD2084" s="48"/>
      <c r="AE2084" s="48"/>
      <c r="AF2084" s="48"/>
      <c r="AH2084" s="48"/>
      <c r="AJ2084" s="48"/>
      <c r="AK2084" s="48"/>
    </row>
    <row r="2085" spans="6:37" x14ac:dyDescent="0.25">
      <c r="F2085" s="48"/>
      <c r="G2085" s="48"/>
      <c r="H2085" s="61"/>
      <c r="I2085" s="48"/>
      <c r="J2085" s="48"/>
      <c r="Y2085" s="79"/>
      <c r="Z2085" s="102"/>
      <c r="AA2085" s="48"/>
      <c r="AB2085" s="48"/>
      <c r="AD2085" s="48"/>
      <c r="AE2085" s="48"/>
      <c r="AF2085" s="48"/>
      <c r="AH2085" s="48"/>
      <c r="AJ2085" s="48"/>
      <c r="AK2085" s="48"/>
    </row>
    <row r="2086" spans="6:37" x14ac:dyDescent="0.25">
      <c r="F2086" s="48"/>
      <c r="G2086" s="48"/>
      <c r="H2086" s="61"/>
      <c r="I2086" s="48"/>
      <c r="J2086" s="48"/>
      <c r="Y2086" s="79"/>
      <c r="Z2086" s="102"/>
      <c r="AA2086" s="48"/>
      <c r="AB2086" s="48"/>
      <c r="AD2086" s="48"/>
      <c r="AE2086" s="48"/>
      <c r="AF2086" s="48"/>
      <c r="AH2086" s="48"/>
      <c r="AJ2086" s="48"/>
      <c r="AK2086" s="48"/>
    </row>
    <row r="2087" spans="6:37" x14ac:dyDescent="0.25">
      <c r="F2087" s="48"/>
      <c r="G2087" s="48"/>
      <c r="H2087" s="61"/>
      <c r="I2087" s="48"/>
      <c r="J2087" s="48"/>
      <c r="Y2087" s="79"/>
      <c r="Z2087" s="102"/>
      <c r="AA2087" s="48"/>
      <c r="AB2087" s="48"/>
      <c r="AD2087" s="48"/>
      <c r="AE2087" s="48"/>
      <c r="AF2087" s="48"/>
      <c r="AH2087" s="48"/>
      <c r="AJ2087" s="48"/>
      <c r="AK2087" s="48"/>
    </row>
    <row r="2088" spans="6:37" x14ac:dyDescent="0.25">
      <c r="F2088" s="48"/>
      <c r="G2088" s="48"/>
      <c r="H2088" s="61"/>
      <c r="I2088" s="48"/>
      <c r="J2088" s="48"/>
      <c r="Y2088" s="79"/>
      <c r="Z2088" s="102"/>
      <c r="AA2088" s="48"/>
      <c r="AB2088" s="48"/>
      <c r="AD2088" s="48"/>
      <c r="AE2088" s="48"/>
      <c r="AF2088" s="48"/>
      <c r="AH2088" s="48"/>
      <c r="AJ2088" s="48"/>
      <c r="AK2088" s="48"/>
    </row>
    <row r="2089" spans="6:37" x14ac:dyDescent="0.25">
      <c r="F2089" s="48"/>
      <c r="G2089" s="48"/>
      <c r="H2089" s="61"/>
      <c r="I2089" s="48"/>
      <c r="J2089" s="48"/>
      <c r="Y2089" s="79"/>
      <c r="Z2089" s="102"/>
      <c r="AA2089" s="48"/>
      <c r="AB2089" s="48"/>
      <c r="AD2089" s="48"/>
      <c r="AE2089" s="48"/>
      <c r="AF2089" s="48"/>
      <c r="AH2089" s="48"/>
      <c r="AJ2089" s="48"/>
      <c r="AK2089" s="48"/>
    </row>
    <row r="2090" spans="6:37" x14ac:dyDescent="0.25">
      <c r="F2090" s="48"/>
      <c r="G2090" s="48"/>
      <c r="H2090" s="61"/>
      <c r="I2090" s="48"/>
      <c r="J2090" s="48"/>
      <c r="Y2090" s="79"/>
      <c r="Z2090" s="102"/>
      <c r="AA2090" s="48"/>
      <c r="AB2090" s="48"/>
      <c r="AD2090" s="48"/>
      <c r="AE2090" s="48"/>
      <c r="AF2090" s="48"/>
      <c r="AH2090" s="48"/>
      <c r="AJ2090" s="48"/>
      <c r="AK2090" s="48"/>
    </row>
    <row r="2091" spans="6:37" x14ac:dyDescent="0.25">
      <c r="F2091" s="48"/>
      <c r="G2091" s="48"/>
      <c r="H2091" s="61"/>
      <c r="I2091" s="48"/>
      <c r="J2091" s="48"/>
      <c r="Y2091" s="79"/>
      <c r="Z2091" s="102"/>
      <c r="AA2091" s="48"/>
      <c r="AB2091" s="48"/>
      <c r="AD2091" s="48"/>
      <c r="AE2091" s="48"/>
      <c r="AF2091" s="48"/>
      <c r="AH2091" s="48"/>
      <c r="AJ2091" s="48"/>
      <c r="AK2091" s="48"/>
    </row>
    <row r="2092" spans="6:37" x14ac:dyDescent="0.25">
      <c r="F2092" s="48"/>
      <c r="G2092" s="48"/>
      <c r="H2092" s="61"/>
      <c r="I2092" s="48"/>
      <c r="J2092" s="48"/>
      <c r="Y2092" s="79"/>
      <c r="Z2092" s="102"/>
      <c r="AA2092" s="48"/>
      <c r="AB2092" s="48"/>
      <c r="AD2092" s="48"/>
      <c r="AE2092" s="48"/>
      <c r="AF2092" s="48"/>
      <c r="AH2092" s="48"/>
      <c r="AJ2092" s="48"/>
      <c r="AK2092" s="48"/>
    </row>
    <row r="2093" spans="6:37" x14ac:dyDescent="0.25">
      <c r="F2093" s="48"/>
      <c r="G2093" s="48"/>
      <c r="H2093" s="61"/>
      <c r="I2093" s="48"/>
      <c r="J2093" s="48"/>
      <c r="Y2093" s="79"/>
      <c r="Z2093" s="102"/>
      <c r="AA2093" s="48"/>
      <c r="AB2093" s="48"/>
      <c r="AD2093" s="48"/>
      <c r="AE2093" s="48"/>
      <c r="AF2093" s="48"/>
      <c r="AH2093" s="48"/>
      <c r="AJ2093" s="48"/>
      <c r="AK2093" s="48"/>
    </row>
    <row r="2094" spans="6:37" x14ac:dyDescent="0.25">
      <c r="F2094" s="48"/>
      <c r="G2094" s="48"/>
      <c r="H2094" s="61"/>
      <c r="I2094" s="48"/>
      <c r="J2094" s="48"/>
      <c r="Y2094" s="79"/>
      <c r="Z2094" s="102"/>
      <c r="AA2094" s="48"/>
      <c r="AB2094" s="48"/>
      <c r="AD2094" s="48"/>
      <c r="AE2094" s="48"/>
      <c r="AF2094" s="48"/>
      <c r="AH2094" s="48"/>
      <c r="AJ2094" s="48"/>
      <c r="AK2094" s="48"/>
    </row>
    <row r="2095" spans="6:37" x14ac:dyDescent="0.25">
      <c r="F2095" s="48"/>
      <c r="G2095" s="48"/>
      <c r="H2095" s="61"/>
      <c r="I2095" s="48"/>
      <c r="J2095" s="48"/>
      <c r="Y2095" s="79"/>
      <c r="Z2095" s="102"/>
      <c r="AA2095" s="48"/>
      <c r="AB2095" s="48"/>
      <c r="AD2095" s="48"/>
      <c r="AE2095" s="48"/>
      <c r="AF2095" s="48"/>
      <c r="AH2095" s="48"/>
      <c r="AJ2095" s="48"/>
      <c r="AK2095" s="48"/>
    </row>
    <row r="2096" spans="6:37" x14ac:dyDescent="0.25">
      <c r="F2096" s="48"/>
      <c r="G2096" s="48"/>
      <c r="H2096" s="61"/>
      <c r="I2096" s="48"/>
      <c r="J2096" s="48"/>
      <c r="Y2096" s="79"/>
      <c r="Z2096" s="102"/>
      <c r="AA2096" s="48"/>
      <c r="AB2096" s="48"/>
      <c r="AD2096" s="48"/>
      <c r="AE2096" s="48"/>
      <c r="AF2096" s="48"/>
      <c r="AH2096" s="48"/>
      <c r="AJ2096" s="48"/>
      <c r="AK2096" s="48"/>
    </row>
    <row r="2097" spans="6:37" x14ac:dyDescent="0.25">
      <c r="F2097" s="48"/>
      <c r="G2097" s="48"/>
      <c r="H2097" s="61"/>
      <c r="I2097" s="48"/>
      <c r="J2097" s="48"/>
      <c r="Y2097" s="79"/>
      <c r="Z2097" s="102"/>
      <c r="AA2097" s="48"/>
      <c r="AB2097" s="48"/>
      <c r="AD2097" s="48"/>
      <c r="AE2097" s="48"/>
      <c r="AF2097" s="48"/>
      <c r="AH2097" s="48"/>
      <c r="AJ2097" s="48"/>
      <c r="AK2097" s="48"/>
    </row>
    <row r="2098" spans="6:37" x14ac:dyDescent="0.25">
      <c r="F2098" s="48"/>
      <c r="G2098" s="48"/>
      <c r="H2098" s="61"/>
      <c r="I2098" s="48"/>
      <c r="J2098" s="48"/>
      <c r="Y2098" s="79"/>
      <c r="Z2098" s="102"/>
      <c r="AA2098" s="48"/>
      <c r="AB2098" s="48"/>
      <c r="AD2098" s="48"/>
      <c r="AE2098" s="48"/>
      <c r="AF2098" s="48"/>
      <c r="AH2098" s="48"/>
      <c r="AJ2098" s="48"/>
      <c r="AK2098" s="48"/>
    </row>
    <row r="2099" spans="6:37" x14ac:dyDescent="0.25">
      <c r="F2099" s="48"/>
      <c r="G2099" s="48"/>
      <c r="H2099" s="61"/>
      <c r="I2099" s="48"/>
      <c r="J2099" s="48"/>
      <c r="Y2099" s="79"/>
      <c r="Z2099" s="102"/>
      <c r="AA2099" s="48"/>
      <c r="AB2099" s="48"/>
      <c r="AD2099" s="48"/>
      <c r="AE2099" s="48"/>
      <c r="AF2099" s="48"/>
      <c r="AH2099" s="48"/>
      <c r="AJ2099" s="48"/>
      <c r="AK2099" s="48"/>
    </row>
    <row r="2100" spans="6:37" x14ac:dyDescent="0.25">
      <c r="F2100" s="48"/>
      <c r="G2100" s="48"/>
      <c r="H2100" s="61"/>
      <c r="I2100" s="48"/>
      <c r="J2100" s="48"/>
      <c r="Y2100" s="79"/>
      <c r="Z2100" s="102"/>
      <c r="AA2100" s="48"/>
      <c r="AB2100" s="48"/>
      <c r="AD2100" s="48"/>
      <c r="AE2100" s="48"/>
      <c r="AF2100" s="48"/>
      <c r="AH2100" s="48"/>
      <c r="AJ2100" s="48"/>
      <c r="AK2100" s="48"/>
    </row>
    <row r="2101" spans="6:37" x14ac:dyDescent="0.25">
      <c r="F2101" s="48"/>
      <c r="G2101" s="48"/>
      <c r="H2101" s="61"/>
      <c r="I2101" s="48"/>
      <c r="J2101" s="48"/>
      <c r="Y2101" s="79"/>
      <c r="Z2101" s="102"/>
      <c r="AA2101" s="48"/>
      <c r="AB2101" s="48"/>
      <c r="AD2101" s="48"/>
      <c r="AE2101" s="48"/>
      <c r="AF2101" s="48"/>
      <c r="AH2101" s="48"/>
      <c r="AJ2101" s="48"/>
      <c r="AK2101" s="48"/>
    </row>
    <row r="2102" spans="6:37" x14ac:dyDescent="0.25">
      <c r="F2102" s="48"/>
      <c r="G2102" s="48"/>
      <c r="H2102" s="61"/>
      <c r="I2102" s="48"/>
      <c r="J2102" s="48"/>
      <c r="Y2102" s="79"/>
      <c r="Z2102" s="102"/>
      <c r="AA2102" s="48"/>
      <c r="AB2102" s="48"/>
      <c r="AD2102" s="48"/>
      <c r="AE2102" s="48"/>
      <c r="AF2102" s="48"/>
      <c r="AH2102" s="48"/>
      <c r="AJ2102" s="48"/>
      <c r="AK2102" s="48"/>
    </row>
    <row r="2103" spans="6:37" x14ac:dyDescent="0.25">
      <c r="F2103" s="48"/>
      <c r="G2103" s="48"/>
      <c r="H2103" s="61"/>
      <c r="I2103" s="48"/>
      <c r="J2103" s="48"/>
      <c r="Y2103" s="79"/>
      <c r="Z2103" s="102"/>
      <c r="AA2103" s="48"/>
      <c r="AB2103" s="48"/>
      <c r="AD2103" s="48"/>
      <c r="AE2103" s="48"/>
      <c r="AF2103" s="48"/>
      <c r="AH2103" s="48"/>
      <c r="AJ2103" s="48"/>
      <c r="AK2103" s="48"/>
    </row>
    <row r="2104" spans="6:37" x14ac:dyDescent="0.25">
      <c r="F2104" s="48"/>
      <c r="G2104" s="48"/>
      <c r="H2104" s="61"/>
      <c r="I2104" s="48"/>
      <c r="J2104" s="48"/>
      <c r="Y2104" s="79"/>
      <c r="Z2104" s="102"/>
      <c r="AA2104" s="48"/>
      <c r="AB2104" s="48"/>
      <c r="AD2104" s="48"/>
      <c r="AE2104" s="48"/>
      <c r="AF2104" s="48"/>
      <c r="AH2104" s="48"/>
      <c r="AJ2104" s="48"/>
      <c r="AK2104" s="48"/>
    </row>
    <row r="2105" spans="6:37" x14ac:dyDescent="0.25">
      <c r="F2105" s="48"/>
      <c r="G2105" s="48"/>
      <c r="H2105" s="61"/>
      <c r="I2105" s="48"/>
      <c r="J2105" s="48"/>
      <c r="Y2105" s="79"/>
      <c r="Z2105" s="102"/>
      <c r="AA2105" s="48"/>
      <c r="AB2105" s="48"/>
      <c r="AD2105" s="48"/>
      <c r="AE2105" s="48"/>
      <c r="AF2105" s="48"/>
      <c r="AH2105" s="48"/>
      <c r="AJ2105" s="48"/>
      <c r="AK2105" s="48"/>
    </row>
    <row r="2106" spans="6:37" x14ac:dyDescent="0.25">
      <c r="F2106" s="48"/>
      <c r="G2106" s="48"/>
      <c r="H2106" s="61"/>
      <c r="I2106" s="48"/>
      <c r="J2106" s="48"/>
      <c r="Y2106" s="79"/>
      <c r="Z2106" s="102"/>
      <c r="AA2106" s="48"/>
      <c r="AB2106" s="48"/>
      <c r="AD2106" s="48"/>
      <c r="AE2106" s="48"/>
      <c r="AF2106" s="48"/>
      <c r="AH2106" s="48"/>
      <c r="AJ2106" s="48"/>
      <c r="AK2106" s="48"/>
    </row>
    <row r="2107" spans="6:37" x14ac:dyDescent="0.25">
      <c r="F2107" s="48"/>
      <c r="G2107" s="48"/>
      <c r="H2107" s="61"/>
      <c r="I2107" s="48"/>
      <c r="J2107" s="48"/>
      <c r="Y2107" s="79"/>
      <c r="Z2107" s="102"/>
      <c r="AA2107" s="48"/>
      <c r="AB2107" s="48"/>
      <c r="AD2107" s="48"/>
      <c r="AE2107" s="48"/>
      <c r="AF2107" s="48"/>
      <c r="AH2107" s="48"/>
      <c r="AJ2107" s="48"/>
      <c r="AK2107" s="48"/>
    </row>
    <row r="2108" spans="6:37" x14ac:dyDescent="0.25">
      <c r="F2108" s="48"/>
      <c r="G2108" s="48"/>
      <c r="H2108" s="61"/>
      <c r="I2108" s="48"/>
      <c r="J2108" s="48"/>
      <c r="Y2108" s="79"/>
      <c r="Z2108" s="102"/>
      <c r="AA2108" s="48"/>
      <c r="AB2108" s="48"/>
      <c r="AD2108" s="48"/>
      <c r="AE2108" s="48"/>
      <c r="AF2108" s="48"/>
      <c r="AH2108" s="48"/>
      <c r="AJ2108" s="48"/>
      <c r="AK2108" s="48"/>
    </row>
    <row r="2109" spans="6:37" x14ac:dyDescent="0.25">
      <c r="F2109" s="48"/>
      <c r="G2109" s="48"/>
      <c r="H2109" s="61"/>
      <c r="I2109" s="48"/>
      <c r="J2109" s="48"/>
      <c r="Y2109" s="79"/>
      <c r="Z2109" s="102"/>
      <c r="AA2109" s="48"/>
      <c r="AB2109" s="48"/>
      <c r="AD2109" s="48"/>
      <c r="AE2109" s="48"/>
      <c r="AF2109" s="48"/>
      <c r="AH2109" s="48"/>
      <c r="AJ2109" s="48"/>
      <c r="AK2109" s="48"/>
    </row>
    <row r="2110" spans="6:37" x14ac:dyDescent="0.25">
      <c r="F2110" s="48"/>
      <c r="G2110" s="48"/>
      <c r="H2110" s="61"/>
      <c r="I2110" s="48"/>
      <c r="J2110" s="48"/>
      <c r="Y2110" s="79"/>
      <c r="Z2110" s="102"/>
      <c r="AA2110" s="48"/>
      <c r="AB2110" s="48"/>
      <c r="AD2110" s="48"/>
      <c r="AE2110" s="48"/>
      <c r="AF2110" s="48"/>
      <c r="AH2110" s="48"/>
      <c r="AJ2110" s="48"/>
      <c r="AK2110" s="48"/>
    </row>
    <row r="2111" spans="6:37" x14ac:dyDescent="0.25">
      <c r="F2111" s="48"/>
      <c r="G2111" s="48"/>
      <c r="H2111" s="61"/>
      <c r="I2111" s="48"/>
      <c r="J2111" s="48"/>
      <c r="Y2111" s="79"/>
      <c r="Z2111" s="102"/>
      <c r="AA2111" s="48"/>
      <c r="AB2111" s="48"/>
      <c r="AD2111" s="48"/>
      <c r="AE2111" s="48"/>
      <c r="AF2111" s="48"/>
      <c r="AH2111" s="48"/>
      <c r="AJ2111" s="48"/>
      <c r="AK2111" s="48"/>
    </row>
    <row r="2112" spans="6:37" x14ac:dyDescent="0.25">
      <c r="F2112" s="48"/>
      <c r="G2112" s="48"/>
      <c r="H2112" s="61"/>
      <c r="I2112" s="48"/>
      <c r="J2112" s="48"/>
      <c r="Y2112" s="79"/>
      <c r="Z2112" s="102"/>
      <c r="AA2112" s="48"/>
      <c r="AB2112" s="48"/>
      <c r="AD2112" s="48"/>
      <c r="AE2112" s="48"/>
      <c r="AF2112" s="48"/>
      <c r="AH2112" s="48"/>
      <c r="AJ2112" s="48"/>
      <c r="AK2112" s="48"/>
    </row>
    <row r="2113" spans="6:37" x14ac:dyDescent="0.25">
      <c r="F2113" s="48"/>
      <c r="G2113" s="48"/>
      <c r="H2113" s="61"/>
      <c r="I2113" s="48"/>
      <c r="J2113" s="48"/>
      <c r="Y2113" s="79"/>
      <c r="Z2113" s="102"/>
      <c r="AA2113" s="48"/>
      <c r="AB2113" s="48"/>
      <c r="AD2113" s="48"/>
      <c r="AE2113" s="48"/>
      <c r="AF2113" s="48"/>
      <c r="AH2113" s="48"/>
      <c r="AJ2113" s="48"/>
      <c r="AK2113" s="48"/>
    </row>
    <row r="2114" spans="6:37" x14ac:dyDescent="0.25">
      <c r="F2114" s="48"/>
      <c r="G2114" s="48"/>
      <c r="H2114" s="61"/>
      <c r="I2114" s="48"/>
      <c r="J2114" s="48"/>
      <c r="Y2114" s="79"/>
      <c r="Z2114" s="102"/>
      <c r="AA2114" s="48"/>
      <c r="AB2114" s="48"/>
      <c r="AD2114" s="48"/>
      <c r="AE2114" s="48"/>
      <c r="AF2114" s="48"/>
      <c r="AH2114" s="48"/>
      <c r="AJ2114" s="48"/>
      <c r="AK2114" s="48"/>
    </row>
    <row r="2115" spans="6:37" x14ac:dyDescent="0.25">
      <c r="F2115" s="48"/>
      <c r="G2115" s="48"/>
      <c r="H2115" s="61"/>
      <c r="I2115" s="48"/>
      <c r="J2115" s="48"/>
      <c r="Y2115" s="79"/>
      <c r="Z2115" s="102"/>
      <c r="AA2115" s="48"/>
      <c r="AB2115" s="48"/>
      <c r="AD2115" s="48"/>
      <c r="AE2115" s="48"/>
      <c r="AF2115" s="48"/>
      <c r="AH2115" s="48"/>
      <c r="AJ2115" s="48"/>
      <c r="AK2115" s="48"/>
    </row>
    <row r="2116" spans="6:37" x14ac:dyDescent="0.25">
      <c r="F2116" s="48"/>
      <c r="G2116" s="48"/>
      <c r="H2116" s="61"/>
      <c r="I2116" s="48"/>
      <c r="J2116" s="48"/>
      <c r="Y2116" s="79"/>
      <c r="Z2116" s="102"/>
      <c r="AA2116" s="48"/>
      <c r="AB2116" s="48"/>
      <c r="AD2116" s="48"/>
      <c r="AE2116" s="48"/>
      <c r="AF2116" s="48"/>
      <c r="AH2116" s="48"/>
      <c r="AJ2116" s="48"/>
      <c r="AK2116" s="48"/>
    </row>
    <row r="2117" spans="6:37" x14ac:dyDescent="0.25">
      <c r="F2117" s="48"/>
      <c r="G2117" s="48"/>
      <c r="H2117" s="61"/>
      <c r="I2117" s="48"/>
      <c r="J2117" s="48"/>
      <c r="Y2117" s="79"/>
      <c r="Z2117" s="102"/>
      <c r="AA2117" s="48"/>
      <c r="AB2117" s="48"/>
      <c r="AD2117" s="48"/>
      <c r="AE2117" s="48"/>
      <c r="AF2117" s="48"/>
      <c r="AH2117" s="48"/>
      <c r="AJ2117" s="48"/>
      <c r="AK2117" s="48"/>
    </row>
    <row r="2118" spans="6:37" x14ac:dyDescent="0.25">
      <c r="F2118" s="48"/>
      <c r="G2118" s="48"/>
      <c r="H2118" s="61"/>
      <c r="I2118" s="48"/>
      <c r="J2118" s="48"/>
      <c r="Y2118" s="79"/>
      <c r="Z2118" s="102"/>
      <c r="AA2118" s="48"/>
      <c r="AB2118" s="48"/>
      <c r="AD2118" s="48"/>
      <c r="AE2118" s="48"/>
      <c r="AF2118" s="48"/>
      <c r="AH2118" s="48"/>
      <c r="AJ2118" s="48"/>
      <c r="AK2118" s="48"/>
    </row>
    <row r="2119" spans="6:37" x14ac:dyDescent="0.25">
      <c r="F2119" s="48"/>
      <c r="G2119" s="48"/>
      <c r="H2119" s="61"/>
      <c r="I2119" s="48"/>
      <c r="J2119" s="48"/>
      <c r="Y2119" s="79"/>
      <c r="Z2119" s="102"/>
      <c r="AA2119" s="48"/>
      <c r="AB2119" s="48"/>
      <c r="AD2119" s="48"/>
      <c r="AE2119" s="48"/>
      <c r="AF2119" s="48"/>
      <c r="AH2119" s="48"/>
      <c r="AJ2119" s="48"/>
      <c r="AK2119" s="48"/>
    </row>
    <row r="2120" spans="6:37" x14ac:dyDescent="0.25">
      <c r="F2120" s="48"/>
      <c r="G2120" s="48"/>
      <c r="H2120" s="61"/>
      <c r="I2120" s="48"/>
      <c r="J2120" s="48"/>
      <c r="Y2120" s="79"/>
      <c r="Z2120" s="102"/>
      <c r="AA2120" s="48"/>
      <c r="AB2120" s="48"/>
      <c r="AD2120" s="48"/>
      <c r="AE2120" s="48"/>
      <c r="AF2120" s="48"/>
      <c r="AH2120" s="48"/>
      <c r="AJ2120" s="48"/>
      <c r="AK2120" s="48"/>
    </row>
    <row r="2121" spans="6:37" x14ac:dyDescent="0.25">
      <c r="F2121" s="48"/>
      <c r="G2121" s="48"/>
      <c r="H2121" s="61"/>
      <c r="I2121" s="48"/>
      <c r="J2121" s="48"/>
      <c r="Y2121" s="79"/>
      <c r="Z2121" s="102"/>
      <c r="AA2121" s="48"/>
      <c r="AB2121" s="48"/>
      <c r="AD2121" s="48"/>
      <c r="AE2121" s="48"/>
      <c r="AF2121" s="48"/>
      <c r="AH2121" s="48"/>
      <c r="AJ2121" s="48"/>
      <c r="AK2121" s="48"/>
    </row>
    <row r="2122" spans="6:37" x14ac:dyDescent="0.25">
      <c r="F2122" s="48"/>
      <c r="G2122" s="48"/>
      <c r="H2122" s="61"/>
      <c r="I2122" s="48"/>
      <c r="J2122" s="48"/>
      <c r="Y2122" s="79"/>
      <c r="Z2122" s="102"/>
      <c r="AA2122" s="48"/>
      <c r="AB2122" s="48"/>
      <c r="AD2122" s="48"/>
      <c r="AE2122" s="48"/>
      <c r="AF2122" s="48"/>
      <c r="AH2122" s="48"/>
      <c r="AJ2122" s="48"/>
      <c r="AK2122" s="48"/>
    </row>
    <row r="2123" spans="6:37" x14ac:dyDescent="0.25">
      <c r="F2123" s="48"/>
      <c r="G2123" s="48"/>
      <c r="H2123" s="61"/>
      <c r="I2123" s="48"/>
      <c r="J2123" s="48"/>
      <c r="Y2123" s="79"/>
      <c r="Z2123" s="102"/>
      <c r="AA2123" s="48"/>
      <c r="AB2123" s="48"/>
      <c r="AD2123" s="48"/>
      <c r="AE2123" s="48"/>
      <c r="AF2123" s="48"/>
      <c r="AH2123" s="48"/>
      <c r="AJ2123" s="48"/>
      <c r="AK2123" s="48"/>
    </row>
    <row r="2124" spans="6:37" x14ac:dyDescent="0.25">
      <c r="F2124" s="48"/>
      <c r="G2124" s="48"/>
      <c r="H2124" s="61"/>
      <c r="I2124" s="48"/>
      <c r="J2124" s="48"/>
      <c r="Y2124" s="79"/>
      <c r="Z2124" s="102"/>
      <c r="AA2124" s="48"/>
      <c r="AB2124" s="48"/>
      <c r="AD2124" s="48"/>
      <c r="AE2124" s="48"/>
      <c r="AF2124" s="48"/>
      <c r="AH2124" s="48"/>
      <c r="AJ2124" s="48"/>
      <c r="AK2124" s="48"/>
    </row>
    <row r="2125" spans="6:37" x14ac:dyDescent="0.25">
      <c r="F2125" s="48"/>
      <c r="G2125" s="48"/>
      <c r="H2125" s="61"/>
      <c r="I2125" s="48"/>
      <c r="J2125" s="48"/>
      <c r="Y2125" s="79"/>
      <c r="Z2125" s="102"/>
      <c r="AA2125" s="48"/>
      <c r="AB2125" s="48"/>
      <c r="AD2125" s="48"/>
      <c r="AE2125" s="48"/>
      <c r="AF2125" s="48"/>
      <c r="AH2125" s="48"/>
      <c r="AJ2125" s="48"/>
      <c r="AK2125" s="48"/>
    </row>
    <row r="2126" spans="6:37" x14ac:dyDescent="0.25">
      <c r="F2126" s="48"/>
      <c r="G2126" s="48"/>
      <c r="H2126" s="61"/>
      <c r="I2126" s="48"/>
      <c r="J2126" s="48"/>
      <c r="Y2126" s="79"/>
      <c r="Z2126" s="102"/>
      <c r="AA2126" s="48"/>
      <c r="AB2126" s="48"/>
      <c r="AD2126" s="48"/>
      <c r="AE2126" s="48"/>
      <c r="AF2126" s="48"/>
      <c r="AH2126" s="48"/>
      <c r="AJ2126" s="48"/>
      <c r="AK2126" s="48"/>
    </row>
    <row r="2127" spans="6:37" x14ac:dyDescent="0.25">
      <c r="F2127" s="48"/>
      <c r="G2127" s="48"/>
      <c r="H2127" s="61"/>
      <c r="I2127" s="48"/>
      <c r="J2127" s="48"/>
      <c r="Y2127" s="79"/>
      <c r="Z2127" s="102"/>
      <c r="AA2127" s="48"/>
      <c r="AB2127" s="48"/>
      <c r="AD2127" s="48"/>
      <c r="AE2127" s="48"/>
      <c r="AF2127" s="48"/>
      <c r="AH2127" s="48"/>
      <c r="AJ2127" s="48"/>
      <c r="AK2127" s="48"/>
    </row>
    <row r="2128" spans="6:37" x14ac:dyDescent="0.25">
      <c r="F2128" s="48"/>
      <c r="G2128" s="48"/>
      <c r="H2128" s="61"/>
      <c r="I2128" s="48"/>
      <c r="J2128" s="48"/>
      <c r="Y2128" s="79"/>
      <c r="Z2128" s="102"/>
      <c r="AA2128" s="48"/>
      <c r="AB2128" s="48"/>
      <c r="AD2128" s="48"/>
      <c r="AE2128" s="48"/>
      <c r="AF2128" s="48"/>
      <c r="AH2128" s="48"/>
      <c r="AJ2128" s="48"/>
      <c r="AK2128" s="48"/>
    </row>
    <row r="2129" spans="6:37" x14ac:dyDescent="0.25">
      <c r="F2129" s="48"/>
      <c r="G2129" s="48"/>
      <c r="H2129" s="61"/>
      <c r="I2129" s="48"/>
      <c r="J2129" s="48"/>
      <c r="Y2129" s="79"/>
      <c r="Z2129" s="102"/>
      <c r="AA2129" s="48"/>
      <c r="AB2129" s="48"/>
      <c r="AD2129" s="48"/>
      <c r="AE2129" s="48"/>
      <c r="AF2129" s="48"/>
      <c r="AH2129" s="48"/>
      <c r="AJ2129" s="48"/>
      <c r="AK2129" s="48"/>
    </row>
    <row r="2130" spans="6:37" x14ac:dyDescent="0.25">
      <c r="F2130" s="48"/>
      <c r="G2130" s="48"/>
      <c r="H2130" s="61"/>
      <c r="I2130" s="48"/>
      <c r="J2130" s="48"/>
      <c r="Y2130" s="79"/>
      <c r="Z2130" s="102"/>
      <c r="AA2130" s="48"/>
      <c r="AB2130" s="48"/>
      <c r="AD2130" s="48"/>
      <c r="AE2130" s="48"/>
      <c r="AF2130" s="48"/>
      <c r="AH2130" s="48"/>
      <c r="AJ2130" s="48"/>
      <c r="AK2130" s="48"/>
    </row>
    <row r="2131" spans="6:37" x14ac:dyDescent="0.25">
      <c r="F2131" s="48"/>
      <c r="G2131" s="48"/>
      <c r="H2131" s="61"/>
      <c r="I2131" s="48"/>
      <c r="J2131" s="48"/>
      <c r="Y2131" s="79"/>
      <c r="Z2131" s="102"/>
      <c r="AA2131" s="48"/>
      <c r="AB2131" s="48"/>
      <c r="AD2131" s="48"/>
      <c r="AE2131" s="48"/>
      <c r="AF2131" s="48"/>
      <c r="AH2131" s="48"/>
      <c r="AJ2131" s="48"/>
      <c r="AK2131" s="48"/>
    </row>
    <row r="2132" spans="6:37" x14ac:dyDescent="0.25">
      <c r="F2132" s="48"/>
      <c r="G2132" s="48"/>
      <c r="H2132" s="61"/>
      <c r="I2132" s="48"/>
      <c r="J2132" s="48"/>
      <c r="Y2132" s="79"/>
      <c r="Z2132" s="102"/>
      <c r="AA2132" s="48"/>
      <c r="AB2132" s="48"/>
      <c r="AD2132" s="48"/>
      <c r="AE2132" s="48"/>
      <c r="AF2132" s="48"/>
      <c r="AH2132" s="48"/>
      <c r="AJ2132" s="48"/>
      <c r="AK2132" s="48"/>
    </row>
    <row r="2133" spans="6:37" x14ac:dyDescent="0.25">
      <c r="F2133" s="48"/>
      <c r="G2133" s="48"/>
      <c r="H2133" s="61"/>
      <c r="I2133" s="48"/>
      <c r="J2133" s="48"/>
      <c r="Y2133" s="79"/>
      <c r="Z2133" s="102"/>
      <c r="AA2133" s="48"/>
      <c r="AB2133" s="48"/>
      <c r="AD2133" s="48"/>
      <c r="AE2133" s="48"/>
      <c r="AF2133" s="48"/>
      <c r="AH2133" s="48"/>
      <c r="AJ2133" s="48"/>
      <c r="AK2133" s="48"/>
    </row>
    <row r="2134" spans="6:37" x14ac:dyDescent="0.25">
      <c r="F2134" s="48"/>
      <c r="G2134" s="48"/>
      <c r="H2134" s="61"/>
      <c r="I2134" s="48"/>
      <c r="J2134" s="48"/>
      <c r="Y2134" s="79"/>
      <c r="Z2134" s="102"/>
      <c r="AA2134" s="48"/>
      <c r="AB2134" s="48"/>
      <c r="AD2134" s="48"/>
      <c r="AE2134" s="48"/>
      <c r="AF2134" s="48"/>
      <c r="AH2134" s="48"/>
      <c r="AJ2134" s="48"/>
      <c r="AK2134" s="48"/>
    </row>
    <row r="2135" spans="6:37" x14ac:dyDescent="0.25">
      <c r="F2135" s="48"/>
      <c r="G2135" s="48"/>
      <c r="H2135" s="61"/>
      <c r="I2135" s="48"/>
      <c r="J2135" s="48"/>
      <c r="Y2135" s="79"/>
      <c r="Z2135" s="102"/>
      <c r="AA2135" s="48"/>
      <c r="AB2135" s="48"/>
      <c r="AD2135" s="48"/>
      <c r="AE2135" s="48"/>
      <c r="AF2135" s="48"/>
      <c r="AH2135" s="48"/>
      <c r="AJ2135" s="48"/>
      <c r="AK2135" s="48"/>
    </row>
    <row r="2136" spans="6:37" x14ac:dyDescent="0.25">
      <c r="F2136" s="48"/>
      <c r="G2136" s="48"/>
      <c r="H2136" s="61"/>
      <c r="I2136" s="48"/>
      <c r="J2136" s="48"/>
      <c r="Y2136" s="79"/>
      <c r="Z2136" s="102"/>
      <c r="AA2136" s="48"/>
      <c r="AB2136" s="48"/>
      <c r="AD2136" s="48"/>
      <c r="AE2136" s="48"/>
      <c r="AF2136" s="48"/>
      <c r="AH2136" s="48"/>
      <c r="AJ2136" s="48"/>
      <c r="AK2136" s="48"/>
    </row>
    <row r="2137" spans="6:37" x14ac:dyDescent="0.25">
      <c r="F2137" s="48"/>
      <c r="G2137" s="48"/>
      <c r="H2137" s="61"/>
      <c r="I2137" s="48"/>
      <c r="J2137" s="48"/>
      <c r="Y2137" s="79"/>
      <c r="Z2137" s="102"/>
      <c r="AA2137" s="48"/>
      <c r="AB2137" s="48"/>
      <c r="AD2137" s="48"/>
      <c r="AE2137" s="48"/>
      <c r="AF2137" s="48"/>
      <c r="AH2137" s="48"/>
      <c r="AJ2137" s="48"/>
      <c r="AK2137" s="48"/>
    </row>
    <row r="2138" spans="6:37" x14ac:dyDescent="0.25">
      <c r="F2138" s="48"/>
      <c r="G2138" s="48"/>
      <c r="H2138" s="61"/>
      <c r="I2138" s="48"/>
      <c r="J2138" s="48"/>
      <c r="Y2138" s="79"/>
      <c r="Z2138" s="102"/>
      <c r="AA2138" s="48"/>
      <c r="AB2138" s="48"/>
      <c r="AD2138" s="48"/>
      <c r="AE2138" s="48"/>
      <c r="AF2138" s="48"/>
      <c r="AH2138" s="48"/>
      <c r="AJ2138" s="48"/>
      <c r="AK2138" s="48"/>
    </row>
    <row r="2139" spans="6:37" x14ac:dyDescent="0.25">
      <c r="F2139" s="48"/>
      <c r="G2139" s="48"/>
      <c r="H2139" s="61"/>
      <c r="I2139" s="48"/>
      <c r="J2139" s="48"/>
      <c r="Y2139" s="79"/>
      <c r="Z2139" s="102"/>
      <c r="AA2139" s="48"/>
      <c r="AB2139" s="48"/>
      <c r="AD2139" s="48"/>
      <c r="AE2139" s="48"/>
      <c r="AF2139" s="48"/>
      <c r="AH2139" s="48"/>
      <c r="AJ2139" s="48"/>
      <c r="AK2139" s="48"/>
    </row>
    <row r="2140" spans="6:37" x14ac:dyDescent="0.25">
      <c r="F2140" s="48"/>
      <c r="G2140" s="48"/>
      <c r="H2140" s="61"/>
      <c r="I2140" s="48"/>
      <c r="J2140" s="48"/>
      <c r="Y2140" s="79"/>
      <c r="Z2140" s="102"/>
      <c r="AA2140" s="48"/>
      <c r="AB2140" s="48"/>
      <c r="AD2140" s="48"/>
      <c r="AE2140" s="48"/>
      <c r="AF2140" s="48"/>
      <c r="AH2140" s="48"/>
      <c r="AJ2140" s="48"/>
      <c r="AK2140" s="48"/>
    </row>
    <row r="2141" spans="6:37" x14ac:dyDescent="0.25">
      <c r="F2141" s="48"/>
      <c r="G2141" s="48"/>
      <c r="H2141" s="61"/>
      <c r="I2141" s="48"/>
      <c r="J2141" s="48"/>
      <c r="Y2141" s="79"/>
      <c r="Z2141" s="102"/>
      <c r="AA2141" s="48"/>
      <c r="AB2141" s="48"/>
      <c r="AD2141" s="48"/>
      <c r="AE2141" s="48"/>
      <c r="AF2141" s="48"/>
      <c r="AH2141" s="48"/>
      <c r="AJ2141" s="48"/>
      <c r="AK2141" s="48"/>
    </row>
    <row r="2142" spans="6:37" x14ac:dyDescent="0.25">
      <c r="F2142" s="48"/>
      <c r="G2142" s="48"/>
      <c r="H2142" s="61"/>
      <c r="I2142" s="48"/>
      <c r="J2142" s="48"/>
      <c r="Y2142" s="79"/>
      <c r="Z2142" s="102"/>
      <c r="AA2142" s="48"/>
      <c r="AB2142" s="48"/>
      <c r="AD2142" s="48"/>
      <c r="AE2142" s="48"/>
      <c r="AF2142" s="48"/>
      <c r="AH2142" s="48"/>
      <c r="AJ2142" s="48"/>
      <c r="AK2142" s="48"/>
    </row>
    <row r="2143" spans="6:37" x14ac:dyDescent="0.25">
      <c r="F2143" s="48"/>
      <c r="G2143" s="48"/>
      <c r="H2143" s="61"/>
      <c r="I2143" s="48"/>
      <c r="J2143" s="48"/>
      <c r="Y2143" s="79"/>
      <c r="Z2143" s="102"/>
      <c r="AA2143" s="48"/>
      <c r="AB2143" s="48"/>
      <c r="AD2143" s="48"/>
      <c r="AE2143" s="48"/>
      <c r="AF2143" s="48"/>
      <c r="AH2143" s="48"/>
      <c r="AJ2143" s="48"/>
      <c r="AK2143" s="48"/>
    </row>
    <row r="2144" spans="6:37" x14ac:dyDescent="0.25">
      <c r="F2144" s="48"/>
      <c r="G2144" s="48"/>
      <c r="H2144" s="61"/>
      <c r="I2144" s="48"/>
      <c r="J2144" s="48"/>
      <c r="Y2144" s="79"/>
      <c r="Z2144" s="102"/>
      <c r="AA2144" s="48"/>
      <c r="AB2144" s="48"/>
      <c r="AD2144" s="48"/>
      <c r="AE2144" s="48"/>
      <c r="AF2144" s="48"/>
      <c r="AH2144" s="48"/>
      <c r="AJ2144" s="48"/>
      <c r="AK2144" s="48"/>
    </row>
    <row r="2145" spans="6:37" x14ac:dyDescent="0.25">
      <c r="F2145" s="48"/>
      <c r="G2145" s="48"/>
      <c r="H2145" s="61"/>
      <c r="I2145" s="48"/>
      <c r="J2145" s="48"/>
      <c r="Y2145" s="79"/>
      <c r="Z2145" s="102"/>
      <c r="AA2145" s="48"/>
      <c r="AB2145" s="48"/>
      <c r="AD2145" s="48"/>
      <c r="AE2145" s="48"/>
      <c r="AF2145" s="48"/>
      <c r="AH2145" s="48"/>
      <c r="AJ2145" s="48"/>
      <c r="AK2145" s="48"/>
    </row>
    <row r="2146" spans="6:37" x14ac:dyDescent="0.25">
      <c r="F2146" s="48"/>
      <c r="G2146" s="48"/>
      <c r="H2146" s="61"/>
      <c r="I2146" s="48"/>
      <c r="J2146" s="48"/>
      <c r="Y2146" s="79"/>
      <c r="Z2146" s="102"/>
      <c r="AA2146" s="48"/>
      <c r="AB2146" s="48"/>
      <c r="AD2146" s="48"/>
      <c r="AE2146" s="48"/>
      <c r="AF2146" s="48"/>
      <c r="AH2146" s="48"/>
      <c r="AJ2146" s="48"/>
      <c r="AK2146" s="48"/>
    </row>
    <row r="2147" spans="6:37" x14ac:dyDescent="0.25">
      <c r="F2147" s="48"/>
      <c r="G2147" s="48"/>
      <c r="H2147" s="61"/>
      <c r="I2147" s="48"/>
      <c r="J2147" s="48"/>
      <c r="Y2147" s="79"/>
      <c r="Z2147" s="102"/>
      <c r="AA2147" s="48"/>
      <c r="AB2147" s="48"/>
      <c r="AD2147" s="48"/>
      <c r="AE2147" s="48"/>
      <c r="AF2147" s="48"/>
      <c r="AH2147" s="48"/>
      <c r="AJ2147" s="48"/>
      <c r="AK2147" s="48"/>
    </row>
    <row r="2148" spans="6:37" x14ac:dyDescent="0.25">
      <c r="F2148" s="48"/>
      <c r="G2148" s="48"/>
      <c r="H2148" s="61"/>
      <c r="I2148" s="48"/>
      <c r="J2148" s="48"/>
      <c r="Y2148" s="79"/>
      <c r="Z2148" s="102"/>
      <c r="AA2148" s="48"/>
      <c r="AB2148" s="48"/>
      <c r="AD2148" s="48"/>
      <c r="AE2148" s="48"/>
      <c r="AF2148" s="48"/>
      <c r="AH2148" s="48"/>
      <c r="AJ2148" s="48"/>
      <c r="AK2148" s="48"/>
    </row>
    <row r="2149" spans="6:37" x14ac:dyDescent="0.25">
      <c r="F2149" s="48"/>
      <c r="G2149" s="48"/>
      <c r="H2149" s="61"/>
      <c r="I2149" s="48"/>
      <c r="J2149" s="48"/>
      <c r="Y2149" s="79"/>
      <c r="Z2149" s="102"/>
      <c r="AA2149" s="48"/>
      <c r="AB2149" s="48"/>
      <c r="AD2149" s="48"/>
      <c r="AE2149" s="48"/>
      <c r="AF2149" s="48"/>
      <c r="AH2149" s="48"/>
      <c r="AJ2149" s="48"/>
      <c r="AK2149" s="48"/>
    </row>
    <row r="2150" spans="6:37" x14ac:dyDescent="0.25">
      <c r="F2150" s="48"/>
      <c r="G2150" s="48"/>
      <c r="H2150" s="61"/>
      <c r="I2150" s="48"/>
      <c r="J2150" s="48"/>
      <c r="Y2150" s="79"/>
      <c r="Z2150" s="102"/>
      <c r="AA2150" s="48"/>
      <c r="AB2150" s="48"/>
      <c r="AD2150" s="48"/>
      <c r="AE2150" s="48"/>
      <c r="AF2150" s="48"/>
      <c r="AH2150" s="48"/>
      <c r="AJ2150" s="48"/>
      <c r="AK2150" s="48"/>
    </row>
    <row r="2151" spans="6:37" x14ac:dyDescent="0.25">
      <c r="F2151" s="48"/>
      <c r="G2151" s="48"/>
      <c r="H2151" s="61"/>
      <c r="I2151" s="48"/>
      <c r="J2151" s="48"/>
      <c r="Y2151" s="79"/>
      <c r="Z2151" s="102"/>
      <c r="AA2151" s="48"/>
      <c r="AB2151" s="48"/>
      <c r="AD2151" s="48"/>
      <c r="AE2151" s="48"/>
      <c r="AF2151" s="48"/>
      <c r="AH2151" s="48"/>
      <c r="AJ2151" s="48"/>
      <c r="AK2151" s="48"/>
    </row>
    <row r="2152" spans="6:37" x14ac:dyDescent="0.25">
      <c r="F2152" s="48"/>
      <c r="G2152" s="48"/>
      <c r="H2152" s="61"/>
      <c r="I2152" s="48"/>
      <c r="J2152" s="48"/>
      <c r="Y2152" s="79"/>
      <c r="Z2152" s="102"/>
      <c r="AA2152" s="48"/>
      <c r="AB2152" s="48"/>
      <c r="AD2152" s="48"/>
      <c r="AE2152" s="48"/>
      <c r="AF2152" s="48"/>
      <c r="AH2152" s="48"/>
      <c r="AJ2152" s="48"/>
      <c r="AK2152" s="48"/>
    </row>
    <row r="2153" spans="6:37" x14ac:dyDescent="0.25">
      <c r="F2153" s="48"/>
      <c r="G2153" s="48"/>
      <c r="H2153" s="61"/>
      <c r="I2153" s="48"/>
      <c r="J2153" s="48"/>
      <c r="Y2153" s="79"/>
      <c r="Z2153" s="102"/>
      <c r="AA2153" s="48"/>
      <c r="AB2153" s="48"/>
      <c r="AD2153" s="48"/>
      <c r="AE2153" s="48"/>
      <c r="AF2153" s="48"/>
      <c r="AH2153" s="48"/>
      <c r="AJ2153" s="48"/>
      <c r="AK2153" s="48"/>
    </row>
    <row r="2154" spans="6:37" x14ac:dyDescent="0.25">
      <c r="F2154" s="48"/>
      <c r="G2154" s="48"/>
      <c r="H2154" s="61"/>
      <c r="I2154" s="48"/>
      <c r="J2154" s="48"/>
      <c r="Y2154" s="79"/>
      <c r="Z2154" s="102"/>
      <c r="AA2154" s="48"/>
      <c r="AB2154" s="48"/>
      <c r="AD2154" s="48"/>
      <c r="AE2154" s="48"/>
      <c r="AF2154" s="48"/>
      <c r="AH2154" s="48"/>
      <c r="AJ2154" s="48"/>
      <c r="AK2154" s="48"/>
    </row>
    <row r="2155" spans="6:37" x14ac:dyDescent="0.25">
      <c r="F2155" s="48"/>
      <c r="G2155" s="48"/>
      <c r="H2155" s="61"/>
      <c r="I2155" s="48"/>
      <c r="J2155" s="48"/>
      <c r="Y2155" s="79"/>
      <c r="Z2155" s="102"/>
      <c r="AA2155" s="48"/>
      <c r="AB2155" s="48"/>
      <c r="AD2155" s="48"/>
      <c r="AE2155" s="48"/>
      <c r="AF2155" s="48"/>
      <c r="AH2155" s="48"/>
      <c r="AJ2155" s="48"/>
      <c r="AK2155" s="48"/>
    </row>
    <row r="2156" spans="6:37" x14ac:dyDescent="0.25">
      <c r="F2156" s="48"/>
      <c r="G2156" s="48"/>
      <c r="H2156" s="61"/>
      <c r="I2156" s="48"/>
      <c r="J2156" s="48"/>
      <c r="Y2156" s="79"/>
      <c r="Z2156" s="102"/>
      <c r="AA2156" s="48"/>
      <c r="AB2156" s="48"/>
      <c r="AD2156" s="48"/>
      <c r="AE2156" s="48"/>
      <c r="AF2156" s="48"/>
      <c r="AH2156" s="48"/>
      <c r="AJ2156" s="48"/>
      <c r="AK2156" s="48"/>
    </row>
    <row r="2157" spans="6:37" x14ac:dyDescent="0.25">
      <c r="F2157" s="48"/>
      <c r="G2157" s="48"/>
      <c r="H2157" s="61"/>
      <c r="I2157" s="48"/>
      <c r="J2157" s="48"/>
      <c r="Y2157" s="79"/>
      <c r="Z2157" s="102"/>
      <c r="AA2157" s="48"/>
      <c r="AB2157" s="48"/>
      <c r="AD2157" s="48"/>
      <c r="AE2157" s="48"/>
      <c r="AF2157" s="48"/>
      <c r="AH2157" s="48"/>
      <c r="AJ2157" s="48"/>
      <c r="AK2157" s="48"/>
    </row>
    <row r="2158" spans="6:37" x14ac:dyDescent="0.25">
      <c r="F2158" s="48"/>
      <c r="G2158" s="48"/>
      <c r="H2158" s="61"/>
      <c r="I2158" s="48"/>
      <c r="J2158" s="48"/>
      <c r="Y2158" s="79"/>
      <c r="Z2158" s="102"/>
      <c r="AA2158" s="48"/>
      <c r="AB2158" s="48"/>
      <c r="AD2158" s="48"/>
      <c r="AE2158" s="48"/>
      <c r="AF2158" s="48"/>
      <c r="AH2158" s="48"/>
      <c r="AJ2158" s="48"/>
      <c r="AK2158" s="48"/>
    </row>
    <row r="2159" spans="6:37" x14ac:dyDescent="0.25">
      <c r="F2159" s="48"/>
      <c r="G2159" s="48"/>
      <c r="H2159" s="61"/>
      <c r="I2159" s="48"/>
      <c r="J2159" s="48"/>
      <c r="Y2159" s="79"/>
      <c r="Z2159" s="102"/>
      <c r="AA2159" s="48"/>
      <c r="AB2159" s="48"/>
      <c r="AD2159" s="48"/>
      <c r="AE2159" s="48"/>
      <c r="AF2159" s="48"/>
      <c r="AH2159" s="48"/>
      <c r="AJ2159" s="48"/>
      <c r="AK2159" s="48"/>
    </row>
    <row r="2160" spans="6:37" x14ac:dyDescent="0.25">
      <c r="F2160" s="48"/>
      <c r="G2160" s="48"/>
      <c r="H2160" s="61"/>
      <c r="I2160" s="48"/>
      <c r="J2160" s="48"/>
      <c r="Y2160" s="79"/>
      <c r="Z2160" s="102"/>
      <c r="AA2160" s="48"/>
      <c r="AB2160" s="48"/>
      <c r="AD2160" s="48"/>
      <c r="AE2160" s="48"/>
      <c r="AF2160" s="48"/>
      <c r="AH2160" s="48"/>
      <c r="AJ2160" s="48"/>
      <c r="AK2160" s="48"/>
    </row>
    <row r="2161" spans="6:37" x14ac:dyDescent="0.25">
      <c r="F2161" s="48"/>
      <c r="G2161" s="48"/>
      <c r="H2161" s="61"/>
      <c r="I2161" s="48"/>
      <c r="J2161" s="48"/>
      <c r="Y2161" s="79"/>
      <c r="Z2161" s="102"/>
      <c r="AA2161" s="48"/>
      <c r="AB2161" s="48"/>
      <c r="AD2161" s="48"/>
      <c r="AE2161" s="48"/>
      <c r="AF2161" s="48"/>
      <c r="AH2161" s="48"/>
      <c r="AJ2161" s="48"/>
      <c r="AK2161" s="48"/>
    </row>
    <row r="2162" spans="6:37" x14ac:dyDescent="0.25">
      <c r="F2162" s="48"/>
      <c r="G2162" s="48"/>
      <c r="H2162" s="61"/>
      <c r="I2162" s="48"/>
      <c r="J2162" s="48"/>
      <c r="Y2162" s="79"/>
      <c r="Z2162" s="102"/>
      <c r="AA2162" s="48"/>
      <c r="AB2162" s="48"/>
      <c r="AD2162" s="48"/>
      <c r="AE2162" s="48"/>
      <c r="AF2162" s="48"/>
      <c r="AH2162" s="48"/>
      <c r="AJ2162" s="48"/>
      <c r="AK2162" s="48"/>
    </row>
    <row r="2163" spans="6:37" x14ac:dyDescent="0.25">
      <c r="F2163" s="48"/>
      <c r="G2163" s="48"/>
      <c r="H2163" s="61"/>
      <c r="I2163" s="48"/>
      <c r="J2163" s="48"/>
      <c r="Y2163" s="79"/>
      <c r="Z2163" s="102"/>
      <c r="AA2163" s="48"/>
      <c r="AB2163" s="48"/>
      <c r="AD2163" s="48"/>
      <c r="AE2163" s="48"/>
      <c r="AF2163" s="48"/>
      <c r="AH2163" s="48"/>
      <c r="AJ2163" s="48"/>
      <c r="AK2163" s="48"/>
    </row>
    <row r="2164" spans="6:37" x14ac:dyDescent="0.25">
      <c r="F2164" s="48"/>
      <c r="G2164" s="48"/>
      <c r="H2164" s="61"/>
      <c r="I2164" s="48"/>
      <c r="J2164" s="48"/>
      <c r="Y2164" s="79"/>
      <c r="Z2164" s="102"/>
      <c r="AA2164" s="48"/>
      <c r="AB2164" s="48"/>
      <c r="AD2164" s="48"/>
      <c r="AE2164" s="48"/>
      <c r="AF2164" s="48"/>
      <c r="AH2164" s="48"/>
      <c r="AJ2164" s="48"/>
      <c r="AK2164" s="48"/>
    </row>
    <row r="2165" spans="6:37" x14ac:dyDescent="0.25">
      <c r="F2165" s="48"/>
      <c r="G2165" s="48"/>
      <c r="H2165" s="61"/>
      <c r="I2165" s="48"/>
      <c r="J2165" s="48"/>
      <c r="Y2165" s="79"/>
      <c r="Z2165" s="102"/>
      <c r="AA2165" s="48"/>
      <c r="AB2165" s="48"/>
      <c r="AD2165" s="48"/>
      <c r="AE2165" s="48"/>
      <c r="AF2165" s="48"/>
      <c r="AH2165" s="48"/>
      <c r="AJ2165" s="48"/>
      <c r="AK2165" s="48"/>
    </row>
    <row r="2166" spans="6:37" x14ac:dyDescent="0.25">
      <c r="F2166" s="48"/>
      <c r="G2166" s="48"/>
      <c r="H2166" s="61"/>
      <c r="I2166" s="48"/>
      <c r="J2166" s="48"/>
      <c r="Y2166" s="79"/>
      <c r="Z2166" s="102"/>
      <c r="AA2166" s="48"/>
      <c r="AB2166" s="48"/>
      <c r="AD2166" s="48"/>
      <c r="AE2166" s="48"/>
      <c r="AF2166" s="48"/>
      <c r="AH2166" s="48"/>
      <c r="AJ2166" s="48"/>
      <c r="AK2166" s="48"/>
    </row>
    <row r="2167" spans="6:37" x14ac:dyDescent="0.25">
      <c r="F2167" s="48"/>
      <c r="G2167" s="48"/>
      <c r="H2167" s="61"/>
      <c r="I2167" s="48"/>
      <c r="J2167" s="48"/>
      <c r="Y2167" s="79"/>
      <c r="Z2167" s="102"/>
      <c r="AA2167" s="48"/>
      <c r="AB2167" s="48"/>
      <c r="AD2167" s="48"/>
      <c r="AE2167" s="48"/>
      <c r="AF2167" s="48"/>
      <c r="AH2167" s="48"/>
      <c r="AJ2167" s="48"/>
      <c r="AK2167" s="48"/>
    </row>
    <row r="2168" spans="6:37" x14ac:dyDescent="0.25">
      <c r="F2168" s="48"/>
      <c r="G2168" s="48"/>
      <c r="H2168" s="61"/>
      <c r="I2168" s="48"/>
      <c r="J2168" s="48"/>
      <c r="Y2168" s="79"/>
      <c r="Z2168" s="102"/>
      <c r="AA2168" s="48"/>
      <c r="AB2168" s="48"/>
      <c r="AD2168" s="48"/>
      <c r="AE2168" s="48"/>
      <c r="AF2168" s="48"/>
      <c r="AH2168" s="48"/>
      <c r="AJ2168" s="48"/>
      <c r="AK2168" s="48"/>
    </row>
    <row r="2169" spans="6:37" x14ac:dyDescent="0.25">
      <c r="F2169" s="48"/>
      <c r="G2169" s="48"/>
      <c r="H2169" s="61"/>
      <c r="I2169" s="48"/>
      <c r="J2169" s="48"/>
      <c r="Y2169" s="79"/>
      <c r="Z2169" s="102"/>
      <c r="AA2169" s="48"/>
      <c r="AB2169" s="48"/>
      <c r="AD2169" s="48"/>
      <c r="AE2169" s="48"/>
      <c r="AF2169" s="48"/>
      <c r="AH2169" s="48"/>
      <c r="AJ2169" s="48"/>
      <c r="AK2169" s="48"/>
    </row>
    <row r="2170" spans="6:37" x14ac:dyDescent="0.25">
      <c r="F2170" s="48"/>
      <c r="G2170" s="48"/>
      <c r="H2170" s="61"/>
      <c r="I2170" s="48"/>
      <c r="J2170" s="48"/>
      <c r="Y2170" s="79"/>
      <c r="Z2170" s="102"/>
      <c r="AA2170" s="48"/>
      <c r="AB2170" s="48"/>
      <c r="AD2170" s="48"/>
      <c r="AE2170" s="48"/>
      <c r="AF2170" s="48"/>
      <c r="AH2170" s="48"/>
      <c r="AJ2170" s="48"/>
      <c r="AK2170" s="48"/>
    </row>
    <row r="2171" spans="6:37" x14ac:dyDescent="0.25">
      <c r="F2171" s="48"/>
      <c r="G2171" s="48"/>
      <c r="H2171" s="61"/>
      <c r="I2171" s="48"/>
      <c r="J2171" s="48"/>
      <c r="Y2171" s="79"/>
      <c r="Z2171" s="102"/>
      <c r="AA2171" s="48"/>
      <c r="AB2171" s="48"/>
      <c r="AD2171" s="48"/>
      <c r="AE2171" s="48"/>
      <c r="AF2171" s="48"/>
      <c r="AH2171" s="48"/>
      <c r="AJ2171" s="48"/>
      <c r="AK2171" s="48"/>
    </row>
    <row r="2172" spans="6:37" x14ac:dyDescent="0.25">
      <c r="F2172" s="48"/>
      <c r="G2172" s="48"/>
      <c r="H2172" s="61"/>
      <c r="I2172" s="48"/>
      <c r="J2172" s="48"/>
      <c r="Y2172" s="79"/>
      <c r="Z2172" s="102"/>
      <c r="AA2172" s="48"/>
      <c r="AB2172" s="48"/>
      <c r="AD2172" s="48"/>
      <c r="AE2172" s="48"/>
      <c r="AF2172" s="48"/>
      <c r="AH2172" s="48"/>
      <c r="AJ2172" s="48"/>
      <c r="AK2172" s="48"/>
    </row>
    <row r="2173" spans="6:37" x14ac:dyDescent="0.25">
      <c r="F2173" s="48"/>
      <c r="G2173" s="48"/>
      <c r="H2173" s="61"/>
      <c r="I2173" s="48"/>
      <c r="J2173" s="48"/>
      <c r="Y2173" s="79"/>
      <c r="Z2173" s="102"/>
      <c r="AA2173" s="48"/>
      <c r="AB2173" s="48"/>
      <c r="AD2173" s="48"/>
      <c r="AE2173" s="48"/>
      <c r="AF2173" s="48"/>
      <c r="AH2173" s="48"/>
      <c r="AJ2173" s="48"/>
      <c r="AK2173" s="48"/>
    </row>
    <row r="2174" spans="6:37" x14ac:dyDescent="0.25">
      <c r="F2174" s="48"/>
      <c r="G2174" s="48"/>
      <c r="H2174" s="61"/>
      <c r="I2174" s="48"/>
      <c r="J2174" s="48"/>
      <c r="Y2174" s="79"/>
      <c r="Z2174" s="102"/>
      <c r="AA2174" s="48"/>
      <c r="AB2174" s="48"/>
      <c r="AD2174" s="48"/>
      <c r="AE2174" s="48"/>
      <c r="AF2174" s="48"/>
      <c r="AH2174" s="48"/>
      <c r="AJ2174" s="48"/>
      <c r="AK2174" s="48"/>
    </row>
    <row r="2175" spans="6:37" x14ac:dyDescent="0.25">
      <c r="F2175" s="48"/>
      <c r="G2175" s="48"/>
      <c r="H2175" s="61"/>
      <c r="I2175" s="48"/>
      <c r="J2175" s="48"/>
      <c r="Y2175" s="79"/>
      <c r="Z2175" s="102"/>
      <c r="AA2175" s="48"/>
      <c r="AB2175" s="48"/>
      <c r="AD2175" s="48"/>
      <c r="AE2175" s="48"/>
      <c r="AF2175" s="48"/>
      <c r="AH2175" s="48"/>
      <c r="AJ2175" s="48"/>
      <c r="AK2175" s="48"/>
    </row>
    <row r="2176" spans="6:37" x14ac:dyDescent="0.25">
      <c r="F2176" s="48"/>
      <c r="G2176" s="48"/>
      <c r="H2176" s="61"/>
      <c r="I2176" s="48"/>
      <c r="J2176" s="48"/>
      <c r="Y2176" s="79"/>
      <c r="Z2176" s="102"/>
      <c r="AA2176" s="48"/>
      <c r="AB2176" s="48"/>
      <c r="AD2176" s="48"/>
      <c r="AE2176" s="48"/>
      <c r="AF2176" s="48"/>
      <c r="AH2176" s="48"/>
      <c r="AJ2176" s="48"/>
      <c r="AK2176" s="48"/>
    </row>
    <row r="2177" spans="6:37" x14ac:dyDescent="0.25">
      <c r="F2177" s="48"/>
      <c r="G2177" s="48"/>
      <c r="H2177" s="61"/>
      <c r="I2177" s="48"/>
      <c r="J2177" s="48"/>
      <c r="Y2177" s="79"/>
      <c r="Z2177" s="102"/>
      <c r="AA2177" s="48"/>
      <c r="AB2177" s="48"/>
      <c r="AD2177" s="48"/>
      <c r="AE2177" s="48"/>
      <c r="AF2177" s="48"/>
      <c r="AH2177" s="48"/>
      <c r="AJ2177" s="48"/>
      <c r="AK2177" s="48"/>
    </row>
    <row r="2178" spans="6:37" x14ac:dyDescent="0.25">
      <c r="F2178" s="48"/>
      <c r="G2178" s="48"/>
      <c r="H2178" s="61"/>
      <c r="I2178" s="48"/>
      <c r="J2178" s="48"/>
      <c r="Y2178" s="79"/>
      <c r="Z2178" s="102"/>
      <c r="AA2178" s="48"/>
      <c r="AB2178" s="48"/>
      <c r="AD2178" s="48"/>
      <c r="AE2178" s="48"/>
      <c r="AF2178" s="48"/>
      <c r="AH2178" s="48"/>
      <c r="AJ2178" s="48"/>
      <c r="AK2178" s="48"/>
    </row>
    <row r="2179" spans="6:37" x14ac:dyDescent="0.25">
      <c r="F2179" s="48"/>
      <c r="G2179" s="48"/>
      <c r="H2179" s="61"/>
      <c r="I2179" s="48"/>
      <c r="J2179" s="48"/>
      <c r="Y2179" s="79"/>
      <c r="Z2179" s="102"/>
      <c r="AA2179" s="48"/>
      <c r="AB2179" s="48"/>
      <c r="AD2179" s="48"/>
      <c r="AE2179" s="48"/>
      <c r="AF2179" s="48"/>
      <c r="AH2179" s="48"/>
      <c r="AJ2179" s="48"/>
      <c r="AK2179" s="48"/>
    </row>
    <row r="2180" spans="6:37" x14ac:dyDescent="0.25">
      <c r="F2180" s="48"/>
      <c r="G2180" s="48"/>
      <c r="H2180" s="61"/>
      <c r="I2180" s="48"/>
      <c r="J2180" s="48"/>
      <c r="Y2180" s="79"/>
      <c r="Z2180" s="102"/>
      <c r="AA2180" s="48"/>
      <c r="AB2180" s="48"/>
      <c r="AD2180" s="48"/>
      <c r="AE2180" s="48"/>
      <c r="AF2180" s="48"/>
      <c r="AH2180" s="48"/>
      <c r="AJ2180" s="48"/>
      <c r="AK2180" s="48"/>
    </row>
    <row r="2181" spans="6:37" x14ac:dyDescent="0.25">
      <c r="F2181" s="48"/>
      <c r="G2181" s="48"/>
      <c r="H2181" s="61"/>
      <c r="I2181" s="48"/>
      <c r="J2181" s="48"/>
      <c r="Y2181" s="79"/>
      <c r="Z2181" s="102"/>
      <c r="AA2181" s="48"/>
      <c r="AB2181" s="48"/>
      <c r="AD2181" s="48"/>
      <c r="AE2181" s="48"/>
      <c r="AF2181" s="48"/>
      <c r="AH2181" s="48"/>
      <c r="AJ2181" s="48"/>
      <c r="AK2181" s="48"/>
    </row>
    <row r="2182" spans="6:37" x14ac:dyDescent="0.25">
      <c r="F2182" s="48"/>
      <c r="G2182" s="48"/>
      <c r="H2182" s="61"/>
      <c r="I2182" s="48"/>
      <c r="J2182" s="48"/>
      <c r="Y2182" s="79"/>
      <c r="Z2182" s="102"/>
      <c r="AA2182" s="48"/>
      <c r="AB2182" s="48"/>
      <c r="AD2182" s="48"/>
      <c r="AE2182" s="48"/>
      <c r="AF2182" s="48"/>
      <c r="AH2182" s="48"/>
      <c r="AJ2182" s="48"/>
      <c r="AK2182" s="48"/>
    </row>
    <row r="2183" spans="6:37" x14ac:dyDescent="0.25">
      <c r="F2183" s="48"/>
      <c r="G2183" s="48"/>
      <c r="H2183" s="61"/>
      <c r="I2183" s="48"/>
      <c r="J2183" s="48"/>
      <c r="Y2183" s="79"/>
      <c r="Z2183" s="102"/>
      <c r="AA2183" s="48"/>
      <c r="AB2183" s="48"/>
      <c r="AD2183" s="48"/>
      <c r="AE2183" s="48"/>
      <c r="AF2183" s="48"/>
      <c r="AH2183" s="48"/>
      <c r="AJ2183" s="48"/>
      <c r="AK2183" s="48"/>
    </row>
    <row r="2184" spans="6:37" x14ac:dyDescent="0.25">
      <c r="F2184" s="48"/>
      <c r="G2184" s="48"/>
      <c r="H2184" s="61"/>
      <c r="I2184" s="48"/>
      <c r="J2184" s="48"/>
      <c r="Y2184" s="79"/>
      <c r="Z2184" s="102"/>
      <c r="AA2184" s="48"/>
      <c r="AB2184" s="48"/>
      <c r="AD2184" s="48"/>
      <c r="AE2184" s="48"/>
      <c r="AF2184" s="48"/>
      <c r="AH2184" s="48"/>
      <c r="AJ2184" s="48"/>
      <c r="AK2184" s="48"/>
    </row>
    <row r="2185" spans="6:37" x14ac:dyDescent="0.25">
      <c r="F2185" s="48"/>
      <c r="G2185" s="48"/>
      <c r="H2185" s="61"/>
      <c r="I2185" s="48"/>
      <c r="J2185" s="48"/>
      <c r="Y2185" s="79"/>
      <c r="Z2185" s="102"/>
      <c r="AA2185" s="48"/>
      <c r="AB2185" s="48"/>
      <c r="AD2185" s="48"/>
      <c r="AE2185" s="48"/>
      <c r="AF2185" s="48"/>
      <c r="AH2185" s="48"/>
      <c r="AJ2185" s="48"/>
      <c r="AK2185" s="48"/>
    </row>
    <row r="2186" spans="6:37" x14ac:dyDescent="0.25">
      <c r="F2186" s="48"/>
      <c r="G2186" s="48"/>
      <c r="H2186" s="61"/>
      <c r="I2186" s="48"/>
      <c r="J2186" s="48"/>
      <c r="Y2186" s="79"/>
      <c r="Z2186" s="102"/>
      <c r="AA2186" s="48"/>
      <c r="AB2186" s="48"/>
      <c r="AD2186" s="48"/>
      <c r="AE2186" s="48"/>
      <c r="AF2186" s="48"/>
      <c r="AH2186" s="48"/>
      <c r="AJ2186" s="48"/>
      <c r="AK2186" s="48"/>
    </row>
    <row r="2187" spans="6:37" x14ac:dyDescent="0.25">
      <c r="F2187" s="48"/>
      <c r="G2187" s="48"/>
      <c r="H2187" s="61"/>
      <c r="I2187" s="48"/>
      <c r="J2187" s="48"/>
      <c r="Y2187" s="79"/>
      <c r="Z2187" s="102"/>
      <c r="AA2187" s="48"/>
      <c r="AB2187" s="48"/>
      <c r="AD2187" s="48"/>
      <c r="AE2187" s="48"/>
      <c r="AF2187" s="48"/>
      <c r="AH2187" s="48"/>
      <c r="AJ2187" s="48"/>
      <c r="AK2187" s="48"/>
    </row>
    <row r="2188" spans="6:37" x14ac:dyDescent="0.25">
      <c r="F2188" s="48"/>
      <c r="G2188" s="48"/>
      <c r="H2188" s="61"/>
      <c r="I2188" s="48"/>
      <c r="J2188" s="48"/>
      <c r="Y2188" s="79"/>
      <c r="Z2188" s="102"/>
      <c r="AA2188" s="48"/>
      <c r="AB2188" s="48"/>
      <c r="AD2188" s="48"/>
      <c r="AE2188" s="48"/>
      <c r="AF2188" s="48"/>
      <c r="AH2188" s="48"/>
      <c r="AJ2188" s="48"/>
      <c r="AK2188" s="48"/>
    </row>
    <row r="2189" spans="6:37" x14ac:dyDescent="0.25">
      <c r="F2189" s="48"/>
      <c r="G2189" s="48"/>
      <c r="H2189" s="61"/>
      <c r="I2189" s="48"/>
      <c r="J2189" s="48"/>
      <c r="Y2189" s="79"/>
      <c r="Z2189" s="102"/>
      <c r="AA2189" s="48"/>
      <c r="AB2189" s="48"/>
      <c r="AD2189" s="48"/>
      <c r="AE2189" s="48"/>
      <c r="AF2189" s="48"/>
      <c r="AH2189" s="48"/>
      <c r="AJ2189" s="48"/>
      <c r="AK2189" s="48"/>
    </row>
    <row r="2190" spans="6:37" x14ac:dyDescent="0.25">
      <c r="F2190" s="48"/>
      <c r="G2190" s="48"/>
      <c r="H2190" s="61"/>
      <c r="I2190" s="48"/>
      <c r="J2190" s="48"/>
      <c r="Y2190" s="79"/>
      <c r="Z2190" s="102"/>
      <c r="AA2190" s="48"/>
      <c r="AB2190" s="48"/>
      <c r="AD2190" s="48"/>
      <c r="AE2190" s="48"/>
      <c r="AF2190" s="48"/>
      <c r="AH2190" s="48"/>
      <c r="AJ2190" s="48"/>
      <c r="AK2190" s="48"/>
    </row>
    <row r="2191" spans="6:37" x14ac:dyDescent="0.25">
      <c r="F2191" s="48"/>
      <c r="G2191" s="48"/>
      <c r="H2191" s="61"/>
      <c r="I2191" s="48"/>
      <c r="J2191" s="48"/>
      <c r="Y2191" s="79"/>
      <c r="Z2191" s="102"/>
      <c r="AA2191" s="48"/>
      <c r="AB2191" s="48"/>
      <c r="AD2191" s="48"/>
      <c r="AE2191" s="48"/>
      <c r="AF2191" s="48"/>
      <c r="AH2191" s="48"/>
      <c r="AJ2191" s="48"/>
      <c r="AK2191" s="48"/>
    </row>
    <row r="2192" spans="6:37" x14ac:dyDescent="0.25">
      <c r="F2192" s="48"/>
      <c r="G2192" s="48"/>
      <c r="H2192" s="61"/>
      <c r="I2192" s="48"/>
      <c r="J2192" s="48"/>
      <c r="Y2192" s="79"/>
      <c r="Z2192" s="102"/>
      <c r="AA2192" s="48"/>
      <c r="AB2192" s="48"/>
      <c r="AD2192" s="48"/>
      <c r="AE2192" s="48"/>
      <c r="AF2192" s="48"/>
      <c r="AH2192" s="48"/>
      <c r="AJ2192" s="48"/>
      <c r="AK2192" s="48"/>
    </row>
    <row r="2193" spans="6:37" x14ac:dyDescent="0.25">
      <c r="F2193" s="48"/>
      <c r="G2193" s="48"/>
      <c r="H2193" s="61"/>
      <c r="I2193" s="48"/>
      <c r="J2193" s="48"/>
      <c r="Y2193" s="79"/>
      <c r="Z2193" s="102"/>
      <c r="AA2193" s="48"/>
      <c r="AB2193" s="48"/>
      <c r="AD2193" s="48"/>
      <c r="AE2193" s="48"/>
      <c r="AF2193" s="48"/>
      <c r="AH2193" s="48"/>
      <c r="AJ2193" s="48"/>
      <c r="AK2193" s="48"/>
    </row>
    <row r="2194" spans="6:37" x14ac:dyDescent="0.25">
      <c r="F2194" s="48"/>
      <c r="G2194" s="48"/>
      <c r="H2194" s="61"/>
      <c r="I2194" s="48"/>
      <c r="J2194" s="48"/>
      <c r="Y2194" s="79"/>
      <c r="Z2194" s="102"/>
      <c r="AA2194" s="48"/>
      <c r="AB2194" s="48"/>
      <c r="AD2194" s="48"/>
      <c r="AE2194" s="48"/>
      <c r="AF2194" s="48"/>
      <c r="AH2194" s="48"/>
      <c r="AJ2194" s="48"/>
      <c r="AK2194" s="48"/>
    </row>
    <row r="2195" spans="6:37" x14ac:dyDescent="0.25">
      <c r="F2195" s="48"/>
      <c r="G2195" s="48"/>
      <c r="H2195" s="61"/>
      <c r="I2195" s="48"/>
      <c r="J2195" s="48"/>
      <c r="Y2195" s="79"/>
      <c r="Z2195" s="102"/>
      <c r="AA2195" s="48"/>
      <c r="AB2195" s="48"/>
      <c r="AD2195" s="48"/>
      <c r="AE2195" s="48"/>
      <c r="AF2195" s="48"/>
      <c r="AH2195" s="48"/>
      <c r="AJ2195" s="48"/>
      <c r="AK2195" s="48"/>
    </row>
    <row r="2196" spans="6:37" x14ac:dyDescent="0.25">
      <c r="F2196" s="48"/>
      <c r="G2196" s="48"/>
      <c r="H2196" s="61"/>
      <c r="I2196" s="48"/>
      <c r="J2196" s="48"/>
      <c r="Y2196" s="79"/>
      <c r="Z2196" s="102"/>
      <c r="AA2196" s="48"/>
      <c r="AB2196" s="48"/>
      <c r="AD2196" s="48"/>
      <c r="AE2196" s="48"/>
      <c r="AF2196" s="48"/>
      <c r="AH2196" s="48"/>
      <c r="AJ2196" s="48"/>
      <c r="AK2196" s="48"/>
    </row>
    <row r="2197" spans="6:37" x14ac:dyDescent="0.25">
      <c r="F2197" s="48"/>
      <c r="G2197" s="48"/>
      <c r="H2197" s="61"/>
      <c r="I2197" s="48"/>
      <c r="J2197" s="48"/>
      <c r="Y2197" s="79"/>
      <c r="Z2197" s="102"/>
      <c r="AA2197" s="48"/>
      <c r="AB2197" s="48"/>
      <c r="AD2197" s="48"/>
      <c r="AE2197" s="48"/>
      <c r="AF2197" s="48"/>
      <c r="AH2197" s="48"/>
      <c r="AJ2197" s="48"/>
      <c r="AK2197" s="48"/>
    </row>
    <row r="2198" spans="6:37" x14ac:dyDescent="0.25">
      <c r="F2198" s="48"/>
      <c r="G2198" s="48"/>
      <c r="H2198" s="61"/>
      <c r="I2198" s="48"/>
      <c r="J2198" s="48"/>
      <c r="Y2198" s="79"/>
      <c r="Z2198" s="102"/>
      <c r="AA2198" s="48"/>
      <c r="AB2198" s="48"/>
      <c r="AD2198" s="48"/>
      <c r="AE2198" s="48"/>
      <c r="AF2198" s="48"/>
      <c r="AH2198" s="48"/>
      <c r="AJ2198" s="48"/>
      <c r="AK2198" s="48"/>
    </row>
    <row r="2199" spans="6:37" x14ac:dyDescent="0.25">
      <c r="F2199" s="48"/>
      <c r="G2199" s="48"/>
      <c r="H2199" s="61"/>
      <c r="I2199" s="48"/>
      <c r="J2199" s="48"/>
      <c r="Y2199" s="79"/>
      <c r="Z2199" s="102"/>
      <c r="AA2199" s="48"/>
      <c r="AB2199" s="48"/>
      <c r="AD2199" s="48"/>
      <c r="AE2199" s="48"/>
      <c r="AF2199" s="48"/>
      <c r="AH2199" s="48"/>
      <c r="AJ2199" s="48"/>
      <c r="AK2199" s="48"/>
    </row>
    <row r="2200" spans="6:37" x14ac:dyDescent="0.25">
      <c r="F2200" s="48"/>
      <c r="G2200" s="48"/>
      <c r="H2200" s="61"/>
      <c r="I2200" s="48"/>
      <c r="J2200" s="48"/>
      <c r="Y2200" s="79"/>
      <c r="Z2200" s="102"/>
      <c r="AA2200" s="48"/>
      <c r="AB2200" s="48"/>
      <c r="AD2200" s="48"/>
      <c r="AE2200" s="48"/>
      <c r="AF2200" s="48"/>
      <c r="AH2200" s="48"/>
      <c r="AJ2200" s="48"/>
      <c r="AK2200" s="48"/>
    </row>
    <row r="2201" spans="6:37" x14ac:dyDescent="0.25">
      <c r="F2201" s="48"/>
      <c r="G2201" s="48"/>
      <c r="H2201" s="61"/>
      <c r="I2201" s="48"/>
      <c r="J2201" s="48"/>
      <c r="Y2201" s="79"/>
      <c r="Z2201" s="102"/>
      <c r="AA2201" s="48"/>
      <c r="AB2201" s="48"/>
      <c r="AD2201" s="48"/>
      <c r="AE2201" s="48"/>
      <c r="AF2201" s="48"/>
      <c r="AH2201" s="48"/>
      <c r="AJ2201" s="48"/>
      <c r="AK2201" s="48"/>
    </row>
    <row r="2202" spans="6:37" x14ac:dyDescent="0.25">
      <c r="F2202" s="48"/>
      <c r="G2202" s="48"/>
      <c r="H2202" s="61"/>
      <c r="I2202" s="48"/>
      <c r="J2202" s="48"/>
      <c r="Y2202" s="79"/>
      <c r="Z2202" s="102"/>
      <c r="AA2202" s="48"/>
      <c r="AB2202" s="48"/>
      <c r="AD2202" s="48"/>
      <c r="AE2202" s="48"/>
      <c r="AF2202" s="48"/>
      <c r="AH2202" s="48"/>
      <c r="AJ2202" s="48"/>
      <c r="AK2202" s="48"/>
    </row>
    <row r="2203" spans="6:37" x14ac:dyDescent="0.25">
      <c r="F2203" s="48"/>
      <c r="G2203" s="48"/>
      <c r="H2203" s="61"/>
      <c r="I2203" s="48"/>
      <c r="J2203" s="48"/>
      <c r="Y2203" s="79"/>
      <c r="Z2203" s="102"/>
      <c r="AA2203" s="48"/>
      <c r="AB2203" s="48"/>
      <c r="AD2203" s="48"/>
      <c r="AE2203" s="48"/>
      <c r="AF2203" s="48"/>
      <c r="AH2203" s="48"/>
      <c r="AJ2203" s="48"/>
      <c r="AK2203" s="48"/>
    </row>
    <row r="2204" spans="6:37" x14ac:dyDescent="0.25">
      <c r="F2204" s="48"/>
      <c r="G2204" s="48"/>
      <c r="H2204" s="61"/>
      <c r="I2204" s="48"/>
      <c r="J2204" s="48"/>
      <c r="Y2204" s="79"/>
      <c r="Z2204" s="102"/>
      <c r="AA2204" s="48"/>
      <c r="AB2204" s="48"/>
      <c r="AD2204" s="48"/>
      <c r="AE2204" s="48"/>
      <c r="AF2204" s="48"/>
      <c r="AH2204" s="48"/>
      <c r="AJ2204" s="48"/>
      <c r="AK2204" s="48"/>
    </row>
    <row r="2205" spans="6:37" x14ac:dyDescent="0.25">
      <c r="F2205" s="48"/>
      <c r="G2205" s="48"/>
      <c r="H2205" s="61"/>
      <c r="I2205" s="48"/>
      <c r="J2205" s="48"/>
      <c r="Y2205" s="79"/>
      <c r="Z2205" s="102"/>
      <c r="AA2205" s="48"/>
      <c r="AB2205" s="48"/>
      <c r="AD2205" s="48"/>
      <c r="AE2205" s="48"/>
      <c r="AF2205" s="48"/>
      <c r="AH2205" s="48"/>
      <c r="AJ2205" s="48"/>
      <c r="AK2205" s="48"/>
    </row>
    <row r="2206" spans="6:37" x14ac:dyDescent="0.25">
      <c r="F2206" s="48"/>
      <c r="G2206" s="48"/>
      <c r="H2206" s="61"/>
      <c r="I2206" s="48"/>
      <c r="J2206" s="48"/>
      <c r="Y2206" s="79"/>
      <c r="Z2206" s="102"/>
      <c r="AA2206" s="48"/>
      <c r="AB2206" s="48"/>
      <c r="AD2206" s="48"/>
      <c r="AE2206" s="48"/>
      <c r="AF2206" s="48"/>
      <c r="AH2206" s="48"/>
      <c r="AJ2206" s="48"/>
      <c r="AK2206" s="48"/>
    </row>
    <row r="2207" spans="6:37" x14ac:dyDescent="0.25">
      <c r="F2207" s="48"/>
      <c r="G2207" s="48"/>
      <c r="H2207" s="61"/>
      <c r="I2207" s="48"/>
      <c r="J2207" s="48"/>
      <c r="Y2207" s="79"/>
      <c r="Z2207" s="102"/>
      <c r="AA2207" s="48"/>
      <c r="AB2207" s="48"/>
      <c r="AD2207" s="48"/>
      <c r="AE2207" s="48"/>
      <c r="AF2207" s="48"/>
      <c r="AH2207" s="48"/>
      <c r="AJ2207" s="48"/>
      <c r="AK2207" s="48"/>
    </row>
    <row r="2208" spans="6:37" x14ac:dyDescent="0.25">
      <c r="F2208" s="48"/>
      <c r="G2208" s="48"/>
      <c r="H2208" s="61"/>
      <c r="I2208" s="48"/>
      <c r="J2208" s="48"/>
      <c r="Y2208" s="79"/>
      <c r="Z2208" s="102"/>
      <c r="AA2208" s="48"/>
      <c r="AB2208" s="48"/>
      <c r="AD2208" s="48"/>
      <c r="AE2208" s="48"/>
      <c r="AF2208" s="48"/>
      <c r="AH2208" s="48"/>
      <c r="AJ2208" s="48"/>
      <c r="AK2208" s="48"/>
    </row>
    <row r="2209" spans="6:37" x14ac:dyDescent="0.25">
      <c r="F2209" s="48"/>
      <c r="G2209" s="48"/>
      <c r="H2209" s="61"/>
      <c r="I2209" s="48"/>
      <c r="J2209" s="48"/>
      <c r="Y2209" s="79"/>
      <c r="Z2209" s="102"/>
      <c r="AA2209" s="48"/>
      <c r="AB2209" s="48"/>
      <c r="AD2209" s="48"/>
      <c r="AE2209" s="48"/>
      <c r="AF2209" s="48"/>
      <c r="AH2209" s="48"/>
      <c r="AJ2209" s="48"/>
      <c r="AK2209" s="48"/>
    </row>
    <row r="2210" spans="6:37" x14ac:dyDescent="0.25">
      <c r="F2210" s="48"/>
      <c r="G2210" s="48"/>
      <c r="H2210" s="61"/>
      <c r="I2210" s="48"/>
      <c r="J2210" s="48"/>
      <c r="Y2210" s="79"/>
      <c r="Z2210" s="102"/>
      <c r="AA2210" s="48"/>
      <c r="AB2210" s="48"/>
      <c r="AD2210" s="48"/>
      <c r="AE2210" s="48"/>
      <c r="AF2210" s="48"/>
      <c r="AH2210" s="48"/>
      <c r="AJ2210" s="48"/>
      <c r="AK2210" s="48"/>
    </row>
    <row r="2211" spans="6:37" x14ac:dyDescent="0.25">
      <c r="F2211" s="48"/>
      <c r="G2211" s="48"/>
      <c r="H2211" s="61"/>
      <c r="I2211" s="48"/>
      <c r="J2211" s="48"/>
      <c r="Y2211" s="79"/>
      <c r="Z2211" s="102"/>
      <c r="AA2211" s="48"/>
      <c r="AB2211" s="48"/>
      <c r="AD2211" s="48"/>
      <c r="AE2211" s="48"/>
      <c r="AF2211" s="48"/>
      <c r="AH2211" s="48"/>
      <c r="AJ2211" s="48"/>
      <c r="AK2211" s="48"/>
    </row>
    <row r="2212" spans="6:37" x14ac:dyDescent="0.25">
      <c r="F2212" s="48"/>
      <c r="G2212" s="48"/>
      <c r="H2212" s="61"/>
      <c r="I2212" s="48"/>
      <c r="J2212" s="48"/>
      <c r="Y2212" s="79"/>
      <c r="Z2212" s="102"/>
      <c r="AA2212" s="48"/>
      <c r="AB2212" s="48"/>
      <c r="AD2212" s="48"/>
      <c r="AE2212" s="48"/>
      <c r="AF2212" s="48"/>
      <c r="AH2212" s="48"/>
      <c r="AJ2212" s="48"/>
      <c r="AK2212" s="48"/>
    </row>
    <row r="2213" spans="6:37" x14ac:dyDescent="0.25">
      <c r="F2213" s="48"/>
      <c r="G2213" s="48"/>
      <c r="H2213" s="61"/>
      <c r="I2213" s="48"/>
      <c r="J2213" s="48"/>
      <c r="Y2213" s="79"/>
      <c r="Z2213" s="102"/>
      <c r="AA2213" s="48"/>
      <c r="AB2213" s="48"/>
      <c r="AD2213" s="48"/>
      <c r="AE2213" s="48"/>
      <c r="AF2213" s="48"/>
      <c r="AH2213" s="48"/>
      <c r="AJ2213" s="48"/>
      <c r="AK2213" s="48"/>
    </row>
    <row r="2214" spans="6:37" x14ac:dyDescent="0.25">
      <c r="F2214" s="48"/>
      <c r="G2214" s="48"/>
      <c r="H2214" s="61"/>
      <c r="I2214" s="48"/>
      <c r="J2214" s="48"/>
      <c r="Y2214" s="79"/>
      <c r="Z2214" s="102"/>
      <c r="AA2214" s="48"/>
      <c r="AB2214" s="48"/>
      <c r="AD2214" s="48"/>
      <c r="AE2214" s="48"/>
      <c r="AF2214" s="48"/>
      <c r="AH2214" s="48"/>
      <c r="AJ2214" s="48"/>
      <c r="AK2214" s="48"/>
    </row>
    <row r="2215" spans="6:37" x14ac:dyDescent="0.25">
      <c r="F2215" s="48"/>
      <c r="G2215" s="48"/>
      <c r="H2215" s="61"/>
      <c r="I2215" s="48"/>
      <c r="J2215" s="48"/>
      <c r="Y2215" s="79"/>
      <c r="Z2215" s="102"/>
      <c r="AA2215" s="48"/>
      <c r="AB2215" s="48"/>
      <c r="AD2215" s="48"/>
      <c r="AE2215" s="48"/>
      <c r="AF2215" s="48"/>
      <c r="AH2215" s="48"/>
      <c r="AJ2215" s="48"/>
      <c r="AK2215" s="48"/>
    </row>
    <row r="2216" spans="6:37" x14ac:dyDescent="0.25">
      <c r="F2216" s="48"/>
      <c r="G2216" s="48"/>
      <c r="H2216" s="61"/>
      <c r="I2216" s="48"/>
      <c r="J2216" s="48"/>
      <c r="Y2216" s="79"/>
      <c r="Z2216" s="102"/>
      <c r="AA2216" s="48"/>
      <c r="AB2216" s="48"/>
      <c r="AD2216" s="48"/>
      <c r="AE2216" s="48"/>
      <c r="AF2216" s="48"/>
      <c r="AH2216" s="48"/>
      <c r="AJ2216" s="48"/>
      <c r="AK2216" s="48"/>
    </row>
    <row r="2217" spans="6:37" x14ac:dyDescent="0.25">
      <c r="F2217" s="48"/>
      <c r="G2217" s="48"/>
      <c r="H2217" s="61"/>
      <c r="I2217" s="48"/>
      <c r="J2217" s="48"/>
      <c r="Y2217" s="79"/>
      <c r="Z2217" s="102"/>
      <c r="AA2217" s="48"/>
      <c r="AB2217" s="48"/>
      <c r="AD2217" s="48"/>
      <c r="AE2217" s="48"/>
      <c r="AF2217" s="48"/>
      <c r="AH2217" s="48"/>
      <c r="AJ2217" s="48"/>
      <c r="AK2217" s="48"/>
    </row>
    <row r="2218" spans="6:37" x14ac:dyDescent="0.25">
      <c r="F2218" s="48"/>
      <c r="G2218" s="48"/>
      <c r="H2218" s="61"/>
      <c r="I2218" s="48"/>
      <c r="J2218" s="48"/>
      <c r="Y2218" s="79"/>
      <c r="Z2218" s="102"/>
      <c r="AA2218" s="48"/>
      <c r="AB2218" s="48"/>
      <c r="AD2218" s="48"/>
      <c r="AE2218" s="48"/>
      <c r="AF2218" s="48"/>
      <c r="AH2218" s="48"/>
      <c r="AJ2218" s="48"/>
      <c r="AK2218" s="48"/>
    </row>
    <row r="2219" spans="6:37" x14ac:dyDescent="0.25">
      <c r="F2219" s="48"/>
      <c r="G2219" s="48"/>
      <c r="H2219" s="61"/>
      <c r="I2219" s="48"/>
      <c r="J2219" s="48"/>
      <c r="Y2219" s="79"/>
      <c r="Z2219" s="102"/>
      <c r="AA2219" s="48"/>
      <c r="AB2219" s="48"/>
      <c r="AD2219" s="48"/>
      <c r="AE2219" s="48"/>
      <c r="AF2219" s="48"/>
      <c r="AH2219" s="48"/>
      <c r="AJ2219" s="48"/>
      <c r="AK2219" s="48"/>
    </row>
    <row r="2220" spans="6:37" x14ac:dyDescent="0.25">
      <c r="F2220" s="48"/>
      <c r="G2220" s="48"/>
      <c r="H2220" s="61"/>
      <c r="I2220" s="48"/>
      <c r="J2220" s="48"/>
      <c r="Y2220" s="79"/>
      <c r="Z2220" s="102"/>
      <c r="AA2220" s="48"/>
      <c r="AB2220" s="48"/>
      <c r="AD2220" s="48"/>
      <c r="AE2220" s="48"/>
      <c r="AF2220" s="48"/>
      <c r="AH2220" s="48"/>
      <c r="AJ2220" s="48"/>
      <c r="AK2220" s="48"/>
    </row>
    <row r="2221" spans="6:37" x14ac:dyDescent="0.25">
      <c r="F2221" s="48"/>
      <c r="G2221" s="48"/>
      <c r="H2221" s="61"/>
      <c r="I2221" s="48"/>
      <c r="J2221" s="48"/>
      <c r="Y2221" s="79"/>
      <c r="Z2221" s="102"/>
      <c r="AA2221" s="48"/>
      <c r="AB2221" s="48"/>
      <c r="AD2221" s="48"/>
      <c r="AE2221" s="48"/>
      <c r="AF2221" s="48"/>
      <c r="AH2221" s="48"/>
      <c r="AJ2221" s="48"/>
      <c r="AK2221" s="48"/>
    </row>
    <row r="2222" spans="6:37" x14ac:dyDescent="0.25">
      <c r="F2222" s="48"/>
      <c r="G2222" s="48"/>
      <c r="H2222" s="61"/>
      <c r="I2222" s="48"/>
      <c r="J2222" s="48"/>
      <c r="Y2222" s="79"/>
      <c r="Z2222" s="102"/>
      <c r="AA2222" s="48"/>
      <c r="AB2222" s="48"/>
      <c r="AD2222" s="48"/>
      <c r="AE2222" s="48"/>
      <c r="AF2222" s="48"/>
      <c r="AH2222" s="48"/>
      <c r="AJ2222" s="48"/>
      <c r="AK2222" s="48"/>
    </row>
    <row r="2223" spans="6:37" x14ac:dyDescent="0.25">
      <c r="F2223" s="48"/>
      <c r="G2223" s="48"/>
      <c r="H2223" s="61"/>
      <c r="I2223" s="48"/>
      <c r="J2223" s="48"/>
      <c r="Y2223" s="79"/>
      <c r="Z2223" s="102"/>
      <c r="AA2223" s="48"/>
      <c r="AB2223" s="48"/>
      <c r="AD2223" s="48"/>
      <c r="AE2223" s="48"/>
      <c r="AF2223" s="48"/>
      <c r="AH2223" s="48"/>
      <c r="AJ2223" s="48"/>
      <c r="AK2223" s="48"/>
    </row>
    <row r="2224" spans="6:37" x14ac:dyDescent="0.25">
      <c r="F2224" s="48"/>
      <c r="G2224" s="48"/>
      <c r="H2224" s="61"/>
      <c r="I2224" s="48"/>
      <c r="J2224" s="48"/>
      <c r="Y2224" s="79"/>
      <c r="Z2224" s="102"/>
      <c r="AA2224" s="48"/>
      <c r="AB2224" s="48"/>
      <c r="AD2224" s="48"/>
      <c r="AE2224" s="48"/>
      <c r="AF2224" s="48"/>
      <c r="AH2224" s="48"/>
      <c r="AJ2224" s="48"/>
      <c r="AK2224" s="48"/>
    </row>
    <row r="2225" spans="6:37" x14ac:dyDescent="0.25">
      <c r="F2225" s="48"/>
      <c r="G2225" s="48"/>
      <c r="H2225" s="61"/>
      <c r="I2225" s="48"/>
      <c r="J2225" s="48"/>
      <c r="Y2225" s="79"/>
      <c r="Z2225" s="102"/>
      <c r="AA2225" s="48"/>
      <c r="AB2225" s="48"/>
      <c r="AD2225" s="48"/>
      <c r="AE2225" s="48"/>
      <c r="AF2225" s="48"/>
      <c r="AH2225" s="48"/>
      <c r="AJ2225" s="48"/>
      <c r="AK2225" s="48"/>
    </row>
    <row r="2226" spans="6:37" x14ac:dyDescent="0.25">
      <c r="F2226" s="48"/>
      <c r="G2226" s="48"/>
      <c r="H2226" s="61"/>
      <c r="I2226" s="48"/>
      <c r="J2226" s="48"/>
      <c r="Y2226" s="79"/>
      <c r="Z2226" s="102"/>
      <c r="AA2226" s="48"/>
      <c r="AB2226" s="48"/>
      <c r="AD2226" s="48"/>
      <c r="AE2226" s="48"/>
      <c r="AF2226" s="48"/>
      <c r="AH2226" s="48"/>
      <c r="AJ2226" s="48"/>
      <c r="AK2226" s="48"/>
    </row>
    <row r="2227" spans="6:37" x14ac:dyDescent="0.25">
      <c r="F2227" s="48"/>
      <c r="G2227" s="48"/>
      <c r="H2227" s="61"/>
      <c r="I2227" s="48"/>
      <c r="J2227" s="48"/>
      <c r="Y2227" s="79"/>
      <c r="Z2227" s="102"/>
      <c r="AA2227" s="48"/>
      <c r="AB2227" s="48"/>
      <c r="AD2227" s="48"/>
      <c r="AE2227" s="48"/>
      <c r="AF2227" s="48"/>
      <c r="AH2227" s="48"/>
      <c r="AJ2227" s="48"/>
      <c r="AK2227" s="48"/>
    </row>
    <row r="2228" spans="6:37" x14ac:dyDescent="0.25">
      <c r="F2228" s="48"/>
      <c r="G2228" s="48"/>
      <c r="H2228" s="61"/>
      <c r="I2228" s="48"/>
      <c r="J2228" s="48"/>
      <c r="Y2228" s="79"/>
      <c r="Z2228" s="102"/>
      <c r="AA2228" s="48"/>
      <c r="AB2228" s="48"/>
      <c r="AD2228" s="48"/>
      <c r="AE2228" s="48"/>
      <c r="AF2228" s="48"/>
      <c r="AH2228" s="48"/>
      <c r="AJ2228" s="48"/>
      <c r="AK2228" s="48"/>
    </row>
    <row r="2229" spans="6:37" x14ac:dyDescent="0.25">
      <c r="F2229" s="48"/>
      <c r="G2229" s="48"/>
      <c r="H2229" s="61"/>
      <c r="I2229" s="48"/>
      <c r="J2229" s="48"/>
      <c r="Y2229" s="79"/>
      <c r="Z2229" s="102"/>
      <c r="AA2229" s="48"/>
      <c r="AB2229" s="48"/>
      <c r="AD2229" s="48"/>
      <c r="AE2229" s="48"/>
      <c r="AF2229" s="48"/>
      <c r="AH2229" s="48"/>
      <c r="AJ2229" s="48"/>
      <c r="AK2229" s="48"/>
    </row>
    <row r="2230" spans="6:37" x14ac:dyDescent="0.25">
      <c r="F2230" s="48"/>
      <c r="G2230" s="48"/>
      <c r="H2230" s="61"/>
      <c r="I2230" s="48"/>
      <c r="J2230" s="48"/>
      <c r="Y2230" s="79"/>
      <c r="Z2230" s="102"/>
      <c r="AA2230" s="48"/>
      <c r="AB2230" s="48"/>
      <c r="AD2230" s="48"/>
      <c r="AE2230" s="48"/>
      <c r="AF2230" s="48"/>
      <c r="AH2230" s="48"/>
      <c r="AJ2230" s="48"/>
      <c r="AK2230" s="48"/>
    </row>
    <row r="2231" spans="6:37" x14ac:dyDescent="0.25">
      <c r="F2231" s="48"/>
      <c r="G2231" s="48"/>
      <c r="H2231" s="61"/>
      <c r="I2231" s="48"/>
      <c r="J2231" s="48"/>
      <c r="Y2231" s="79"/>
      <c r="Z2231" s="102"/>
      <c r="AA2231" s="48"/>
      <c r="AB2231" s="48"/>
      <c r="AD2231" s="48"/>
      <c r="AE2231" s="48"/>
      <c r="AF2231" s="48"/>
      <c r="AH2231" s="48"/>
      <c r="AJ2231" s="48"/>
      <c r="AK2231" s="48"/>
    </row>
    <row r="2232" spans="6:37" x14ac:dyDescent="0.25">
      <c r="F2232" s="48"/>
      <c r="G2232" s="48"/>
      <c r="H2232" s="61"/>
      <c r="I2232" s="48"/>
      <c r="J2232" s="48"/>
      <c r="Y2232" s="79"/>
      <c r="Z2232" s="102"/>
      <c r="AA2232" s="48"/>
      <c r="AB2232" s="48"/>
      <c r="AD2232" s="48"/>
      <c r="AE2232" s="48"/>
      <c r="AF2232" s="48"/>
      <c r="AH2232" s="48"/>
      <c r="AJ2232" s="48"/>
      <c r="AK2232" s="48"/>
    </row>
    <row r="2233" spans="6:37" x14ac:dyDescent="0.25">
      <c r="F2233" s="48"/>
      <c r="G2233" s="48"/>
      <c r="H2233" s="61"/>
      <c r="I2233" s="48"/>
      <c r="J2233" s="48"/>
      <c r="Y2233" s="79"/>
      <c r="Z2233" s="102"/>
      <c r="AA2233" s="48"/>
      <c r="AB2233" s="48"/>
      <c r="AD2233" s="48"/>
      <c r="AE2233" s="48"/>
      <c r="AF2233" s="48"/>
      <c r="AH2233" s="48"/>
      <c r="AJ2233" s="48"/>
      <c r="AK2233" s="48"/>
    </row>
    <row r="2234" spans="6:37" x14ac:dyDescent="0.25">
      <c r="F2234" s="48"/>
      <c r="G2234" s="48"/>
      <c r="H2234" s="61"/>
      <c r="I2234" s="48"/>
      <c r="J2234" s="48"/>
      <c r="Y2234" s="79"/>
      <c r="Z2234" s="102"/>
      <c r="AA2234" s="48"/>
      <c r="AB2234" s="48"/>
      <c r="AD2234" s="48"/>
      <c r="AE2234" s="48"/>
      <c r="AF2234" s="48"/>
      <c r="AH2234" s="48"/>
      <c r="AJ2234" s="48"/>
      <c r="AK2234" s="48"/>
    </row>
    <row r="2235" spans="6:37" x14ac:dyDescent="0.25">
      <c r="F2235" s="48"/>
      <c r="G2235" s="48"/>
      <c r="H2235" s="61"/>
      <c r="I2235" s="48"/>
      <c r="J2235" s="48"/>
      <c r="Y2235" s="79"/>
      <c r="Z2235" s="102"/>
      <c r="AA2235" s="48"/>
      <c r="AB2235" s="48"/>
      <c r="AD2235" s="48"/>
      <c r="AE2235" s="48"/>
      <c r="AF2235" s="48"/>
      <c r="AH2235" s="48"/>
      <c r="AJ2235" s="48"/>
      <c r="AK2235" s="48"/>
    </row>
    <row r="2236" spans="6:37" x14ac:dyDescent="0.25">
      <c r="F2236" s="48"/>
      <c r="G2236" s="48"/>
      <c r="H2236" s="61"/>
      <c r="I2236" s="48"/>
      <c r="J2236" s="48"/>
      <c r="Y2236" s="79"/>
      <c r="Z2236" s="102"/>
      <c r="AA2236" s="48"/>
      <c r="AB2236" s="48"/>
      <c r="AD2236" s="48"/>
      <c r="AE2236" s="48"/>
      <c r="AF2236" s="48"/>
      <c r="AH2236" s="48"/>
      <c r="AJ2236" s="48"/>
      <c r="AK2236" s="48"/>
    </row>
    <row r="2237" spans="6:37" x14ac:dyDescent="0.25">
      <c r="F2237" s="48"/>
      <c r="G2237" s="48"/>
      <c r="H2237" s="61"/>
      <c r="I2237" s="48"/>
      <c r="J2237" s="48"/>
      <c r="Y2237" s="79"/>
      <c r="Z2237" s="102"/>
      <c r="AA2237" s="48"/>
      <c r="AB2237" s="48"/>
      <c r="AD2237" s="48"/>
      <c r="AE2237" s="48"/>
      <c r="AF2237" s="48"/>
      <c r="AH2237" s="48"/>
      <c r="AJ2237" s="48"/>
      <c r="AK2237" s="48"/>
    </row>
    <row r="2238" spans="6:37" x14ac:dyDescent="0.25">
      <c r="F2238" s="48"/>
      <c r="G2238" s="48"/>
      <c r="H2238" s="61"/>
      <c r="I2238" s="48"/>
      <c r="J2238" s="48"/>
      <c r="Y2238" s="79"/>
      <c r="Z2238" s="102"/>
      <c r="AA2238" s="48"/>
      <c r="AB2238" s="48"/>
      <c r="AD2238" s="48"/>
      <c r="AE2238" s="48"/>
      <c r="AF2238" s="48"/>
      <c r="AH2238" s="48"/>
      <c r="AJ2238" s="48"/>
      <c r="AK2238" s="48"/>
    </row>
    <row r="2239" spans="6:37" x14ac:dyDescent="0.25">
      <c r="F2239" s="48"/>
      <c r="G2239" s="48"/>
      <c r="H2239" s="61"/>
      <c r="I2239" s="48"/>
      <c r="J2239" s="48"/>
      <c r="Y2239" s="79"/>
      <c r="Z2239" s="102"/>
      <c r="AA2239" s="48"/>
      <c r="AB2239" s="48"/>
      <c r="AD2239" s="48"/>
      <c r="AE2239" s="48"/>
      <c r="AF2239" s="48"/>
      <c r="AH2239" s="48"/>
      <c r="AJ2239" s="48"/>
      <c r="AK2239" s="48"/>
    </row>
    <row r="2240" spans="6:37" x14ac:dyDescent="0.25">
      <c r="F2240" s="48"/>
      <c r="G2240" s="48"/>
      <c r="H2240" s="61"/>
      <c r="I2240" s="48"/>
      <c r="J2240" s="48"/>
      <c r="Y2240" s="79"/>
      <c r="Z2240" s="102"/>
      <c r="AA2240" s="48"/>
      <c r="AB2240" s="48"/>
      <c r="AD2240" s="48"/>
      <c r="AE2240" s="48"/>
      <c r="AF2240" s="48"/>
      <c r="AH2240" s="48"/>
      <c r="AJ2240" s="48"/>
      <c r="AK2240" s="48"/>
    </row>
    <row r="2241" spans="6:37" x14ac:dyDescent="0.25">
      <c r="F2241" s="48"/>
      <c r="G2241" s="48"/>
      <c r="H2241" s="61"/>
      <c r="I2241" s="48"/>
      <c r="J2241" s="48"/>
      <c r="Y2241" s="79"/>
      <c r="Z2241" s="102"/>
      <c r="AA2241" s="48"/>
      <c r="AB2241" s="48"/>
      <c r="AD2241" s="48"/>
      <c r="AE2241" s="48"/>
      <c r="AF2241" s="48"/>
      <c r="AH2241" s="48"/>
      <c r="AJ2241" s="48"/>
      <c r="AK2241" s="48"/>
    </row>
    <row r="2242" spans="6:37" x14ac:dyDescent="0.25">
      <c r="F2242" s="48"/>
      <c r="G2242" s="48"/>
      <c r="H2242" s="61"/>
      <c r="I2242" s="48"/>
      <c r="J2242" s="48"/>
      <c r="Y2242" s="79"/>
      <c r="Z2242" s="102"/>
      <c r="AA2242" s="48"/>
      <c r="AB2242" s="48"/>
      <c r="AD2242" s="48"/>
      <c r="AE2242" s="48"/>
      <c r="AF2242" s="48"/>
      <c r="AH2242" s="48"/>
      <c r="AJ2242" s="48"/>
      <c r="AK2242" s="48"/>
    </row>
    <row r="2243" spans="6:37" x14ac:dyDescent="0.25">
      <c r="F2243" s="48"/>
      <c r="G2243" s="48"/>
      <c r="H2243" s="61"/>
      <c r="I2243" s="48"/>
      <c r="J2243" s="48"/>
      <c r="Y2243" s="79"/>
      <c r="Z2243" s="102"/>
      <c r="AA2243" s="48"/>
      <c r="AB2243" s="48"/>
      <c r="AD2243" s="48"/>
      <c r="AE2243" s="48"/>
      <c r="AF2243" s="48"/>
      <c r="AH2243" s="48"/>
      <c r="AJ2243" s="48"/>
      <c r="AK2243" s="48"/>
    </row>
    <row r="2244" spans="6:37" x14ac:dyDescent="0.25">
      <c r="F2244" s="48"/>
      <c r="G2244" s="48"/>
      <c r="H2244" s="61"/>
      <c r="I2244" s="48"/>
      <c r="J2244" s="48"/>
      <c r="Y2244" s="79"/>
      <c r="Z2244" s="102"/>
      <c r="AA2244" s="48"/>
      <c r="AB2244" s="48"/>
      <c r="AD2244" s="48"/>
      <c r="AE2244" s="48"/>
      <c r="AF2244" s="48"/>
      <c r="AH2244" s="48"/>
      <c r="AJ2244" s="48"/>
      <c r="AK2244" s="48"/>
    </row>
    <row r="2245" spans="6:37" x14ac:dyDescent="0.25">
      <c r="F2245" s="48"/>
      <c r="G2245" s="48"/>
      <c r="H2245" s="61"/>
      <c r="I2245" s="48"/>
      <c r="J2245" s="48"/>
      <c r="Y2245" s="79"/>
      <c r="Z2245" s="102"/>
      <c r="AA2245" s="48"/>
      <c r="AB2245" s="48"/>
      <c r="AD2245" s="48"/>
      <c r="AE2245" s="48"/>
      <c r="AF2245" s="48"/>
      <c r="AH2245" s="48"/>
      <c r="AJ2245" s="48"/>
      <c r="AK2245" s="48"/>
    </row>
    <row r="2246" spans="6:37" x14ac:dyDescent="0.25">
      <c r="F2246" s="48"/>
      <c r="G2246" s="48"/>
      <c r="H2246" s="61"/>
      <c r="I2246" s="48"/>
      <c r="J2246" s="48"/>
      <c r="Y2246" s="79"/>
      <c r="Z2246" s="102"/>
      <c r="AA2246" s="48"/>
      <c r="AB2246" s="48"/>
      <c r="AD2246" s="48"/>
      <c r="AE2246" s="48"/>
      <c r="AF2246" s="48"/>
      <c r="AH2246" s="48"/>
      <c r="AJ2246" s="48"/>
      <c r="AK2246" s="48"/>
    </row>
    <row r="2247" spans="6:37" x14ac:dyDescent="0.25">
      <c r="F2247" s="48"/>
      <c r="G2247" s="48"/>
      <c r="H2247" s="61"/>
      <c r="I2247" s="48"/>
      <c r="J2247" s="48"/>
      <c r="Y2247" s="79"/>
      <c r="Z2247" s="102"/>
      <c r="AA2247" s="48"/>
      <c r="AB2247" s="48"/>
      <c r="AD2247" s="48"/>
      <c r="AE2247" s="48"/>
      <c r="AF2247" s="48"/>
      <c r="AH2247" s="48"/>
      <c r="AJ2247" s="48"/>
      <c r="AK2247" s="48"/>
    </row>
    <row r="2248" spans="6:37" x14ac:dyDescent="0.25">
      <c r="F2248" s="48"/>
      <c r="G2248" s="48"/>
      <c r="H2248" s="61"/>
      <c r="I2248" s="48"/>
      <c r="J2248" s="48"/>
      <c r="Y2248" s="79"/>
      <c r="Z2248" s="102"/>
      <c r="AA2248" s="48"/>
      <c r="AB2248" s="48"/>
      <c r="AD2248" s="48"/>
      <c r="AE2248" s="48"/>
      <c r="AF2248" s="48"/>
      <c r="AH2248" s="48"/>
      <c r="AJ2248" s="48"/>
      <c r="AK2248" s="48"/>
    </row>
    <row r="2249" spans="6:37" x14ac:dyDescent="0.25">
      <c r="F2249" s="48"/>
      <c r="G2249" s="48"/>
      <c r="H2249" s="61"/>
      <c r="I2249" s="48"/>
      <c r="J2249" s="48"/>
      <c r="Y2249" s="79"/>
      <c r="Z2249" s="102"/>
      <c r="AA2249" s="48"/>
      <c r="AB2249" s="48"/>
      <c r="AD2249" s="48"/>
      <c r="AE2249" s="48"/>
      <c r="AF2249" s="48"/>
      <c r="AH2249" s="48"/>
      <c r="AJ2249" s="48"/>
      <c r="AK2249" s="48"/>
    </row>
    <row r="2250" spans="6:37" x14ac:dyDescent="0.25">
      <c r="F2250" s="48"/>
      <c r="G2250" s="48"/>
      <c r="H2250" s="61"/>
      <c r="I2250" s="48"/>
      <c r="J2250" s="48"/>
      <c r="Y2250" s="79"/>
      <c r="Z2250" s="102"/>
      <c r="AA2250" s="48"/>
      <c r="AB2250" s="48"/>
      <c r="AD2250" s="48"/>
      <c r="AE2250" s="48"/>
      <c r="AF2250" s="48"/>
      <c r="AH2250" s="48"/>
      <c r="AJ2250" s="48"/>
      <c r="AK2250" s="48"/>
    </row>
    <row r="2251" spans="6:37" x14ac:dyDescent="0.25">
      <c r="F2251" s="48"/>
      <c r="G2251" s="48"/>
      <c r="H2251" s="61"/>
      <c r="I2251" s="48"/>
      <c r="J2251" s="48"/>
      <c r="Y2251" s="79"/>
      <c r="Z2251" s="102"/>
      <c r="AA2251" s="48"/>
      <c r="AB2251" s="48"/>
      <c r="AD2251" s="48"/>
      <c r="AE2251" s="48"/>
      <c r="AF2251" s="48"/>
      <c r="AH2251" s="48"/>
      <c r="AJ2251" s="48"/>
      <c r="AK2251" s="48"/>
    </row>
    <row r="2252" spans="6:37" x14ac:dyDescent="0.25">
      <c r="F2252" s="48"/>
      <c r="G2252" s="48"/>
      <c r="H2252" s="61"/>
      <c r="I2252" s="48"/>
      <c r="J2252" s="48"/>
      <c r="Y2252" s="79"/>
      <c r="Z2252" s="102"/>
      <c r="AA2252" s="48"/>
      <c r="AB2252" s="48"/>
      <c r="AD2252" s="48"/>
      <c r="AE2252" s="48"/>
      <c r="AF2252" s="48"/>
      <c r="AH2252" s="48"/>
      <c r="AJ2252" s="48"/>
      <c r="AK2252" s="48"/>
    </row>
    <row r="2253" spans="6:37" x14ac:dyDescent="0.25">
      <c r="F2253" s="48"/>
      <c r="G2253" s="48"/>
      <c r="H2253" s="61"/>
      <c r="I2253" s="48"/>
      <c r="J2253" s="48"/>
      <c r="Y2253" s="79"/>
      <c r="Z2253" s="102"/>
      <c r="AA2253" s="48"/>
      <c r="AB2253" s="48"/>
      <c r="AD2253" s="48"/>
      <c r="AE2253" s="48"/>
      <c r="AF2253" s="48"/>
      <c r="AH2253" s="48"/>
      <c r="AJ2253" s="48"/>
      <c r="AK2253" s="48"/>
    </row>
    <row r="2254" spans="6:37" x14ac:dyDescent="0.25">
      <c r="F2254" s="48"/>
      <c r="G2254" s="48"/>
      <c r="H2254" s="61"/>
      <c r="I2254" s="48"/>
      <c r="J2254" s="48"/>
      <c r="Y2254" s="79"/>
      <c r="Z2254" s="102"/>
      <c r="AA2254" s="48"/>
      <c r="AB2254" s="48"/>
      <c r="AD2254" s="48"/>
      <c r="AE2254" s="48"/>
      <c r="AF2254" s="48"/>
      <c r="AH2254" s="48"/>
      <c r="AJ2254" s="48"/>
      <c r="AK2254" s="48"/>
    </row>
    <row r="2255" spans="6:37" x14ac:dyDescent="0.25">
      <c r="F2255" s="48"/>
      <c r="G2255" s="48"/>
      <c r="H2255" s="61"/>
      <c r="I2255" s="48"/>
      <c r="J2255" s="48"/>
      <c r="Y2255" s="79"/>
      <c r="Z2255" s="102"/>
      <c r="AA2255" s="48"/>
      <c r="AB2255" s="48"/>
      <c r="AD2255" s="48"/>
      <c r="AE2255" s="48"/>
      <c r="AF2255" s="48"/>
      <c r="AH2255" s="48"/>
      <c r="AJ2255" s="48"/>
      <c r="AK2255" s="48"/>
    </row>
    <row r="2256" spans="6:37" x14ac:dyDescent="0.25">
      <c r="F2256" s="48"/>
      <c r="G2256" s="48"/>
      <c r="H2256" s="61"/>
      <c r="I2256" s="48"/>
      <c r="J2256" s="48"/>
      <c r="Y2256" s="79"/>
      <c r="Z2256" s="102"/>
      <c r="AA2256" s="48"/>
      <c r="AB2256" s="48"/>
      <c r="AD2256" s="48"/>
      <c r="AE2256" s="48"/>
      <c r="AF2256" s="48"/>
      <c r="AH2256" s="48"/>
      <c r="AJ2256" s="48"/>
      <c r="AK2256" s="48"/>
    </row>
    <row r="2257" spans="6:37" x14ac:dyDescent="0.25">
      <c r="F2257" s="48"/>
      <c r="G2257" s="48"/>
      <c r="H2257" s="61"/>
      <c r="I2257" s="48"/>
      <c r="J2257" s="48"/>
      <c r="Y2257" s="79"/>
      <c r="Z2257" s="102"/>
      <c r="AA2257" s="48"/>
      <c r="AB2257" s="48"/>
      <c r="AD2257" s="48"/>
      <c r="AE2257" s="48"/>
      <c r="AF2257" s="48"/>
      <c r="AH2257" s="48"/>
      <c r="AJ2257" s="48"/>
      <c r="AK2257" s="48"/>
    </row>
    <row r="2258" spans="6:37" x14ac:dyDescent="0.25">
      <c r="F2258" s="48"/>
      <c r="G2258" s="48"/>
      <c r="H2258" s="61"/>
      <c r="I2258" s="48"/>
      <c r="J2258" s="48"/>
      <c r="Y2258" s="79"/>
      <c r="Z2258" s="102"/>
      <c r="AA2258" s="48"/>
      <c r="AB2258" s="48"/>
      <c r="AD2258" s="48"/>
      <c r="AE2258" s="48"/>
      <c r="AF2258" s="48"/>
      <c r="AH2258" s="48"/>
      <c r="AJ2258" s="48"/>
      <c r="AK2258" s="48"/>
    </row>
    <row r="2259" spans="6:37" x14ac:dyDescent="0.25">
      <c r="F2259" s="48"/>
      <c r="G2259" s="48"/>
      <c r="H2259" s="61"/>
      <c r="I2259" s="48"/>
      <c r="J2259" s="48"/>
      <c r="Y2259" s="79"/>
      <c r="Z2259" s="102"/>
      <c r="AA2259" s="48"/>
      <c r="AB2259" s="48"/>
      <c r="AD2259" s="48"/>
      <c r="AE2259" s="48"/>
      <c r="AF2259" s="48"/>
      <c r="AH2259" s="48"/>
      <c r="AJ2259" s="48"/>
      <c r="AK2259" s="48"/>
    </row>
    <row r="2260" spans="6:37" x14ac:dyDescent="0.25">
      <c r="F2260" s="48"/>
      <c r="G2260" s="48"/>
      <c r="H2260" s="61"/>
      <c r="I2260" s="48"/>
      <c r="J2260" s="48"/>
      <c r="Y2260" s="79"/>
      <c r="Z2260" s="102"/>
      <c r="AA2260" s="48"/>
      <c r="AB2260" s="48"/>
      <c r="AD2260" s="48"/>
      <c r="AE2260" s="48"/>
      <c r="AF2260" s="48"/>
      <c r="AH2260" s="48"/>
      <c r="AJ2260" s="48"/>
      <c r="AK2260" s="48"/>
    </row>
    <row r="2261" spans="6:37" x14ac:dyDescent="0.25">
      <c r="F2261" s="48"/>
      <c r="G2261" s="48"/>
      <c r="H2261" s="61"/>
      <c r="I2261" s="48"/>
      <c r="J2261" s="48"/>
      <c r="Y2261" s="79"/>
      <c r="Z2261" s="102"/>
      <c r="AA2261" s="48"/>
      <c r="AB2261" s="48"/>
      <c r="AD2261" s="48"/>
      <c r="AE2261" s="48"/>
      <c r="AF2261" s="48"/>
      <c r="AH2261" s="48"/>
      <c r="AJ2261" s="48"/>
      <c r="AK2261" s="48"/>
    </row>
    <row r="2262" spans="6:37" x14ac:dyDescent="0.25">
      <c r="F2262" s="48"/>
      <c r="G2262" s="48"/>
      <c r="H2262" s="61"/>
      <c r="I2262" s="48"/>
      <c r="J2262" s="48"/>
      <c r="Y2262" s="79"/>
      <c r="Z2262" s="102"/>
      <c r="AA2262" s="48"/>
      <c r="AB2262" s="48"/>
      <c r="AD2262" s="48"/>
      <c r="AE2262" s="48"/>
      <c r="AF2262" s="48"/>
      <c r="AH2262" s="48"/>
      <c r="AJ2262" s="48"/>
      <c r="AK2262" s="48"/>
    </row>
    <row r="2263" spans="6:37" x14ac:dyDescent="0.25">
      <c r="F2263" s="48"/>
      <c r="G2263" s="48"/>
      <c r="H2263" s="61"/>
      <c r="I2263" s="48"/>
      <c r="J2263" s="48"/>
      <c r="Y2263" s="79"/>
      <c r="Z2263" s="102"/>
      <c r="AA2263" s="48"/>
      <c r="AB2263" s="48"/>
      <c r="AD2263" s="48"/>
      <c r="AE2263" s="48"/>
      <c r="AF2263" s="48"/>
      <c r="AH2263" s="48"/>
      <c r="AJ2263" s="48"/>
      <c r="AK2263" s="48"/>
    </row>
    <row r="2264" spans="6:37" x14ac:dyDescent="0.25">
      <c r="F2264" s="48"/>
      <c r="G2264" s="48"/>
      <c r="H2264" s="61"/>
      <c r="I2264" s="48"/>
      <c r="J2264" s="48"/>
      <c r="Y2264" s="79"/>
      <c r="Z2264" s="102"/>
      <c r="AA2264" s="48"/>
      <c r="AB2264" s="48"/>
      <c r="AD2264" s="48"/>
      <c r="AE2264" s="48"/>
      <c r="AF2264" s="48"/>
      <c r="AH2264" s="48"/>
      <c r="AJ2264" s="48"/>
      <c r="AK2264" s="48"/>
    </row>
    <row r="2265" spans="6:37" x14ac:dyDescent="0.25">
      <c r="F2265" s="48"/>
      <c r="G2265" s="48"/>
      <c r="H2265" s="61"/>
      <c r="I2265" s="48"/>
      <c r="J2265" s="48"/>
      <c r="Y2265" s="79"/>
      <c r="Z2265" s="102"/>
      <c r="AA2265" s="48"/>
      <c r="AB2265" s="48"/>
      <c r="AD2265" s="48"/>
      <c r="AE2265" s="48"/>
      <c r="AF2265" s="48"/>
      <c r="AH2265" s="48"/>
      <c r="AJ2265" s="48"/>
      <c r="AK2265" s="48"/>
    </row>
    <row r="2266" spans="6:37" x14ac:dyDescent="0.25">
      <c r="F2266" s="48"/>
      <c r="G2266" s="48"/>
      <c r="H2266" s="61"/>
      <c r="I2266" s="48"/>
      <c r="J2266" s="48"/>
      <c r="Y2266" s="79"/>
      <c r="Z2266" s="102"/>
      <c r="AA2266" s="48"/>
      <c r="AB2266" s="48"/>
      <c r="AD2266" s="48"/>
      <c r="AE2266" s="48"/>
      <c r="AF2266" s="48"/>
      <c r="AH2266" s="48"/>
      <c r="AJ2266" s="48"/>
      <c r="AK2266" s="48"/>
    </row>
    <row r="2267" spans="6:37" x14ac:dyDescent="0.25">
      <c r="F2267" s="48"/>
      <c r="G2267" s="48"/>
      <c r="H2267" s="61"/>
      <c r="I2267" s="48"/>
      <c r="J2267" s="48"/>
      <c r="Y2267" s="79"/>
      <c r="Z2267" s="102"/>
      <c r="AA2267" s="48"/>
      <c r="AB2267" s="48"/>
      <c r="AD2267" s="48"/>
      <c r="AE2267" s="48"/>
      <c r="AF2267" s="48"/>
      <c r="AH2267" s="48"/>
      <c r="AJ2267" s="48"/>
      <c r="AK2267" s="48"/>
    </row>
    <row r="2268" spans="6:37" x14ac:dyDescent="0.25">
      <c r="F2268" s="48"/>
      <c r="G2268" s="48"/>
      <c r="H2268" s="61"/>
      <c r="I2268" s="48"/>
      <c r="J2268" s="48"/>
      <c r="Y2268" s="79"/>
      <c r="Z2268" s="102"/>
      <c r="AA2268" s="48"/>
      <c r="AB2268" s="48"/>
      <c r="AD2268" s="48"/>
      <c r="AE2268" s="48"/>
      <c r="AF2268" s="48"/>
      <c r="AH2268" s="48"/>
      <c r="AJ2268" s="48"/>
      <c r="AK2268" s="48"/>
    </row>
    <row r="2269" spans="6:37" x14ac:dyDescent="0.25">
      <c r="F2269" s="48"/>
      <c r="G2269" s="48"/>
      <c r="H2269" s="61"/>
      <c r="I2269" s="48"/>
      <c r="J2269" s="48"/>
      <c r="Y2269" s="79"/>
      <c r="Z2269" s="102"/>
      <c r="AA2269" s="48"/>
      <c r="AB2269" s="48"/>
      <c r="AD2269" s="48"/>
      <c r="AE2269" s="48"/>
      <c r="AF2269" s="48"/>
      <c r="AH2269" s="48"/>
      <c r="AJ2269" s="48"/>
      <c r="AK2269" s="48"/>
    </row>
    <row r="2270" spans="6:37" x14ac:dyDescent="0.25">
      <c r="F2270" s="48"/>
      <c r="G2270" s="48"/>
      <c r="H2270" s="61"/>
      <c r="I2270" s="48"/>
      <c r="J2270" s="48"/>
      <c r="Y2270" s="79"/>
      <c r="Z2270" s="102"/>
      <c r="AA2270" s="48"/>
      <c r="AB2270" s="48"/>
      <c r="AD2270" s="48"/>
      <c r="AE2270" s="48"/>
      <c r="AF2270" s="48"/>
      <c r="AH2270" s="48"/>
      <c r="AJ2270" s="48"/>
      <c r="AK2270" s="48"/>
    </row>
    <row r="2271" spans="6:37" x14ac:dyDescent="0.25">
      <c r="F2271" s="48"/>
      <c r="G2271" s="48"/>
      <c r="H2271" s="61"/>
      <c r="I2271" s="48"/>
      <c r="J2271" s="48"/>
      <c r="Y2271" s="79"/>
      <c r="Z2271" s="102"/>
      <c r="AA2271" s="48"/>
      <c r="AB2271" s="48"/>
      <c r="AD2271" s="48"/>
      <c r="AE2271" s="48"/>
      <c r="AF2271" s="48"/>
      <c r="AH2271" s="48"/>
      <c r="AJ2271" s="48"/>
      <c r="AK2271" s="48"/>
    </row>
    <row r="2272" spans="6:37" x14ac:dyDescent="0.25">
      <c r="F2272" s="48"/>
      <c r="G2272" s="48"/>
      <c r="H2272" s="61"/>
      <c r="I2272" s="48"/>
      <c r="J2272" s="48"/>
      <c r="Y2272" s="79"/>
      <c r="Z2272" s="102"/>
      <c r="AA2272" s="48"/>
      <c r="AB2272" s="48"/>
      <c r="AD2272" s="48"/>
      <c r="AE2272" s="48"/>
      <c r="AF2272" s="48"/>
      <c r="AH2272" s="48"/>
      <c r="AJ2272" s="48"/>
      <c r="AK2272" s="48"/>
    </row>
    <row r="2273" spans="6:37" x14ac:dyDescent="0.25">
      <c r="F2273" s="48"/>
      <c r="G2273" s="48"/>
      <c r="H2273" s="61"/>
      <c r="I2273" s="48"/>
      <c r="J2273" s="48"/>
      <c r="Y2273" s="79"/>
      <c r="Z2273" s="102"/>
      <c r="AA2273" s="48"/>
      <c r="AB2273" s="48"/>
      <c r="AD2273" s="48"/>
      <c r="AE2273" s="48"/>
      <c r="AF2273" s="48"/>
      <c r="AH2273" s="48"/>
      <c r="AJ2273" s="48"/>
      <c r="AK2273" s="48"/>
    </row>
    <row r="2274" spans="6:37" x14ac:dyDescent="0.25">
      <c r="F2274" s="48"/>
      <c r="G2274" s="48"/>
      <c r="H2274" s="61"/>
      <c r="I2274" s="48"/>
      <c r="J2274" s="48"/>
      <c r="Y2274" s="79"/>
      <c r="Z2274" s="102"/>
      <c r="AA2274" s="48"/>
      <c r="AB2274" s="48"/>
      <c r="AD2274" s="48"/>
      <c r="AE2274" s="48"/>
      <c r="AF2274" s="48"/>
      <c r="AH2274" s="48"/>
      <c r="AJ2274" s="48"/>
      <c r="AK2274" s="48"/>
    </row>
    <row r="2275" spans="6:37" x14ac:dyDescent="0.25">
      <c r="F2275" s="48"/>
      <c r="G2275" s="48"/>
      <c r="H2275" s="61"/>
      <c r="I2275" s="48"/>
      <c r="J2275" s="48"/>
      <c r="Y2275" s="79"/>
      <c r="Z2275" s="102"/>
      <c r="AA2275" s="48"/>
      <c r="AB2275" s="48"/>
      <c r="AD2275" s="48"/>
      <c r="AE2275" s="48"/>
      <c r="AF2275" s="48"/>
      <c r="AH2275" s="48"/>
      <c r="AJ2275" s="48"/>
      <c r="AK2275" s="48"/>
    </row>
    <row r="2276" spans="6:37" x14ac:dyDescent="0.25">
      <c r="F2276" s="48"/>
      <c r="G2276" s="48"/>
      <c r="H2276" s="61"/>
      <c r="I2276" s="48"/>
      <c r="J2276" s="48"/>
      <c r="Y2276" s="79"/>
      <c r="Z2276" s="102"/>
      <c r="AA2276" s="48"/>
      <c r="AB2276" s="48"/>
      <c r="AD2276" s="48"/>
      <c r="AE2276" s="48"/>
      <c r="AF2276" s="48"/>
      <c r="AH2276" s="48"/>
      <c r="AJ2276" s="48"/>
      <c r="AK2276" s="48"/>
    </row>
    <row r="2277" spans="6:37" x14ac:dyDescent="0.25">
      <c r="F2277" s="48"/>
      <c r="G2277" s="48"/>
      <c r="H2277" s="61"/>
      <c r="I2277" s="48"/>
      <c r="J2277" s="48"/>
      <c r="Y2277" s="79"/>
      <c r="Z2277" s="102"/>
      <c r="AA2277" s="48"/>
      <c r="AB2277" s="48"/>
      <c r="AD2277" s="48"/>
      <c r="AE2277" s="48"/>
      <c r="AF2277" s="48"/>
      <c r="AH2277" s="48"/>
      <c r="AJ2277" s="48"/>
      <c r="AK2277" s="48"/>
    </row>
    <row r="2278" spans="6:37" x14ac:dyDescent="0.25">
      <c r="F2278" s="48"/>
      <c r="G2278" s="48"/>
      <c r="H2278" s="61"/>
      <c r="I2278" s="48"/>
      <c r="J2278" s="48"/>
      <c r="Y2278" s="79"/>
      <c r="Z2278" s="102"/>
      <c r="AA2278" s="48"/>
      <c r="AB2278" s="48"/>
      <c r="AD2278" s="48"/>
      <c r="AE2278" s="48"/>
      <c r="AF2278" s="48"/>
      <c r="AH2278" s="48"/>
      <c r="AJ2278" s="48"/>
      <c r="AK2278" s="48"/>
    </row>
    <row r="2279" spans="6:37" x14ac:dyDescent="0.25">
      <c r="F2279" s="48"/>
      <c r="G2279" s="48"/>
      <c r="H2279" s="61"/>
      <c r="I2279" s="48"/>
      <c r="J2279" s="48"/>
      <c r="Y2279" s="79"/>
      <c r="Z2279" s="102"/>
      <c r="AA2279" s="48"/>
      <c r="AB2279" s="48"/>
      <c r="AD2279" s="48"/>
      <c r="AE2279" s="48"/>
      <c r="AF2279" s="48"/>
      <c r="AH2279" s="48"/>
      <c r="AJ2279" s="48"/>
      <c r="AK2279" s="48"/>
    </row>
    <row r="2280" spans="6:37" x14ac:dyDescent="0.25">
      <c r="F2280" s="48"/>
      <c r="G2280" s="48"/>
      <c r="H2280" s="61"/>
      <c r="I2280" s="48"/>
      <c r="J2280" s="48"/>
      <c r="Y2280" s="79"/>
      <c r="Z2280" s="102"/>
      <c r="AA2280" s="48"/>
      <c r="AB2280" s="48"/>
      <c r="AD2280" s="48"/>
      <c r="AE2280" s="48"/>
      <c r="AF2280" s="48"/>
      <c r="AH2280" s="48"/>
      <c r="AJ2280" s="48"/>
      <c r="AK2280" s="48"/>
    </row>
    <row r="2281" spans="6:37" x14ac:dyDescent="0.25">
      <c r="F2281" s="48"/>
      <c r="G2281" s="48"/>
      <c r="H2281" s="61"/>
      <c r="I2281" s="48"/>
      <c r="J2281" s="48"/>
      <c r="Y2281" s="79"/>
      <c r="Z2281" s="102"/>
      <c r="AA2281" s="48"/>
      <c r="AB2281" s="48"/>
      <c r="AD2281" s="48"/>
      <c r="AE2281" s="48"/>
      <c r="AF2281" s="48"/>
      <c r="AH2281" s="48"/>
      <c r="AJ2281" s="48"/>
      <c r="AK2281" s="48"/>
    </row>
    <row r="2282" spans="6:37" x14ac:dyDescent="0.25">
      <c r="F2282" s="48"/>
      <c r="G2282" s="48"/>
      <c r="H2282" s="61"/>
      <c r="I2282" s="48"/>
      <c r="J2282" s="48"/>
      <c r="Y2282" s="79"/>
      <c r="Z2282" s="102"/>
      <c r="AA2282" s="48"/>
      <c r="AB2282" s="48"/>
      <c r="AD2282" s="48"/>
      <c r="AE2282" s="48"/>
      <c r="AF2282" s="48"/>
      <c r="AH2282" s="48"/>
      <c r="AJ2282" s="48"/>
      <c r="AK2282" s="48"/>
    </row>
    <row r="2283" spans="6:37" x14ac:dyDescent="0.25">
      <c r="F2283" s="48"/>
      <c r="G2283" s="48"/>
      <c r="H2283" s="61"/>
      <c r="I2283" s="48"/>
      <c r="J2283" s="48"/>
      <c r="Y2283" s="79"/>
      <c r="Z2283" s="102"/>
      <c r="AA2283" s="48"/>
      <c r="AB2283" s="48"/>
      <c r="AD2283" s="48"/>
      <c r="AE2283" s="48"/>
      <c r="AF2283" s="48"/>
      <c r="AH2283" s="48"/>
      <c r="AJ2283" s="48"/>
      <c r="AK2283" s="48"/>
    </row>
    <row r="2284" spans="6:37" x14ac:dyDescent="0.25">
      <c r="F2284" s="48"/>
      <c r="G2284" s="48"/>
      <c r="H2284" s="61"/>
      <c r="I2284" s="48"/>
      <c r="J2284" s="48"/>
      <c r="Y2284" s="79"/>
      <c r="Z2284" s="102"/>
      <c r="AA2284" s="48"/>
      <c r="AB2284" s="48"/>
      <c r="AD2284" s="48"/>
      <c r="AE2284" s="48"/>
      <c r="AF2284" s="48"/>
      <c r="AH2284" s="48"/>
      <c r="AJ2284" s="48"/>
      <c r="AK2284" s="48"/>
    </row>
    <row r="2285" spans="6:37" x14ac:dyDescent="0.25">
      <c r="F2285" s="48"/>
      <c r="G2285" s="48"/>
      <c r="H2285" s="61"/>
      <c r="I2285" s="48"/>
      <c r="J2285" s="48"/>
      <c r="Y2285" s="79"/>
      <c r="Z2285" s="102"/>
      <c r="AA2285" s="48"/>
      <c r="AB2285" s="48"/>
      <c r="AD2285" s="48"/>
      <c r="AE2285" s="48"/>
      <c r="AF2285" s="48"/>
      <c r="AH2285" s="48"/>
      <c r="AJ2285" s="48"/>
      <c r="AK2285" s="48"/>
    </row>
    <row r="2286" spans="6:37" x14ac:dyDescent="0.25">
      <c r="F2286" s="48"/>
      <c r="G2286" s="48"/>
      <c r="H2286" s="61"/>
      <c r="I2286" s="48"/>
      <c r="J2286" s="48"/>
      <c r="Y2286" s="79"/>
      <c r="Z2286" s="102"/>
      <c r="AA2286" s="48"/>
      <c r="AB2286" s="48"/>
      <c r="AD2286" s="48"/>
      <c r="AE2286" s="48"/>
      <c r="AF2286" s="48"/>
      <c r="AH2286" s="48"/>
      <c r="AJ2286" s="48"/>
      <c r="AK2286" s="48"/>
    </row>
    <row r="2287" spans="6:37" x14ac:dyDescent="0.25">
      <c r="F2287" s="48"/>
      <c r="G2287" s="48"/>
      <c r="H2287" s="61"/>
      <c r="I2287" s="48"/>
      <c r="J2287" s="48"/>
      <c r="Y2287" s="79"/>
      <c r="Z2287" s="102"/>
      <c r="AA2287" s="48"/>
      <c r="AB2287" s="48"/>
      <c r="AD2287" s="48"/>
      <c r="AE2287" s="48"/>
      <c r="AF2287" s="48"/>
      <c r="AH2287" s="48"/>
      <c r="AJ2287" s="48"/>
      <c r="AK2287" s="48"/>
    </row>
    <row r="2288" spans="6:37" x14ac:dyDescent="0.25">
      <c r="F2288" s="48"/>
      <c r="G2288" s="48"/>
      <c r="H2288" s="61"/>
      <c r="I2288" s="48"/>
      <c r="J2288" s="48"/>
      <c r="Y2288" s="79"/>
      <c r="Z2288" s="102"/>
      <c r="AA2288" s="48"/>
      <c r="AB2288" s="48"/>
      <c r="AD2288" s="48"/>
      <c r="AE2288" s="48"/>
      <c r="AF2288" s="48"/>
      <c r="AH2288" s="48"/>
      <c r="AJ2288" s="48"/>
      <c r="AK2288" s="48"/>
    </row>
    <row r="2289" spans="6:37" x14ac:dyDescent="0.25">
      <c r="F2289" s="48"/>
      <c r="G2289" s="48"/>
      <c r="H2289" s="61"/>
      <c r="I2289" s="48"/>
      <c r="J2289" s="48"/>
      <c r="Y2289" s="79"/>
      <c r="Z2289" s="102"/>
      <c r="AA2289" s="48"/>
      <c r="AB2289" s="48"/>
      <c r="AD2289" s="48"/>
      <c r="AE2289" s="48"/>
      <c r="AF2289" s="48"/>
      <c r="AH2289" s="48"/>
      <c r="AJ2289" s="48"/>
      <c r="AK2289" s="48"/>
    </row>
    <row r="2290" spans="6:37" x14ac:dyDescent="0.25">
      <c r="F2290" s="48"/>
      <c r="G2290" s="48"/>
      <c r="H2290" s="61"/>
      <c r="I2290" s="48"/>
      <c r="J2290" s="48"/>
      <c r="Y2290" s="79"/>
      <c r="Z2290" s="102"/>
      <c r="AA2290" s="48"/>
      <c r="AB2290" s="48"/>
      <c r="AD2290" s="48"/>
      <c r="AE2290" s="48"/>
      <c r="AF2290" s="48"/>
      <c r="AH2290" s="48"/>
      <c r="AJ2290" s="48"/>
      <c r="AK2290" s="48"/>
    </row>
    <row r="2291" spans="6:37" x14ac:dyDescent="0.25">
      <c r="F2291" s="48"/>
      <c r="G2291" s="48"/>
      <c r="H2291" s="61"/>
      <c r="I2291" s="48"/>
      <c r="J2291" s="48"/>
      <c r="Y2291" s="79"/>
      <c r="Z2291" s="102"/>
      <c r="AA2291" s="48"/>
      <c r="AB2291" s="48"/>
      <c r="AD2291" s="48"/>
      <c r="AE2291" s="48"/>
      <c r="AF2291" s="48"/>
      <c r="AH2291" s="48"/>
      <c r="AJ2291" s="48"/>
      <c r="AK2291" s="48"/>
    </row>
    <row r="2292" spans="6:37" x14ac:dyDescent="0.25">
      <c r="F2292" s="48"/>
      <c r="G2292" s="48"/>
      <c r="H2292" s="61"/>
      <c r="I2292" s="48"/>
      <c r="J2292" s="48"/>
      <c r="Y2292" s="79"/>
      <c r="Z2292" s="102"/>
      <c r="AA2292" s="48"/>
      <c r="AB2292" s="48"/>
      <c r="AD2292" s="48"/>
      <c r="AE2292" s="48"/>
      <c r="AF2292" s="48"/>
      <c r="AH2292" s="48"/>
      <c r="AJ2292" s="48"/>
      <c r="AK2292" s="48"/>
    </row>
    <row r="2293" spans="6:37" x14ac:dyDescent="0.25">
      <c r="F2293" s="48"/>
      <c r="G2293" s="48"/>
      <c r="H2293" s="61"/>
      <c r="I2293" s="48"/>
      <c r="J2293" s="48"/>
      <c r="Y2293" s="79"/>
      <c r="Z2293" s="102"/>
      <c r="AA2293" s="48"/>
      <c r="AB2293" s="48"/>
      <c r="AD2293" s="48"/>
      <c r="AE2293" s="48"/>
      <c r="AF2293" s="48"/>
      <c r="AH2293" s="48"/>
      <c r="AJ2293" s="48"/>
      <c r="AK2293" s="48"/>
    </row>
    <row r="2294" spans="6:37" x14ac:dyDescent="0.25">
      <c r="F2294" s="48"/>
      <c r="G2294" s="48"/>
      <c r="H2294" s="61"/>
      <c r="I2294" s="48"/>
      <c r="J2294" s="48"/>
      <c r="Y2294" s="79"/>
      <c r="Z2294" s="102"/>
      <c r="AA2294" s="48"/>
      <c r="AB2294" s="48"/>
      <c r="AD2294" s="48"/>
      <c r="AE2294" s="48"/>
      <c r="AF2294" s="48"/>
      <c r="AH2294" s="48"/>
      <c r="AJ2294" s="48"/>
      <c r="AK2294" s="48"/>
    </row>
    <row r="2295" spans="6:37" x14ac:dyDescent="0.25">
      <c r="F2295" s="48"/>
      <c r="G2295" s="48"/>
      <c r="H2295" s="61"/>
      <c r="I2295" s="48"/>
      <c r="J2295" s="48"/>
      <c r="Y2295" s="79"/>
      <c r="Z2295" s="102"/>
      <c r="AA2295" s="48"/>
      <c r="AB2295" s="48"/>
      <c r="AD2295" s="48"/>
      <c r="AE2295" s="48"/>
      <c r="AF2295" s="48"/>
      <c r="AH2295" s="48"/>
      <c r="AJ2295" s="48"/>
      <c r="AK2295" s="48"/>
    </row>
    <row r="2296" spans="6:37" x14ac:dyDescent="0.25">
      <c r="F2296" s="48"/>
      <c r="G2296" s="48"/>
      <c r="H2296" s="61"/>
      <c r="I2296" s="48"/>
      <c r="J2296" s="48"/>
      <c r="Y2296" s="79"/>
      <c r="Z2296" s="102"/>
      <c r="AA2296" s="48"/>
      <c r="AB2296" s="48"/>
      <c r="AD2296" s="48"/>
      <c r="AE2296" s="48"/>
      <c r="AF2296" s="48"/>
      <c r="AH2296" s="48"/>
      <c r="AJ2296" s="48"/>
      <c r="AK2296" s="48"/>
    </row>
    <row r="2297" spans="6:37" x14ac:dyDescent="0.25">
      <c r="F2297" s="48"/>
      <c r="G2297" s="48"/>
      <c r="H2297" s="61"/>
      <c r="I2297" s="48"/>
      <c r="J2297" s="48"/>
      <c r="Y2297" s="79"/>
      <c r="Z2297" s="102"/>
      <c r="AA2297" s="48"/>
      <c r="AB2297" s="48"/>
      <c r="AD2297" s="48"/>
      <c r="AE2297" s="48"/>
      <c r="AF2297" s="48"/>
      <c r="AH2297" s="48"/>
      <c r="AJ2297" s="48"/>
      <c r="AK2297" s="48"/>
    </row>
    <row r="2298" spans="6:37" x14ac:dyDescent="0.25">
      <c r="F2298" s="48"/>
      <c r="G2298" s="48"/>
      <c r="H2298" s="61"/>
      <c r="I2298" s="48"/>
      <c r="J2298" s="48"/>
      <c r="Y2298" s="79"/>
      <c r="Z2298" s="102"/>
      <c r="AA2298" s="48"/>
      <c r="AB2298" s="48"/>
      <c r="AD2298" s="48"/>
      <c r="AE2298" s="48"/>
      <c r="AF2298" s="48"/>
      <c r="AH2298" s="48"/>
      <c r="AJ2298" s="48"/>
      <c r="AK2298" s="48"/>
    </row>
    <row r="2299" spans="6:37" x14ac:dyDescent="0.25">
      <c r="F2299" s="48"/>
      <c r="G2299" s="48"/>
      <c r="H2299" s="61"/>
      <c r="I2299" s="48"/>
      <c r="J2299" s="48"/>
      <c r="Y2299" s="79"/>
      <c r="Z2299" s="102"/>
      <c r="AA2299" s="48"/>
      <c r="AB2299" s="48"/>
      <c r="AD2299" s="48"/>
      <c r="AE2299" s="48"/>
      <c r="AF2299" s="48"/>
      <c r="AH2299" s="48"/>
      <c r="AJ2299" s="48"/>
      <c r="AK2299" s="48"/>
    </row>
    <row r="2300" spans="6:37" x14ac:dyDescent="0.25">
      <c r="F2300" s="48"/>
      <c r="G2300" s="48"/>
      <c r="H2300" s="61"/>
      <c r="I2300" s="48"/>
      <c r="J2300" s="48"/>
      <c r="Y2300" s="79"/>
      <c r="Z2300" s="102"/>
      <c r="AA2300" s="48"/>
      <c r="AB2300" s="48"/>
      <c r="AD2300" s="48"/>
      <c r="AE2300" s="48"/>
      <c r="AF2300" s="48"/>
      <c r="AH2300" s="48"/>
      <c r="AJ2300" s="48"/>
      <c r="AK2300" s="48"/>
    </row>
    <row r="2301" spans="6:37" x14ac:dyDescent="0.25">
      <c r="F2301" s="48"/>
      <c r="G2301" s="48"/>
      <c r="H2301" s="61"/>
      <c r="I2301" s="48"/>
      <c r="J2301" s="48"/>
      <c r="Y2301" s="79"/>
      <c r="Z2301" s="102"/>
      <c r="AA2301" s="48"/>
      <c r="AB2301" s="48"/>
      <c r="AD2301" s="48"/>
      <c r="AE2301" s="48"/>
      <c r="AF2301" s="48"/>
      <c r="AH2301" s="48"/>
      <c r="AJ2301" s="48"/>
      <c r="AK2301" s="48"/>
    </row>
    <row r="2302" spans="6:37" x14ac:dyDescent="0.25">
      <c r="F2302" s="48"/>
      <c r="G2302" s="48"/>
      <c r="H2302" s="61"/>
      <c r="I2302" s="48"/>
      <c r="J2302" s="48"/>
      <c r="Y2302" s="79"/>
      <c r="Z2302" s="102"/>
      <c r="AA2302" s="48"/>
      <c r="AB2302" s="48"/>
      <c r="AD2302" s="48"/>
      <c r="AE2302" s="48"/>
      <c r="AF2302" s="48"/>
      <c r="AH2302" s="48"/>
      <c r="AJ2302" s="48"/>
      <c r="AK2302" s="48"/>
    </row>
    <row r="2303" spans="6:37" x14ac:dyDescent="0.25">
      <c r="F2303" s="48"/>
      <c r="G2303" s="48"/>
      <c r="H2303" s="61"/>
      <c r="I2303" s="48"/>
      <c r="J2303" s="48"/>
      <c r="Y2303" s="79"/>
      <c r="Z2303" s="102"/>
      <c r="AA2303" s="48"/>
      <c r="AB2303" s="48"/>
      <c r="AD2303" s="48"/>
      <c r="AE2303" s="48"/>
      <c r="AF2303" s="48"/>
      <c r="AH2303" s="48"/>
      <c r="AJ2303" s="48"/>
      <c r="AK2303" s="48"/>
    </row>
    <row r="2304" spans="6:37" x14ac:dyDescent="0.25">
      <c r="F2304" s="48"/>
      <c r="G2304" s="48"/>
      <c r="H2304" s="61"/>
      <c r="I2304" s="48"/>
      <c r="J2304" s="48"/>
      <c r="Y2304" s="79"/>
      <c r="Z2304" s="102"/>
      <c r="AA2304" s="48"/>
      <c r="AB2304" s="48"/>
      <c r="AD2304" s="48"/>
      <c r="AE2304" s="48"/>
      <c r="AF2304" s="48"/>
      <c r="AH2304" s="48"/>
      <c r="AJ2304" s="48"/>
      <c r="AK2304" s="48"/>
    </row>
    <row r="2305" spans="6:37" x14ac:dyDescent="0.25">
      <c r="F2305" s="48"/>
      <c r="G2305" s="48"/>
      <c r="H2305" s="61"/>
      <c r="I2305" s="48"/>
      <c r="J2305" s="48"/>
      <c r="Y2305" s="79"/>
      <c r="Z2305" s="102"/>
      <c r="AA2305" s="48"/>
      <c r="AB2305" s="48"/>
      <c r="AD2305" s="48"/>
      <c r="AE2305" s="48"/>
      <c r="AF2305" s="48"/>
      <c r="AH2305" s="48"/>
      <c r="AJ2305" s="48"/>
      <c r="AK2305" s="48"/>
    </row>
    <row r="2306" spans="6:37" x14ac:dyDescent="0.25">
      <c r="F2306" s="48"/>
      <c r="G2306" s="48"/>
      <c r="H2306" s="61"/>
      <c r="I2306" s="48"/>
      <c r="J2306" s="48"/>
      <c r="Y2306" s="79"/>
      <c r="Z2306" s="102"/>
      <c r="AA2306" s="48"/>
      <c r="AB2306" s="48"/>
      <c r="AD2306" s="48"/>
      <c r="AE2306" s="48"/>
      <c r="AF2306" s="48"/>
      <c r="AH2306" s="48"/>
      <c r="AJ2306" s="48"/>
      <c r="AK2306" s="48"/>
    </row>
    <row r="2307" spans="6:37" x14ac:dyDescent="0.25">
      <c r="F2307" s="48"/>
      <c r="G2307" s="48"/>
      <c r="H2307" s="61"/>
      <c r="I2307" s="48"/>
      <c r="J2307" s="48"/>
      <c r="Y2307" s="79"/>
      <c r="Z2307" s="102"/>
      <c r="AA2307" s="48"/>
      <c r="AB2307" s="48"/>
      <c r="AD2307" s="48"/>
      <c r="AE2307" s="48"/>
      <c r="AF2307" s="48"/>
      <c r="AH2307" s="48"/>
      <c r="AJ2307" s="48"/>
      <c r="AK2307" s="48"/>
    </row>
    <row r="2308" spans="6:37" x14ac:dyDescent="0.25">
      <c r="F2308" s="48"/>
      <c r="G2308" s="48"/>
      <c r="H2308" s="61"/>
      <c r="I2308" s="48"/>
      <c r="J2308" s="48"/>
      <c r="Y2308" s="79"/>
      <c r="Z2308" s="102"/>
      <c r="AA2308" s="48"/>
      <c r="AB2308" s="48"/>
      <c r="AD2308" s="48"/>
      <c r="AE2308" s="48"/>
      <c r="AF2308" s="48"/>
      <c r="AH2308" s="48"/>
      <c r="AJ2308" s="48"/>
      <c r="AK2308" s="48"/>
    </row>
    <row r="2309" spans="6:37" x14ac:dyDescent="0.25">
      <c r="F2309" s="48"/>
      <c r="G2309" s="48"/>
      <c r="H2309" s="61"/>
      <c r="I2309" s="48"/>
      <c r="J2309" s="48"/>
      <c r="Y2309" s="79"/>
      <c r="Z2309" s="102"/>
      <c r="AA2309" s="48"/>
      <c r="AB2309" s="48"/>
      <c r="AD2309" s="48"/>
      <c r="AE2309" s="48"/>
      <c r="AF2309" s="48"/>
      <c r="AH2309" s="48"/>
      <c r="AJ2309" s="48"/>
      <c r="AK2309" s="48"/>
    </row>
    <row r="2310" spans="6:37" x14ac:dyDescent="0.25">
      <c r="F2310" s="48"/>
      <c r="G2310" s="48"/>
      <c r="H2310" s="61"/>
      <c r="I2310" s="48"/>
      <c r="J2310" s="48"/>
      <c r="Y2310" s="79"/>
      <c r="Z2310" s="102"/>
      <c r="AA2310" s="48"/>
      <c r="AB2310" s="48"/>
      <c r="AD2310" s="48"/>
      <c r="AE2310" s="48"/>
      <c r="AF2310" s="48"/>
      <c r="AH2310" s="48"/>
      <c r="AJ2310" s="48"/>
      <c r="AK2310" s="48"/>
    </row>
    <row r="2311" spans="6:37" x14ac:dyDescent="0.25">
      <c r="F2311" s="48"/>
      <c r="G2311" s="48"/>
      <c r="H2311" s="61"/>
      <c r="I2311" s="48"/>
      <c r="J2311" s="48"/>
      <c r="Y2311" s="79"/>
      <c r="Z2311" s="102"/>
      <c r="AA2311" s="48"/>
      <c r="AB2311" s="48"/>
      <c r="AD2311" s="48"/>
      <c r="AE2311" s="48"/>
      <c r="AF2311" s="48"/>
      <c r="AH2311" s="48"/>
      <c r="AJ2311" s="48"/>
      <c r="AK2311" s="48"/>
    </row>
    <row r="2312" spans="6:37" x14ac:dyDescent="0.25">
      <c r="F2312" s="48"/>
      <c r="G2312" s="48"/>
      <c r="H2312" s="61"/>
      <c r="I2312" s="48"/>
      <c r="J2312" s="48"/>
      <c r="Y2312" s="79"/>
      <c r="Z2312" s="102"/>
      <c r="AA2312" s="48"/>
      <c r="AB2312" s="48"/>
      <c r="AD2312" s="48"/>
      <c r="AE2312" s="48"/>
      <c r="AF2312" s="48"/>
      <c r="AH2312" s="48"/>
      <c r="AJ2312" s="48"/>
      <c r="AK2312" s="48"/>
    </row>
    <row r="2313" spans="6:37" x14ac:dyDescent="0.25">
      <c r="F2313" s="48"/>
      <c r="G2313" s="48"/>
      <c r="H2313" s="61"/>
      <c r="I2313" s="48"/>
      <c r="J2313" s="48"/>
      <c r="Y2313" s="79"/>
      <c r="Z2313" s="102"/>
      <c r="AA2313" s="48"/>
      <c r="AB2313" s="48"/>
      <c r="AD2313" s="48"/>
      <c r="AE2313" s="48"/>
      <c r="AF2313" s="48"/>
      <c r="AH2313" s="48"/>
      <c r="AJ2313" s="48"/>
      <c r="AK2313" s="48"/>
    </row>
    <row r="2314" spans="6:37" x14ac:dyDescent="0.25">
      <c r="F2314" s="48"/>
      <c r="G2314" s="48"/>
      <c r="H2314" s="61"/>
      <c r="I2314" s="48"/>
      <c r="J2314" s="48"/>
      <c r="Y2314" s="79"/>
      <c r="Z2314" s="102"/>
      <c r="AA2314" s="48"/>
      <c r="AB2314" s="48"/>
      <c r="AD2314" s="48"/>
      <c r="AE2314" s="48"/>
      <c r="AF2314" s="48"/>
      <c r="AH2314" s="48"/>
      <c r="AJ2314" s="48"/>
      <c r="AK2314" s="48"/>
    </row>
    <row r="2315" spans="6:37" x14ac:dyDescent="0.25">
      <c r="F2315" s="48"/>
      <c r="G2315" s="48"/>
      <c r="H2315" s="61"/>
      <c r="I2315" s="48"/>
      <c r="J2315" s="48"/>
      <c r="Y2315" s="79"/>
      <c r="Z2315" s="102"/>
      <c r="AA2315" s="48"/>
      <c r="AB2315" s="48"/>
      <c r="AD2315" s="48"/>
      <c r="AE2315" s="48"/>
      <c r="AF2315" s="48"/>
      <c r="AH2315" s="48"/>
      <c r="AJ2315" s="48"/>
      <c r="AK2315" s="48"/>
    </row>
    <row r="2316" spans="6:37" x14ac:dyDescent="0.25">
      <c r="F2316" s="48"/>
      <c r="G2316" s="48"/>
      <c r="H2316" s="61"/>
      <c r="I2316" s="48"/>
      <c r="J2316" s="48"/>
      <c r="Y2316" s="79"/>
      <c r="Z2316" s="102"/>
      <c r="AA2316" s="48"/>
      <c r="AB2316" s="48"/>
      <c r="AD2316" s="48"/>
      <c r="AE2316" s="48"/>
      <c r="AF2316" s="48"/>
      <c r="AH2316" s="48"/>
      <c r="AJ2316" s="48"/>
      <c r="AK2316" s="48"/>
    </row>
    <row r="2317" spans="6:37" x14ac:dyDescent="0.25">
      <c r="F2317" s="48"/>
      <c r="G2317" s="48"/>
      <c r="H2317" s="61"/>
      <c r="I2317" s="48"/>
      <c r="J2317" s="48"/>
      <c r="Y2317" s="79"/>
      <c r="Z2317" s="102"/>
      <c r="AA2317" s="48"/>
      <c r="AB2317" s="48"/>
      <c r="AD2317" s="48"/>
      <c r="AE2317" s="48"/>
      <c r="AF2317" s="48"/>
      <c r="AH2317" s="48"/>
      <c r="AJ2317" s="48"/>
      <c r="AK2317" s="48"/>
    </row>
    <row r="2318" spans="6:37" x14ac:dyDescent="0.25">
      <c r="F2318" s="48"/>
      <c r="G2318" s="48"/>
      <c r="H2318" s="61"/>
      <c r="I2318" s="48"/>
      <c r="J2318" s="48"/>
      <c r="Y2318" s="79"/>
      <c r="Z2318" s="102"/>
      <c r="AA2318" s="48"/>
      <c r="AB2318" s="48"/>
      <c r="AD2318" s="48"/>
      <c r="AE2318" s="48"/>
      <c r="AF2318" s="48"/>
      <c r="AH2318" s="48"/>
      <c r="AJ2318" s="48"/>
      <c r="AK2318" s="48"/>
    </row>
    <row r="2319" spans="6:37" x14ac:dyDescent="0.25">
      <c r="F2319" s="48"/>
      <c r="G2319" s="48"/>
      <c r="H2319" s="61"/>
      <c r="I2319" s="48"/>
      <c r="J2319" s="48"/>
      <c r="Y2319" s="79"/>
      <c r="Z2319" s="102"/>
      <c r="AA2319" s="48"/>
      <c r="AB2319" s="48"/>
      <c r="AD2319" s="48"/>
      <c r="AE2319" s="48"/>
      <c r="AF2319" s="48"/>
      <c r="AH2319" s="48"/>
      <c r="AJ2319" s="48"/>
      <c r="AK2319" s="48"/>
    </row>
    <row r="2320" spans="6:37" x14ac:dyDescent="0.25">
      <c r="F2320" s="48"/>
      <c r="G2320" s="48"/>
      <c r="H2320" s="61"/>
      <c r="I2320" s="48"/>
      <c r="J2320" s="48"/>
      <c r="Y2320" s="79"/>
      <c r="Z2320" s="102"/>
      <c r="AA2320" s="48"/>
      <c r="AB2320" s="48"/>
      <c r="AD2320" s="48"/>
      <c r="AE2320" s="48"/>
      <c r="AF2320" s="48"/>
      <c r="AH2320" s="48"/>
      <c r="AJ2320" s="48"/>
      <c r="AK2320" s="48"/>
    </row>
    <row r="2321" spans="6:37" x14ac:dyDescent="0.25">
      <c r="F2321" s="48"/>
      <c r="G2321" s="48"/>
      <c r="H2321" s="61"/>
      <c r="I2321" s="48"/>
      <c r="J2321" s="48"/>
      <c r="Y2321" s="79"/>
      <c r="Z2321" s="102"/>
      <c r="AA2321" s="48"/>
      <c r="AB2321" s="48"/>
      <c r="AD2321" s="48"/>
      <c r="AE2321" s="48"/>
      <c r="AF2321" s="48"/>
      <c r="AH2321" s="48"/>
      <c r="AJ2321" s="48"/>
      <c r="AK2321" s="48"/>
    </row>
    <row r="2322" spans="6:37" x14ac:dyDescent="0.25">
      <c r="F2322" s="48"/>
      <c r="G2322" s="48"/>
      <c r="H2322" s="61"/>
      <c r="I2322" s="48"/>
      <c r="J2322" s="48"/>
      <c r="Y2322" s="79"/>
      <c r="Z2322" s="102"/>
      <c r="AA2322" s="48"/>
      <c r="AB2322" s="48"/>
      <c r="AD2322" s="48"/>
      <c r="AE2322" s="48"/>
      <c r="AF2322" s="48"/>
      <c r="AH2322" s="48"/>
      <c r="AJ2322" s="48"/>
      <c r="AK2322" s="48"/>
    </row>
    <row r="2323" spans="6:37" x14ac:dyDescent="0.25">
      <c r="F2323" s="48"/>
      <c r="G2323" s="48"/>
      <c r="H2323" s="61"/>
      <c r="I2323" s="48"/>
      <c r="J2323" s="48"/>
      <c r="Y2323" s="79"/>
      <c r="Z2323" s="102"/>
      <c r="AA2323" s="48"/>
      <c r="AB2323" s="48"/>
      <c r="AD2323" s="48"/>
      <c r="AE2323" s="48"/>
      <c r="AF2323" s="48"/>
      <c r="AH2323" s="48"/>
      <c r="AJ2323" s="48"/>
      <c r="AK2323" s="48"/>
    </row>
    <row r="2324" spans="6:37" x14ac:dyDescent="0.25">
      <c r="F2324" s="48"/>
      <c r="G2324" s="48"/>
      <c r="H2324" s="61"/>
      <c r="I2324" s="48"/>
      <c r="J2324" s="48"/>
      <c r="Y2324" s="79"/>
      <c r="Z2324" s="102"/>
      <c r="AA2324" s="48"/>
      <c r="AB2324" s="48"/>
      <c r="AD2324" s="48"/>
      <c r="AE2324" s="48"/>
      <c r="AF2324" s="48"/>
      <c r="AH2324" s="48"/>
      <c r="AJ2324" s="48"/>
      <c r="AK2324" s="48"/>
    </row>
    <row r="2325" spans="6:37" x14ac:dyDescent="0.25">
      <c r="F2325" s="48"/>
      <c r="G2325" s="48"/>
      <c r="H2325" s="61"/>
      <c r="I2325" s="48"/>
      <c r="J2325" s="48"/>
      <c r="Y2325" s="79"/>
      <c r="Z2325" s="102"/>
      <c r="AA2325" s="48"/>
      <c r="AB2325" s="48"/>
      <c r="AD2325" s="48"/>
      <c r="AE2325" s="48"/>
      <c r="AF2325" s="48"/>
      <c r="AH2325" s="48"/>
      <c r="AJ2325" s="48"/>
      <c r="AK2325" s="48"/>
    </row>
    <row r="2326" spans="6:37" x14ac:dyDescent="0.25">
      <c r="F2326" s="48"/>
      <c r="G2326" s="48"/>
      <c r="H2326" s="61"/>
      <c r="I2326" s="48"/>
      <c r="J2326" s="48"/>
      <c r="Y2326" s="79"/>
      <c r="Z2326" s="102"/>
      <c r="AA2326" s="48"/>
      <c r="AB2326" s="48"/>
      <c r="AD2326" s="48"/>
      <c r="AE2326" s="48"/>
      <c r="AF2326" s="48"/>
      <c r="AH2326" s="48"/>
      <c r="AJ2326" s="48"/>
      <c r="AK2326" s="48"/>
    </row>
    <row r="2327" spans="6:37" x14ac:dyDescent="0.25">
      <c r="F2327" s="48"/>
      <c r="G2327" s="48"/>
      <c r="H2327" s="61"/>
      <c r="I2327" s="48"/>
      <c r="J2327" s="48"/>
      <c r="Y2327" s="79"/>
      <c r="Z2327" s="102"/>
      <c r="AA2327" s="48"/>
      <c r="AB2327" s="48"/>
      <c r="AD2327" s="48"/>
      <c r="AE2327" s="48"/>
      <c r="AF2327" s="48"/>
      <c r="AH2327" s="48"/>
      <c r="AJ2327" s="48"/>
      <c r="AK2327" s="48"/>
    </row>
    <row r="2328" spans="6:37" x14ac:dyDescent="0.25">
      <c r="F2328" s="48"/>
      <c r="G2328" s="48"/>
      <c r="H2328" s="61"/>
      <c r="I2328" s="48"/>
      <c r="J2328" s="48"/>
      <c r="Y2328" s="79"/>
      <c r="Z2328" s="102"/>
      <c r="AA2328" s="48"/>
      <c r="AB2328" s="48"/>
      <c r="AD2328" s="48"/>
      <c r="AE2328" s="48"/>
      <c r="AF2328" s="48"/>
      <c r="AH2328" s="48"/>
      <c r="AJ2328" s="48"/>
      <c r="AK2328" s="48"/>
    </row>
    <row r="2329" spans="6:37" x14ac:dyDescent="0.25">
      <c r="F2329" s="48"/>
      <c r="G2329" s="48"/>
      <c r="H2329" s="61"/>
      <c r="I2329" s="48"/>
      <c r="J2329" s="48"/>
      <c r="Y2329" s="79"/>
      <c r="Z2329" s="102"/>
      <c r="AA2329" s="48"/>
      <c r="AB2329" s="48"/>
      <c r="AD2329" s="48"/>
      <c r="AE2329" s="48"/>
      <c r="AF2329" s="48"/>
      <c r="AH2329" s="48"/>
      <c r="AJ2329" s="48"/>
      <c r="AK2329" s="48"/>
    </row>
    <row r="2330" spans="6:37" x14ac:dyDescent="0.25">
      <c r="F2330" s="48"/>
      <c r="G2330" s="48"/>
      <c r="H2330" s="61"/>
      <c r="I2330" s="48"/>
      <c r="J2330" s="48"/>
      <c r="Y2330" s="79"/>
      <c r="Z2330" s="102"/>
      <c r="AA2330" s="48"/>
      <c r="AB2330" s="48"/>
      <c r="AD2330" s="48"/>
      <c r="AE2330" s="48"/>
      <c r="AF2330" s="48"/>
      <c r="AH2330" s="48"/>
      <c r="AJ2330" s="48"/>
      <c r="AK2330" s="48"/>
    </row>
    <row r="2331" spans="6:37" x14ac:dyDescent="0.25">
      <c r="F2331" s="48"/>
      <c r="G2331" s="48"/>
      <c r="H2331" s="61"/>
      <c r="I2331" s="48"/>
      <c r="J2331" s="48"/>
      <c r="Y2331" s="79"/>
      <c r="Z2331" s="102"/>
      <c r="AA2331" s="48"/>
      <c r="AB2331" s="48"/>
      <c r="AD2331" s="48"/>
      <c r="AE2331" s="48"/>
      <c r="AF2331" s="48"/>
      <c r="AH2331" s="48"/>
      <c r="AJ2331" s="48"/>
      <c r="AK2331" s="48"/>
    </row>
    <row r="2332" spans="6:37" x14ac:dyDescent="0.25">
      <c r="F2332" s="48"/>
      <c r="G2332" s="48"/>
      <c r="H2332" s="61"/>
      <c r="I2332" s="48"/>
      <c r="J2332" s="48"/>
      <c r="Y2332" s="79"/>
      <c r="Z2332" s="102"/>
      <c r="AA2332" s="48"/>
      <c r="AB2332" s="48"/>
      <c r="AD2332" s="48"/>
      <c r="AE2332" s="48"/>
      <c r="AF2332" s="48"/>
      <c r="AH2332" s="48"/>
      <c r="AJ2332" s="48"/>
      <c r="AK2332" s="48"/>
    </row>
    <row r="2333" spans="6:37" x14ac:dyDescent="0.25">
      <c r="F2333" s="48"/>
      <c r="G2333" s="48"/>
      <c r="H2333" s="61"/>
      <c r="I2333" s="48"/>
      <c r="J2333" s="48"/>
      <c r="Y2333" s="79"/>
      <c r="Z2333" s="102"/>
      <c r="AA2333" s="48"/>
      <c r="AB2333" s="48"/>
      <c r="AD2333" s="48"/>
      <c r="AE2333" s="48"/>
      <c r="AF2333" s="48"/>
      <c r="AH2333" s="48"/>
      <c r="AJ2333" s="48"/>
      <c r="AK2333" s="48"/>
    </row>
    <row r="2334" spans="6:37" x14ac:dyDescent="0.25">
      <c r="F2334" s="48"/>
      <c r="G2334" s="48"/>
      <c r="H2334" s="61"/>
      <c r="I2334" s="48"/>
      <c r="J2334" s="48"/>
      <c r="Y2334" s="79"/>
      <c r="Z2334" s="102"/>
      <c r="AA2334" s="48"/>
      <c r="AB2334" s="48"/>
      <c r="AD2334" s="48"/>
      <c r="AE2334" s="48"/>
      <c r="AF2334" s="48"/>
      <c r="AH2334" s="48"/>
      <c r="AJ2334" s="48"/>
      <c r="AK2334" s="48"/>
    </row>
    <row r="2335" spans="6:37" x14ac:dyDescent="0.25">
      <c r="F2335" s="48"/>
      <c r="G2335" s="48"/>
      <c r="H2335" s="61"/>
      <c r="I2335" s="48"/>
      <c r="J2335" s="48"/>
      <c r="Y2335" s="79"/>
      <c r="Z2335" s="102"/>
      <c r="AA2335" s="48"/>
      <c r="AB2335" s="48"/>
      <c r="AD2335" s="48"/>
      <c r="AE2335" s="48"/>
      <c r="AF2335" s="48"/>
      <c r="AH2335" s="48"/>
      <c r="AJ2335" s="48"/>
      <c r="AK2335" s="48"/>
    </row>
    <row r="2336" spans="6:37" x14ac:dyDescent="0.25">
      <c r="F2336" s="48"/>
      <c r="G2336" s="48"/>
      <c r="H2336" s="61"/>
      <c r="I2336" s="48"/>
      <c r="J2336" s="48"/>
      <c r="Y2336" s="79"/>
      <c r="Z2336" s="102"/>
      <c r="AA2336" s="48"/>
      <c r="AB2336" s="48"/>
      <c r="AD2336" s="48"/>
      <c r="AE2336" s="48"/>
      <c r="AF2336" s="48"/>
      <c r="AH2336" s="48"/>
      <c r="AJ2336" s="48"/>
      <c r="AK2336" s="48"/>
    </row>
    <row r="2337" spans="6:37" x14ac:dyDescent="0.25">
      <c r="F2337" s="48"/>
      <c r="G2337" s="48"/>
      <c r="H2337" s="61"/>
      <c r="I2337" s="48"/>
      <c r="J2337" s="48"/>
      <c r="Y2337" s="79"/>
      <c r="Z2337" s="102"/>
      <c r="AA2337" s="48"/>
      <c r="AB2337" s="48"/>
      <c r="AD2337" s="48"/>
      <c r="AE2337" s="48"/>
      <c r="AF2337" s="48"/>
      <c r="AH2337" s="48"/>
      <c r="AJ2337" s="48"/>
      <c r="AK2337" s="48"/>
    </row>
    <row r="2338" spans="6:37" x14ac:dyDescent="0.25">
      <c r="F2338" s="48"/>
      <c r="G2338" s="48"/>
      <c r="H2338" s="61"/>
      <c r="I2338" s="48"/>
      <c r="J2338" s="48"/>
      <c r="Y2338" s="79"/>
      <c r="Z2338" s="102"/>
      <c r="AA2338" s="48"/>
      <c r="AB2338" s="48"/>
      <c r="AD2338" s="48"/>
      <c r="AE2338" s="48"/>
      <c r="AF2338" s="48"/>
      <c r="AH2338" s="48"/>
      <c r="AJ2338" s="48"/>
      <c r="AK2338" s="48"/>
    </row>
    <row r="2339" spans="6:37" x14ac:dyDescent="0.25">
      <c r="F2339" s="48"/>
      <c r="G2339" s="48"/>
      <c r="H2339" s="61"/>
      <c r="I2339" s="48"/>
      <c r="J2339" s="48"/>
      <c r="Y2339" s="79"/>
      <c r="Z2339" s="102"/>
      <c r="AA2339" s="48"/>
      <c r="AB2339" s="48"/>
      <c r="AD2339" s="48"/>
      <c r="AE2339" s="48"/>
      <c r="AF2339" s="48"/>
      <c r="AH2339" s="48"/>
      <c r="AJ2339" s="48"/>
      <c r="AK2339" s="48"/>
    </row>
    <row r="2340" spans="6:37" x14ac:dyDescent="0.25">
      <c r="F2340" s="48"/>
      <c r="G2340" s="48"/>
      <c r="H2340" s="61"/>
      <c r="I2340" s="48"/>
      <c r="J2340" s="48"/>
      <c r="Y2340" s="79"/>
      <c r="Z2340" s="102"/>
      <c r="AA2340" s="48"/>
      <c r="AB2340" s="48"/>
      <c r="AD2340" s="48"/>
      <c r="AE2340" s="48"/>
      <c r="AF2340" s="48"/>
      <c r="AH2340" s="48"/>
      <c r="AJ2340" s="48"/>
      <c r="AK2340" s="48"/>
    </row>
    <row r="2341" spans="6:37" x14ac:dyDescent="0.25">
      <c r="F2341" s="48"/>
      <c r="G2341" s="48"/>
      <c r="H2341" s="61"/>
      <c r="I2341" s="48"/>
      <c r="J2341" s="48"/>
      <c r="Y2341" s="79"/>
      <c r="Z2341" s="102"/>
      <c r="AA2341" s="48"/>
      <c r="AB2341" s="48"/>
      <c r="AD2341" s="48"/>
      <c r="AE2341" s="48"/>
      <c r="AF2341" s="48"/>
      <c r="AH2341" s="48"/>
      <c r="AJ2341" s="48"/>
      <c r="AK2341" s="48"/>
    </row>
    <row r="2342" spans="6:37" x14ac:dyDescent="0.25">
      <c r="F2342" s="48"/>
      <c r="G2342" s="48"/>
      <c r="H2342" s="61"/>
      <c r="I2342" s="48"/>
      <c r="J2342" s="48"/>
      <c r="Y2342" s="79"/>
      <c r="Z2342" s="102"/>
      <c r="AA2342" s="48"/>
      <c r="AB2342" s="48"/>
      <c r="AD2342" s="48"/>
      <c r="AE2342" s="48"/>
      <c r="AF2342" s="48"/>
      <c r="AH2342" s="48"/>
      <c r="AJ2342" s="48"/>
      <c r="AK2342" s="48"/>
    </row>
    <row r="2343" spans="6:37" x14ac:dyDescent="0.25">
      <c r="F2343" s="48"/>
      <c r="G2343" s="48"/>
      <c r="H2343" s="61"/>
      <c r="I2343" s="48"/>
      <c r="J2343" s="48"/>
      <c r="Y2343" s="79"/>
      <c r="Z2343" s="102"/>
      <c r="AA2343" s="48"/>
      <c r="AB2343" s="48"/>
      <c r="AD2343" s="48"/>
      <c r="AE2343" s="48"/>
      <c r="AF2343" s="48"/>
      <c r="AH2343" s="48"/>
      <c r="AJ2343" s="48"/>
      <c r="AK2343" s="48"/>
    </row>
    <row r="2344" spans="6:37" x14ac:dyDescent="0.25">
      <c r="F2344" s="48"/>
      <c r="G2344" s="48"/>
      <c r="H2344" s="61"/>
      <c r="I2344" s="48"/>
      <c r="J2344" s="48"/>
      <c r="Y2344" s="79"/>
      <c r="Z2344" s="102"/>
      <c r="AA2344" s="48"/>
      <c r="AB2344" s="48"/>
      <c r="AD2344" s="48"/>
      <c r="AE2344" s="48"/>
      <c r="AF2344" s="48"/>
      <c r="AH2344" s="48"/>
      <c r="AJ2344" s="48"/>
      <c r="AK2344" s="48"/>
    </row>
    <row r="2345" spans="6:37" x14ac:dyDescent="0.25">
      <c r="F2345" s="48"/>
      <c r="G2345" s="48"/>
      <c r="H2345" s="61"/>
      <c r="I2345" s="48"/>
      <c r="J2345" s="48"/>
      <c r="Y2345" s="79"/>
      <c r="Z2345" s="102"/>
      <c r="AA2345" s="48"/>
      <c r="AB2345" s="48"/>
      <c r="AD2345" s="48"/>
      <c r="AE2345" s="48"/>
      <c r="AF2345" s="48"/>
      <c r="AH2345" s="48"/>
      <c r="AJ2345" s="48"/>
      <c r="AK2345" s="48"/>
    </row>
    <row r="2346" spans="6:37" x14ac:dyDescent="0.25">
      <c r="F2346" s="48"/>
      <c r="G2346" s="48"/>
      <c r="H2346" s="61"/>
      <c r="I2346" s="48"/>
      <c r="J2346" s="48"/>
      <c r="Y2346" s="79"/>
      <c r="Z2346" s="102"/>
      <c r="AA2346" s="48"/>
      <c r="AB2346" s="48"/>
      <c r="AD2346" s="48"/>
      <c r="AE2346" s="48"/>
      <c r="AF2346" s="48"/>
      <c r="AH2346" s="48"/>
      <c r="AJ2346" s="48"/>
      <c r="AK2346" s="48"/>
    </row>
    <row r="2347" spans="6:37" x14ac:dyDescent="0.25">
      <c r="F2347" s="48"/>
      <c r="G2347" s="48"/>
      <c r="H2347" s="61"/>
      <c r="I2347" s="48"/>
      <c r="J2347" s="48"/>
      <c r="Y2347" s="79"/>
      <c r="Z2347" s="102"/>
      <c r="AA2347" s="48"/>
      <c r="AB2347" s="48"/>
      <c r="AD2347" s="48"/>
      <c r="AE2347" s="48"/>
      <c r="AF2347" s="48"/>
      <c r="AH2347" s="48"/>
      <c r="AJ2347" s="48"/>
      <c r="AK2347" s="48"/>
    </row>
    <row r="2348" spans="6:37" x14ac:dyDescent="0.25">
      <c r="F2348" s="48"/>
      <c r="G2348" s="48"/>
      <c r="H2348" s="61"/>
      <c r="I2348" s="48"/>
      <c r="J2348" s="48"/>
      <c r="Y2348" s="79"/>
      <c r="Z2348" s="102"/>
      <c r="AA2348" s="48"/>
      <c r="AB2348" s="48"/>
      <c r="AD2348" s="48"/>
      <c r="AE2348" s="48"/>
      <c r="AF2348" s="48"/>
      <c r="AH2348" s="48"/>
      <c r="AJ2348" s="48"/>
      <c r="AK2348" s="48"/>
    </row>
    <row r="2349" spans="6:37" x14ac:dyDescent="0.25">
      <c r="F2349" s="48"/>
      <c r="G2349" s="48"/>
      <c r="H2349" s="61"/>
      <c r="I2349" s="48"/>
      <c r="J2349" s="48"/>
      <c r="Y2349" s="79"/>
      <c r="Z2349" s="102"/>
      <c r="AA2349" s="48"/>
      <c r="AB2349" s="48"/>
      <c r="AD2349" s="48"/>
      <c r="AE2349" s="48"/>
      <c r="AF2349" s="48"/>
      <c r="AH2349" s="48"/>
      <c r="AJ2349" s="48"/>
      <c r="AK2349" s="48"/>
    </row>
    <row r="2350" spans="6:37" x14ac:dyDescent="0.25">
      <c r="F2350" s="48"/>
      <c r="G2350" s="48"/>
      <c r="H2350" s="61"/>
      <c r="I2350" s="48"/>
      <c r="J2350" s="48"/>
      <c r="Y2350" s="79"/>
      <c r="Z2350" s="102"/>
      <c r="AA2350" s="48"/>
      <c r="AB2350" s="48"/>
      <c r="AD2350" s="48"/>
      <c r="AE2350" s="48"/>
      <c r="AF2350" s="48"/>
      <c r="AH2350" s="48"/>
      <c r="AJ2350" s="48"/>
      <c r="AK2350" s="48"/>
    </row>
    <row r="2351" spans="6:37" x14ac:dyDescent="0.25">
      <c r="F2351" s="48"/>
      <c r="G2351" s="48"/>
      <c r="H2351" s="61"/>
      <c r="I2351" s="48"/>
      <c r="J2351" s="48"/>
      <c r="Y2351" s="79"/>
      <c r="Z2351" s="102"/>
      <c r="AA2351" s="48"/>
      <c r="AB2351" s="48"/>
      <c r="AD2351" s="48"/>
      <c r="AE2351" s="48"/>
      <c r="AF2351" s="48"/>
      <c r="AH2351" s="48"/>
      <c r="AJ2351" s="48"/>
      <c r="AK2351" s="48"/>
    </row>
    <row r="2352" spans="6:37" x14ac:dyDescent="0.25">
      <c r="F2352" s="48"/>
      <c r="G2352" s="48"/>
      <c r="H2352" s="61"/>
      <c r="I2352" s="48"/>
      <c r="J2352" s="48"/>
      <c r="Y2352" s="79"/>
      <c r="Z2352" s="102"/>
      <c r="AA2352" s="48"/>
      <c r="AB2352" s="48"/>
      <c r="AD2352" s="48"/>
      <c r="AE2352" s="48"/>
      <c r="AF2352" s="48"/>
      <c r="AH2352" s="48"/>
      <c r="AJ2352" s="48"/>
      <c r="AK2352" s="48"/>
    </row>
    <row r="2353" spans="6:37" x14ac:dyDescent="0.25">
      <c r="F2353" s="48"/>
      <c r="G2353" s="48"/>
      <c r="H2353" s="61"/>
      <c r="I2353" s="48"/>
      <c r="J2353" s="48"/>
      <c r="Y2353" s="79"/>
      <c r="Z2353" s="102"/>
      <c r="AA2353" s="48"/>
      <c r="AB2353" s="48"/>
      <c r="AD2353" s="48"/>
      <c r="AE2353" s="48"/>
      <c r="AF2353" s="48"/>
      <c r="AH2353" s="48"/>
      <c r="AJ2353" s="48"/>
      <c r="AK2353" s="48"/>
    </row>
    <row r="2354" spans="6:37" x14ac:dyDescent="0.25">
      <c r="F2354" s="48"/>
      <c r="G2354" s="48"/>
      <c r="H2354" s="61"/>
      <c r="I2354" s="48"/>
      <c r="J2354" s="48"/>
      <c r="Y2354" s="79"/>
      <c r="Z2354" s="102"/>
      <c r="AA2354" s="48"/>
      <c r="AB2354" s="48"/>
      <c r="AD2354" s="48"/>
      <c r="AE2354" s="48"/>
      <c r="AF2354" s="48"/>
      <c r="AH2354" s="48"/>
      <c r="AJ2354" s="48"/>
      <c r="AK2354" s="48"/>
    </row>
    <row r="2355" spans="6:37" x14ac:dyDescent="0.25">
      <c r="F2355" s="48"/>
      <c r="G2355" s="48"/>
      <c r="H2355" s="61"/>
      <c r="I2355" s="48"/>
      <c r="J2355" s="48"/>
      <c r="Y2355" s="79"/>
      <c r="Z2355" s="102"/>
      <c r="AA2355" s="48"/>
      <c r="AB2355" s="48"/>
      <c r="AD2355" s="48"/>
      <c r="AE2355" s="48"/>
      <c r="AF2355" s="48"/>
      <c r="AH2355" s="48"/>
      <c r="AJ2355" s="48"/>
      <c r="AK2355" s="48"/>
    </row>
    <row r="2356" spans="6:37" x14ac:dyDescent="0.25">
      <c r="F2356" s="48"/>
      <c r="G2356" s="48"/>
      <c r="H2356" s="61"/>
      <c r="I2356" s="48"/>
      <c r="J2356" s="48"/>
      <c r="Y2356" s="79"/>
      <c r="Z2356" s="102"/>
      <c r="AA2356" s="48"/>
      <c r="AB2356" s="48"/>
      <c r="AD2356" s="48"/>
      <c r="AE2356" s="48"/>
      <c r="AF2356" s="48"/>
      <c r="AH2356" s="48"/>
      <c r="AJ2356" s="48"/>
      <c r="AK2356" s="48"/>
    </row>
    <row r="2357" spans="6:37" x14ac:dyDescent="0.25">
      <c r="F2357" s="48"/>
      <c r="G2357" s="48"/>
      <c r="H2357" s="61"/>
      <c r="I2357" s="48"/>
      <c r="J2357" s="48"/>
      <c r="Y2357" s="79"/>
      <c r="Z2357" s="102"/>
      <c r="AA2357" s="48"/>
      <c r="AB2357" s="48"/>
      <c r="AD2357" s="48"/>
      <c r="AE2357" s="48"/>
      <c r="AF2357" s="48"/>
      <c r="AH2357" s="48"/>
      <c r="AJ2357" s="48"/>
      <c r="AK2357" s="48"/>
    </row>
    <row r="2358" spans="6:37" x14ac:dyDescent="0.25">
      <c r="F2358" s="48"/>
      <c r="G2358" s="48"/>
      <c r="H2358" s="61"/>
      <c r="I2358" s="48"/>
      <c r="J2358" s="48"/>
      <c r="Y2358" s="79"/>
      <c r="Z2358" s="102"/>
      <c r="AA2358" s="48"/>
      <c r="AB2358" s="48"/>
      <c r="AD2358" s="48"/>
      <c r="AE2358" s="48"/>
      <c r="AF2358" s="48"/>
      <c r="AH2358" s="48"/>
      <c r="AJ2358" s="48"/>
      <c r="AK2358" s="48"/>
    </row>
    <row r="2359" spans="6:37" x14ac:dyDescent="0.25">
      <c r="F2359" s="48"/>
      <c r="G2359" s="48"/>
      <c r="H2359" s="61"/>
      <c r="I2359" s="48"/>
      <c r="J2359" s="48"/>
      <c r="Y2359" s="79"/>
      <c r="Z2359" s="102"/>
      <c r="AA2359" s="48"/>
      <c r="AB2359" s="48"/>
      <c r="AD2359" s="48"/>
      <c r="AE2359" s="48"/>
      <c r="AF2359" s="48"/>
      <c r="AH2359" s="48"/>
      <c r="AJ2359" s="48"/>
      <c r="AK2359" s="48"/>
    </row>
    <row r="2360" spans="6:37" x14ac:dyDescent="0.25">
      <c r="F2360" s="48"/>
      <c r="G2360" s="48"/>
      <c r="H2360" s="61"/>
      <c r="I2360" s="48"/>
      <c r="J2360" s="48"/>
      <c r="Y2360" s="79"/>
      <c r="Z2360" s="102"/>
      <c r="AA2360" s="48"/>
      <c r="AB2360" s="48"/>
      <c r="AD2360" s="48"/>
      <c r="AE2360" s="48"/>
      <c r="AF2360" s="48"/>
      <c r="AH2360" s="48"/>
      <c r="AJ2360" s="48"/>
      <c r="AK2360" s="48"/>
    </row>
    <row r="2361" spans="6:37" x14ac:dyDescent="0.25">
      <c r="F2361" s="48"/>
      <c r="G2361" s="48"/>
      <c r="H2361" s="61"/>
      <c r="I2361" s="48"/>
      <c r="J2361" s="48"/>
      <c r="Y2361" s="79"/>
      <c r="Z2361" s="102"/>
      <c r="AA2361" s="48"/>
      <c r="AB2361" s="48"/>
      <c r="AD2361" s="48"/>
      <c r="AE2361" s="48"/>
      <c r="AF2361" s="48"/>
      <c r="AH2361" s="48"/>
      <c r="AJ2361" s="48"/>
      <c r="AK2361" s="48"/>
    </row>
    <row r="2362" spans="6:37" x14ac:dyDescent="0.25">
      <c r="F2362" s="48"/>
      <c r="G2362" s="48"/>
      <c r="H2362" s="61"/>
      <c r="I2362" s="48"/>
      <c r="J2362" s="48"/>
      <c r="Y2362" s="79"/>
      <c r="Z2362" s="102"/>
      <c r="AA2362" s="48"/>
      <c r="AB2362" s="48"/>
      <c r="AD2362" s="48"/>
      <c r="AE2362" s="48"/>
      <c r="AF2362" s="48"/>
      <c r="AH2362" s="48"/>
      <c r="AJ2362" s="48"/>
      <c r="AK2362" s="48"/>
    </row>
    <row r="2363" spans="6:37" x14ac:dyDescent="0.25">
      <c r="F2363" s="48"/>
      <c r="G2363" s="48"/>
      <c r="H2363" s="61"/>
      <c r="I2363" s="48"/>
      <c r="J2363" s="48"/>
      <c r="Y2363" s="79"/>
      <c r="Z2363" s="102"/>
      <c r="AA2363" s="48"/>
      <c r="AB2363" s="48"/>
      <c r="AD2363" s="48"/>
      <c r="AE2363" s="48"/>
      <c r="AF2363" s="48"/>
      <c r="AH2363" s="48"/>
      <c r="AJ2363" s="48"/>
      <c r="AK2363" s="48"/>
    </row>
    <row r="2364" spans="6:37" x14ac:dyDescent="0.25">
      <c r="F2364" s="48"/>
      <c r="G2364" s="48"/>
      <c r="H2364" s="61"/>
      <c r="I2364" s="48"/>
      <c r="J2364" s="48"/>
      <c r="Y2364" s="79"/>
      <c r="Z2364" s="102"/>
      <c r="AA2364" s="48"/>
      <c r="AB2364" s="48"/>
      <c r="AD2364" s="48"/>
      <c r="AE2364" s="48"/>
      <c r="AF2364" s="48"/>
      <c r="AH2364" s="48"/>
      <c r="AJ2364" s="48"/>
      <c r="AK2364" s="48"/>
    </row>
    <row r="2365" spans="6:37" x14ac:dyDescent="0.25">
      <c r="F2365" s="48"/>
      <c r="G2365" s="48"/>
      <c r="H2365" s="61"/>
      <c r="I2365" s="48"/>
      <c r="J2365" s="48"/>
      <c r="Y2365" s="79"/>
      <c r="Z2365" s="102"/>
      <c r="AA2365" s="48"/>
      <c r="AB2365" s="48"/>
      <c r="AD2365" s="48"/>
      <c r="AE2365" s="48"/>
      <c r="AF2365" s="48"/>
      <c r="AH2365" s="48"/>
      <c r="AJ2365" s="48"/>
      <c r="AK2365" s="48"/>
    </row>
    <row r="2366" spans="6:37" x14ac:dyDescent="0.25">
      <c r="F2366" s="48"/>
      <c r="G2366" s="48"/>
      <c r="H2366" s="61"/>
      <c r="I2366" s="48"/>
      <c r="J2366" s="48"/>
      <c r="Y2366" s="79"/>
      <c r="Z2366" s="102"/>
      <c r="AA2366" s="48"/>
      <c r="AB2366" s="48"/>
      <c r="AD2366" s="48"/>
      <c r="AE2366" s="48"/>
      <c r="AF2366" s="48"/>
      <c r="AH2366" s="48"/>
      <c r="AJ2366" s="48"/>
      <c r="AK2366" s="48"/>
    </row>
    <row r="2367" spans="6:37" x14ac:dyDescent="0.25">
      <c r="F2367" s="48"/>
      <c r="G2367" s="48"/>
      <c r="H2367" s="61"/>
      <c r="I2367" s="48"/>
      <c r="J2367" s="48"/>
      <c r="Y2367" s="79"/>
      <c r="Z2367" s="102"/>
      <c r="AA2367" s="48"/>
      <c r="AB2367" s="48"/>
      <c r="AD2367" s="48"/>
      <c r="AE2367" s="48"/>
      <c r="AF2367" s="48"/>
      <c r="AH2367" s="48"/>
      <c r="AJ2367" s="48"/>
      <c r="AK2367" s="48"/>
    </row>
    <row r="2368" spans="6:37" x14ac:dyDescent="0.25">
      <c r="F2368" s="48"/>
      <c r="G2368" s="48"/>
      <c r="H2368" s="61"/>
      <c r="I2368" s="48"/>
      <c r="J2368" s="48"/>
      <c r="Y2368" s="79"/>
      <c r="Z2368" s="102"/>
      <c r="AA2368" s="48"/>
      <c r="AB2368" s="48"/>
      <c r="AD2368" s="48"/>
      <c r="AE2368" s="48"/>
      <c r="AF2368" s="48"/>
      <c r="AH2368" s="48"/>
      <c r="AJ2368" s="48"/>
      <c r="AK2368" s="48"/>
    </row>
    <row r="2369" spans="6:37" x14ac:dyDescent="0.25">
      <c r="F2369" s="48"/>
      <c r="G2369" s="48"/>
      <c r="H2369" s="61"/>
      <c r="I2369" s="48"/>
      <c r="J2369" s="48"/>
      <c r="Y2369" s="79"/>
      <c r="Z2369" s="102"/>
      <c r="AA2369" s="48"/>
      <c r="AB2369" s="48"/>
      <c r="AD2369" s="48"/>
      <c r="AE2369" s="48"/>
      <c r="AF2369" s="48"/>
      <c r="AH2369" s="48"/>
      <c r="AJ2369" s="48"/>
      <c r="AK2369" s="48"/>
    </row>
    <row r="2370" spans="6:37" x14ac:dyDescent="0.25">
      <c r="F2370" s="48"/>
      <c r="G2370" s="48"/>
      <c r="H2370" s="61"/>
      <c r="I2370" s="48"/>
      <c r="J2370" s="48"/>
      <c r="Y2370" s="79"/>
      <c r="Z2370" s="102"/>
      <c r="AA2370" s="48"/>
      <c r="AB2370" s="48"/>
      <c r="AD2370" s="48"/>
      <c r="AE2370" s="48"/>
      <c r="AF2370" s="48"/>
      <c r="AH2370" s="48"/>
      <c r="AJ2370" s="48"/>
      <c r="AK2370" s="48"/>
    </row>
    <row r="2371" spans="6:37" x14ac:dyDescent="0.25">
      <c r="F2371" s="48"/>
      <c r="G2371" s="48"/>
      <c r="H2371" s="61"/>
      <c r="I2371" s="48"/>
      <c r="J2371" s="48"/>
      <c r="Y2371" s="79"/>
      <c r="Z2371" s="102"/>
      <c r="AA2371" s="48"/>
      <c r="AB2371" s="48"/>
      <c r="AD2371" s="48"/>
      <c r="AE2371" s="48"/>
      <c r="AF2371" s="48"/>
      <c r="AH2371" s="48"/>
      <c r="AJ2371" s="48"/>
      <c r="AK2371" s="48"/>
    </row>
    <row r="2372" spans="6:37" x14ac:dyDescent="0.25">
      <c r="F2372" s="48"/>
      <c r="G2372" s="48"/>
      <c r="H2372" s="61"/>
      <c r="I2372" s="48"/>
      <c r="J2372" s="48"/>
      <c r="Y2372" s="79"/>
      <c r="Z2372" s="102"/>
      <c r="AA2372" s="48"/>
      <c r="AB2372" s="48"/>
      <c r="AD2372" s="48"/>
      <c r="AE2372" s="48"/>
      <c r="AF2372" s="48"/>
      <c r="AH2372" s="48"/>
      <c r="AJ2372" s="48"/>
      <c r="AK2372" s="48"/>
    </row>
    <row r="2373" spans="6:37" x14ac:dyDescent="0.25">
      <c r="F2373" s="48"/>
      <c r="G2373" s="48"/>
      <c r="H2373" s="61"/>
      <c r="I2373" s="48"/>
      <c r="J2373" s="48"/>
      <c r="Y2373" s="79"/>
      <c r="Z2373" s="102"/>
      <c r="AA2373" s="48"/>
      <c r="AB2373" s="48"/>
      <c r="AD2373" s="48"/>
      <c r="AE2373" s="48"/>
      <c r="AF2373" s="48"/>
      <c r="AH2373" s="48"/>
      <c r="AJ2373" s="48"/>
      <c r="AK2373" s="48"/>
    </row>
    <row r="2374" spans="6:37" x14ac:dyDescent="0.25">
      <c r="F2374" s="48"/>
      <c r="G2374" s="48"/>
      <c r="H2374" s="61"/>
      <c r="I2374" s="48"/>
      <c r="J2374" s="48"/>
      <c r="Y2374" s="79"/>
      <c r="Z2374" s="102"/>
      <c r="AA2374" s="48"/>
      <c r="AB2374" s="48"/>
      <c r="AD2374" s="48"/>
      <c r="AE2374" s="48"/>
      <c r="AF2374" s="48"/>
      <c r="AH2374" s="48"/>
      <c r="AJ2374" s="48"/>
      <c r="AK2374" s="48"/>
    </row>
    <row r="2375" spans="6:37" x14ac:dyDescent="0.25">
      <c r="F2375" s="48"/>
      <c r="G2375" s="48"/>
      <c r="H2375" s="61"/>
      <c r="I2375" s="48"/>
      <c r="J2375" s="48"/>
      <c r="Y2375" s="79"/>
      <c r="Z2375" s="102"/>
      <c r="AA2375" s="48"/>
      <c r="AB2375" s="48"/>
      <c r="AD2375" s="48"/>
      <c r="AE2375" s="48"/>
      <c r="AF2375" s="48"/>
      <c r="AH2375" s="48"/>
      <c r="AJ2375" s="48"/>
      <c r="AK2375" s="48"/>
    </row>
    <row r="2376" spans="6:37" x14ac:dyDescent="0.25">
      <c r="F2376" s="48"/>
      <c r="G2376" s="48"/>
      <c r="H2376" s="61"/>
      <c r="I2376" s="48"/>
      <c r="J2376" s="48"/>
      <c r="Y2376" s="79"/>
      <c r="Z2376" s="102"/>
      <c r="AA2376" s="48"/>
      <c r="AB2376" s="48"/>
      <c r="AD2376" s="48"/>
      <c r="AE2376" s="48"/>
      <c r="AF2376" s="48"/>
      <c r="AH2376" s="48"/>
      <c r="AJ2376" s="48"/>
      <c r="AK2376" s="48"/>
    </row>
    <row r="2377" spans="6:37" x14ac:dyDescent="0.25">
      <c r="F2377" s="48"/>
      <c r="G2377" s="48"/>
      <c r="H2377" s="61"/>
      <c r="I2377" s="48"/>
      <c r="J2377" s="48"/>
      <c r="Y2377" s="79"/>
      <c r="Z2377" s="102"/>
      <c r="AA2377" s="48"/>
      <c r="AB2377" s="48"/>
      <c r="AD2377" s="48"/>
      <c r="AE2377" s="48"/>
      <c r="AF2377" s="48"/>
      <c r="AH2377" s="48"/>
      <c r="AJ2377" s="48"/>
      <c r="AK2377" s="48"/>
    </row>
    <row r="2378" spans="6:37" x14ac:dyDescent="0.25">
      <c r="F2378" s="48"/>
      <c r="G2378" s="48"/>
      <c r="H2378" s="61"/>
      <c r="I2378" s="48"/>
      <c r="J2378" s="48"/>
      <c r="Y2378" s="79"/>
      <c r="Z2378" s="102"/>
      <c r="AA2378" s="48"/>
      <c r="AB2378" s="48"/>
      <c r="AD2378" s="48"/>
      <c r="AE2378" s="48"/>
      <c r="AF2378" s="48"/>
      <c r="AH2378" s="48"/>
      <c r="AJ2378" s="48"/>
      <c r="AK2378" s="48"/>
    </row>
    <row r="2379" spans="6:37" x14ac:dyDescent="0.25">
      <c r="F2379" s="48"/>
      <c r="G2379" s="48"/>
      <c r="H2379" s="61"/>
      <c r="I2379" s="48"/>
      <c r="J2379" s="48"/>
      <c r="Y2379" s="79"/>
      <c r="Z2379" s="102"/>
      <c r="AA2379" s="48"/>
      <c r="AB2379" s="48"/>
      <c r="AD2379" s="48"/>
      <c r="AE2379" s="48"/>
      <c r="AF2379" s="48"/>
      <c r="AH2379" s="48"/>
      <c r="AJ2379" s="48"/>
      <c r="AK2379" s="48"/>
    </row>
    <row r="2380" spans="6:37" x14ac:dyDescent="0.25">
      <c r="F2380" s="48"/>
      <c r="G2380" s="48"/>
      <c r="H2380" s="61"/>
      <c r="I2380" s="48"/>
      <c r="J2380" s="48"/>
      <c r="Y2380" s="79"/>
      <c r="Z2380" s="102"/>
      <c r="AA2380" s="48"/>
      <c r="AB2380" s="48"/>
      <c r="AD2380" s="48"/>
      <c r="AE2380" s="48"/>
      <c r="AF2380" s="48"/>
      <c r="AH2380" s="48"/>
      <c r="AJ2380" s="48"/>
      <c r="AK2380" s="48"/>
    </row>
    <row r="2381" spans="6:37" x14ac:dyDescent="0.25">
      <c r="F2381" s="48"/>
      <c r="G2381" s="48"/>
      <c r="H2381" s="61"/>
      <c r="I2381" s="48"/>
      <c r="J2381" s="48"/>
      <c r="Y2381" s="79"/>
      <c r="Z2381" s="102"/>
      <c r="AA2381" s="48"/>
      <c r="AB2381" s="48"/>
      <c r="AD2381" s="48"/>
      <c r="AE2381" s="48"/>
      <c r="AF2381" s="48"/>
      <c r="AH2381" s="48"/>
      <c r="AJ2381" s="48"/>
      <c r="AK2381" s="48"/>
    </row>
    <row r="2382" spans="6:37" x14ac:dyDescent="0.25">
      <c r="F2382" s="48"/>
      <c r="G2382" s="48"/>
      <c r="H2382" s="61"/>
      <c r="I2382" s="48"/>
      <c r="J2382" s="48"/>
      <c r="Y2382" s="79"/>
      <c r="Z2382" s="102"/>
      <c r="AA2382" s="48"/>
      <c r="AB2382" s="48"/>
      <c r="AD2382" s="48"/>
      <c r="AE2382" s="48"/>
      <c r="AF2382" s="48"/>
      <c r="AH2382" s="48"/>
      <c r="AJ2382" s="48"/>
      <c r="AK2382" s="48"/>
    </row>
    <row r="2383" spans="6:37" x14ac:dyDescent="0.25">
      <c r="F2383" s="48"/>
      <c r="G2383" s="48"/>
      <c r="H2383" s="61"/>
      <c r="I2383" s="48"/>
      <c r="J2383" s="48"/>
      <c r="Y2383" s="79"/>
      <c r="Z2383" s="102"/>
      <c r="AA2383" s="48"/>
      <c r="AB2383" s="48"/>
      <c r="AD2383" s="48"/>
      <c r="AE2383" s="48"/>
      <c r="AF2383" s="48"/>
      <c r="AH2383" s="48"/>
      <c r="AJ2383" s="48"/>
      <c r="AK2383" s="48"/>
    </row>
    <row r="2384" spans="6:37" x14ac:dyDescent="0.25">
      <c r="F2384" s="48"/>
      <c r="G2384" s="48"/>
      <c r="H2384" s="61"/>
      <c r="I2384" s="48"/>
      <c r="J2384" s="48"/>
      <c r="Y2384" s="79"/>
      <c r="Z2384" s="102"/>
      <c r="AA2384" s="48"/>
      <c r="AB2384" s="48"/>
      <c r="AD2384" s="48"/>
      <c r="AE2384" s="48"/>
      <c r="AF2384" s="48"/>
      <c r="AH2384" s="48"/>
      <c r="AJ2384" s="48"/>
      <c r="AK2384" s="48"/>
    </row>
    <row r="2385" spans="6:37" x14ac:dyDescent="0.25">
      <c r="F2385" s="48"/>
      <c r="G2385" s="48"/>
      <c r="H2385" s="61"/>
      <c r="I2385" s="48"/>
      <c r="J2385" s="48"/>
      <c r="Y2385" s="79"/>
      <c r="Z2385" s="102"/>
      <c r="AA2385" s="48"/>
      <c r="AB2385" s="48"/>
      <c r="AD2385" s="48"/>
      <c r="AE2385" s="48"/>
      <c r="AF2385" s="48"/>
      <c r="AH2385" s="48"/>
      <c r="AJ2385" s="48"/>
      <c r="AK2385" s="48"/>
    </row>
    <row r="2386" spans="6:37" x14ac:dyDescent="0.25">
      <c r="F2386" s="48"/>
      <c r="G2386" s="48"/>
      <c r="H2386" s="61"/>
      <c r="I2386" s="48"/>
      <c r="J2386" s="48"/>
      <c r="Y2386" s="79"/>
      <c r="Z2386" s="102"/>
      <c r="AA2386" s="48"/>
      <c r="AB2386" s="48"/>
      <c r="AD2386" s="48"/>
      <c r="AE2386" s="48"/>
      <c r="AF2386" s="48"/>
      <c r="AH2386" s="48"/>
      <c r="AJ2386" s="48"/>
      <c r="AK2386" s="48"/>
    </row>
    <row r="2387" spans="6:37" x14ac:dyDescent="0.25">
      <c r="F2387" s="48"/>
      <c r="G2387" s="48"/>
      <c r="H2387" s="61"/>
      <c r="I2387" s="48"/>
      <c r="J2387" s="48"/>
      <c r="Y2387" s="79"/>
      <c r="Z2387" s="102"/>
      <c r="AA2387" s="48"/>
      <c r="AB2387" s="48"/>
      <c r="AD2387" s="48"/>
      <c r="AE2387" s="48"/>
      <c r="AF2387" s="48"/>
      <c r="AH2387" s="48"/>
      <c r="AJ2387" s="48"/>
      <c r="AK2387" s="48"/>
    </row>
    <row r="2388" spans="6:37" x14ac:dyDescent="0.25">
      <c r="F2388" s="48"/>
      <c r="G2388" s="48"/>
      <c r="H2388" s="61"/>
      <c r="I2388" s="48"/>
      <c r="J2388" s="48"/>
      <c r="Y2388" s="79"/>
      <c r="Z2388" s="102"/>
      <c r="AA2388" s="48"/>
      <c r="AB2388" s="48"/>
      <c r="AD2388" s="48"/>
      <c r="AE2388" s="48"/>
      <c r="AF2388" s="48"/>
      <c r="AH2388" s="48"/>
      <c r="AJ2388" s="48"/>
      <c r="AK2388" s="48"/>
    </row>
    <row r="2389" spans="6:37" x14ac:dyDescent="0.25">
      <c r="F2389" s="48"/>
      <c r="G2389" s="48"/>
      <c r="H2389" s="61"/>
      <c r="I2389" s="48"/>
      <c r="J2389" s="48"/>
      <c r="Y2389" s="79"/>
      <c r="Z2389" s="102"/>
      <c r="AA2389" s="48"/>
      <c r="AB2389" s="48"/>
      <c r="AD2389" s="48"/>
      <c r="AE2389" s="48"/>
      <c r="AF2389" s="48"/>
      <c r="AH2389" s="48"/>
      <c r="AJ2389" s="48"/>
      <c r="AK2389" s="48"/>
    </row>
    <row r="2390" spans="6:37" x14ac:dyDescent="0.25">
      <c r="F2390" s="48"/>
      <c r="G2390" s="48"/>
      <c r="H2390" s="61"/>
      <c r="I2390" s="48"/>
      <c r="J2390" s="48"/>
      <c r="Y2390" s="79"/>
      <c r="Z2390" s="102"/>
      <c r="AA2390" s="48"/>
      <c r="AB2390" s="48"/>
      <c r="AD2390" s="48"/>
      <c r="AE2390" s="48"/>
      <c r="AF2390" s="48"/>
      <c r="AH2390" s="48"/>
      <c r="AJ2390" s="48"/>
      <c r="AK2390" s="48"/>
    </row>
    <row r="2391" spans="6:37" x14ac:dyDescent="0.25">
      <c r="F2391" s="48"/>
      <c r="G2391" s="48"/>
      <c r="H2391" s="61"/>
      <c r="I2391" s="48"/>
      <c r="J2391" s="48"/>
      <c r="Y2391" s="79"/>
      <c r="Z2391" s="102"/>
      <c r="AA2391" s="48"/>
      <c r="AB2391" s="48"/>
      <c r="AD2391" s="48"/>
      <c r="AE2391" s="48"/>
      <c r="AF2391" s="48"/>
      <c r="AH2391" s="48"/>
      <c r="AJ2391" s="48"/>
      <c r="AK2391" s="48"/>
    </row>
    <row r="2392" spans="6:37" x14ac:dyDescent="0.25">
      <c r="F2392" s="48"/>
      <c r="G2392" s="48"/>
      <c r="H2392" s="61"/>
      <c r="I2392" s="48"/>
      <c r="J2392" s="48"/>
      <c r="Y2392" s="79"/>
      <c r="Z2392" s="102"/>
      <c r="AA2392" s="48"/>
      <c r="AB2392" s="48"/>
      <c r="AD2392" s="48"/>
      <c r="AE2392" s="48"/>
      <c r="AF2392" s="48"/>
      <c r="AH2392" s="48"/>
      <c r="AJ2392" s="48"/>
      <c r="AK2392" s="48"/>
    </row>
    <row r="2393" spans="6:37" x14ac:dyDescent="0.25">
      <c r="F2393" s="48"/>
      <c r="G2393" s="48"/>
      <c r="H2393" s="61"/>
      <c r="I2393" s="48"/>
      <c r="J2393" s="48"/>
      <c r="Y2393" s="79"/>
      <c r="Z2393" s="102"/>
      <c r="AA2393" s="48"/>
      <c r="AB2393" s="48"/>
      <c r="AD2393" s="48"/>
      <c r="AE2393" s="48"/>
      <c r="AF2393" s="48"/>
      <c r="AH2393" s="48"/>
      <c r="AJ2393" s="48"/>
      <c r="AK2393" s="48"/>
    </row>
    <row r="2394" spans="6:37" x14ac:dyDescent="0.25">
      <c r="F2394" s="48"/>
      <c r="G2394" s="48"/>
      <c r="H2394" s="61"/>
      <c r="I2394" s="48"/>
      <c r="J2394" s="48"/>
      <c r="Y2394" s="79"/>
      <c r="Z2394" s="102"/>
      <c r="AA2394" s="48"/>
      <c r="AB2394" s="48"/>
      <c r="AD2394" s="48"/>
      <c r="AE2394" s="48"/>
      <c r="AF2394" s="48"/>
      <c r="AH2394" s="48"/>
      <c r="AJ2394" s="48"/>
      <c r="AK2394" s="48"/>
    </row>
    <row r="2395" spans="6:37" x14ac:dyDescent="0.25">
      <c r="F2395" s="48"/>
      <c r="G2395" s="48"/>
      <c r="H2395" s="61"/>
      <c r="I2395" s="48"/>
      <c r="J2395" s="48"/>
      <c r="Y2395" s="79"/>
      <c r="Z2395" s="102"/>
      <c r="AA2395" s="48"/>
      <c r="AB2395" s="48"/>
      <c r="AD2395" s="48"/>
      <c r="AE2395" s="48"/>
      <c r="AF2395" s="48"/>
      <c r="AH2395" s="48"/>
      <c r="AJ2395" s="48"/>
      <c r="AK2395" s="48"/>
    </row>
    <row r="2396" spans="6:37" x14ac:dyDescent="0.25">
      <c r="F2396" s="48"/>
      <c r="G2396" s="48"/>
      <c r="H2396" s="61"/>
      <c r="I2396" s="48"/>
      <c r="J2396" s="48"/>
      <c r="Y2396" s="79"/>
      <c r="Z2396" s="102"/>
      <c r="AA2396" s="48"/>
      <c r="AB2396" s="48"/>
      <c r="AD2396" s="48"/>
      <c r="AE2396" s="48"/>
      <c r="AF2396" s="48"/>
      <c r="AH2396" s="48"/>
      <c r="AJ2396" s="48"/>
      <c r="AK2396" s="48"/>
    </row>
    <row r="2397" spans="6:37" x14ac:dyDescent="0.25">
      <c r="F2397" s="48"/>
      <c r="G2397" s="48"/>
      <c r="H2397" s="61"/>
      <c r="I2397" s="48"/>
      <c r="J2397" s="48"/>
      <c r="Y2397" s="79"/>
      <c r="Z2397" s="102"/>
      <c r="AA2397" s="48"/>
      <c r="AB2397" s="48"/>
      <c r="AD2397" s="48"/>
      <c r="AE2397" s="48"/>
      <c r="AF2397" s="48"/>
      <c r="AH2397" s="48"/>
      <c r="AJ2397" s="48"/>
      <c r="AK2397" s="48"/>
    </row>
    <row r="2398" spans="6:37" x14ac:dyDescent="0.25">
      <c r="F2398" s="48"/>
      <c r="G2398" s="48"/>
      <c r="H2398" s="61"/>
      <c r="I2398" s="48"/>
      <c r="J2398" s="48"/>
      <c r="Y2398" s="79"/>
      <c r="Z2398" s="102"/>
      <c r="AA2398" s="48"/>
      <c r="AB2398" s="48"/>
      <c r="AD2398" s="48"/>
      <c r="AE2398" s="48"/>
      <c r="AF2398" s="48"/>
      <c r="AH2398" s="48"/>
      <c r="AJ2398" s="48"/>
      <c r="AK2398" s="48"/>
    </row>
    <row r="2399" spans="6:37" x14ac:dyDescent="0.25">
      <c r="F2399" s="48"/>
      <c r="G2399" s="48"/>
      <c r="H2399" s="61"/>
      <c r="I2399" s="48"/>
      <c r="J2399" s="48"/>
      <c r="Y2399" s="79"/>
      <c r="Z2399" s="102"/>
      <c r="AA2399" s="48"/>
      <c r="AB2399" s="48"/>
      <c r="AD2399" s="48"/>
      <c r="AE2399" s="48"/>
      <c r="AF2399" s="48"/>
      <c r="AH2399" s="48"/>
      <c r="AJ2399" s="48"/>
      <c r="AK2399" s="48"/>
    </row>
    <row r="2400" spans="6:37" x14ac:dyDescent="0.25">
      <c r="F2400" s="48"/>
      <c r="G2400" s="48"/>
      <c r="H2400" s="61"/>
      <c r="I2400" s="48"/>
      <c r="J2400" s="48"/>
      <c r="Y2400" s="79"/>
      <c r="Z2400" s="102"/>
      <c r="AA2400" s="48"/>
      <c r="AB2400" s="48"/>
      <c r="AD2400" s="48"/>
      <c r="AE2400" s="48"/>
      <c r="AF2400" s="48"/>
      <c r="AH2400" s="48"/>
      <c r="AJ2400" s="48"/>
      <c r="AK2400" s="48"/>
    </row>
    <row r="2401" spans="6:37" x14ac:dyDescent="0.25">
      <c r="F2401" s="48"/>
      <c r="G2401" s="48"/>
      <c r="H2401" s="61"/>
      <c r="I2401" s="48"/>
      <c r="J2401" s="48"/>
      <c r="Y2401" s="79"/>
      <c r="Z2401" s="102"/>
      <c r="AA2401" s="48"/>
      <c r="AB2401" s="48"/>
      <c r="AD2401" s="48"/>
      <c r="AE2401" s="48"/>
      <c r="AF2401" s="48"/>
      <c r="AH2401" s="48"/>
      <c r="AJ2401" s="48"/>
      <c r="AK2401" s="48"/>
    </row>
    <row r="2402" spans="6:37" x14ac:dyDescent="0.25">
      <c r="F2402" s="48"/>
      <c r="G2402" s="48"/>
      <c r="H2402" s="61"/>
      <c r="I2402" s="48"/>
      <c r="J2402" s="48"/>
      <c r="Y2402" s="79"/>
      <c r="Z2402" s="102"/>
      <c r="AA2402" s="48"/>
      <c r="AB2402" s="48"/>
      <c r="AD2402" s="48"/>
      <c r="AE2402" s="48"/>
      <c r="AF2402" s="48"/>
      <c r="AH2402" s="48"/>
      <c r="AJ2402" s="48"/>
      <c r="AK2402" s="48"/>
    </row>
    <row r="2403" spans="6:37" x14ac:dyDescent="0.25">
      <c r="F2403" s="48"/>
      <c r="G2403" s="48"/>
      <c r="H2403" s="61"/>
      <c r="I2403" s="48"/>
      <c r="J2403" s="48"/>
      <c r="Y2403" s="79"/>
      <c r="Z2403" s="102"/>
      <c r="AA2403" s="48"/>
      <c r="AB2403" s="48"/>
      <c r="AD2403" s="48"/>
      <c r="AE2403" s="48"/>
      <c r="AF2403" s="48"/>
      <c r="AH2403" s="48"/>
      <c r="AJ2403" s="48"/>
      <c r="AK2403" s="48"/>
    </row>
    <row r="2404" spans="6:37" x14ac:dyDescent="0.25">
      <c r="F2404" s="48"/>
      <c r="G2404" s="48"/>
      <c r="H2404" s="61"/>
      <c r="I2404" s="48"/>
      <c r="J2404" s="48"/>
      <c r="Y2404" s="79"/>
      <c r="Z2404" s="102"/>
      <c r="AA2404" s="48"/>
      <c r="AB2404" s="48"/>
      <c r="AD2404" s="48"/>
      <c r="AE2404" s="48"/>
      <c r="AF2404" s="48"/>
      <c r="AH2404" s="48"/>
      <c r="AJ2404" s="48"/>
      <c r="AK2404" s="48"/>
    </row>
    <row r="2405" spans="6:37" x14ac:dyDescent="0.25">
      <c r="F2405" s="48"/>
      <c r="G2405" s="48"/>
      <c r="H2405" s="61"/>
      <c r="I2405" s="48"/>
      <c r="J2405" s="48"/>
      <c r="Y2405" s="79"/>
      <c r="Z2405" s="102"/>
      <c r="AA2405" s="48"/>
      <c r="AB2405" s="48"/>
      <c r="AD2405" s="48"/>
      <c r="AE2405" s="48"/>
      <c r="AF2405" s="48"/>
      <c r="AH2405" s="48"/>
      <c r="AJ2405" s="48"/>
      <c r="AK2405" s="48"/>
    </row>
    <row r="2406" spans="6:37" x14ac:dyDescent="0.25">
      <c r="F2406" s="48"/>
      <c r="G2406" s="48"/>
      <c r="H2406" s="61"/>
      <c r="I2406" s="48"/>
      <c r="J2406" s="48"/>
      <c r="Y2406" s="79"/>
      <c r="Z2406" s="102"/>
      <c r="AA2406" s="48"/>
      <c r="AB2406" s="48"/>
      <c r="AD2406" s="48"/>
      <c r="AE2406" s="48"/>
      <c r="AF2406" s="48"/>
      <c r="AH2406" s="48"/>
      <c r="AJ2406" s="48"/>
      <c r="AK2406" s="48"/>
    </row>
    <row r="2407" spans="6:37" x14ac:dyDescent="0.25">
      <c r="F2407" s="48"/>
      <c r="G2407" s="48"/>
      <c r="H2407" s="61"/>
      <c r="I2407" s="48"/>
      <c r="J2407" s="48"/>
      <c r="Y2407" s="79"/>
      <c r="Z2407" s="102"/>
      <c r="AA2407" s="48"/>
      <c r="AB2407" s="48"/>
      <c r="AD2407" s="48"/>
      <c r="AE2407" s="48"/>
      <c r="AF2407" s="48"/>
      <c r="AH2407" s="48"/>
      <c r="AJ2407" s="48"/>
      <c r="AK2407" s="48"/>
    </row>
    <row r="2408" spans="6:37" x14ac:dyDescent="0.25">
      <c r="F2408" s="48"/>
      <c r="G2408" s="48"/>
      <c r="H2408" s="61"/>
      <c r="I2408" s="48"/>
      <c r="J2408" s="48"/>
      <c r="Y2408" s="79"/>
      <c r="Z2408" s="102"/>
      <c r="AA2408" s="48"/>
      <c r="AB2408" s="48"/>
      <c r="AD2408" s="48"/>
      <c r="AE2408" s="48"/>
      <c r="AF2408" s="48"/>
      <c r="AH2408" s="48"/>
      <c r="AJ2408" s="48"/>
      <c r="AK2408" s="48"/>
    </row>
    <row r="2409" spans="6:37" x14ac:dyDescent="0.25">
      <c r="F2409" s="48"/>
      <c r="G2409" s="48"/>
      <c r="H2409" s="61"/>
      <c r="I2409" s="48"/>
      <c r="J2409" s="48"/>
      <c r="Y2409" s="79"/>
      <c r="Z2409" s="102"/>
      <c r="AA2409" s="48"/>
      <c r="AB2409" s="48"/>
      <c r="AD2409" s="48"/>
      <c r="AE2409" s="48"/>
      <c r="AF2409" s="48"/>
      <c r="AH2409" s="48"/>
      <c r="AJ2409" s="48"/>
      <c r="AK2409" s="48"/>
    </row>
    <row r="2410" spans="6:37" x14ac:dyDescent="0.25">
      <c r="F2410" s="48"/>
      <c r="G2410" s="48"/>
      <c r="H2410" s="61"/>
      <c r="I2410" s="48"/>
      <c r="J2410" s="48"/>
      <c r="Y2410" s="79"/>
      <c r="Z2410" s="102"/>
      <c r="AA2410" s="48"/>
      <c r="AB2410" s="48"/>
      <c r="AD2410" s="48"/>
      <c r="AE2410" s="48"/>
      <c r="AF2410" s="48"/>
      <c r="AH2410" s="48"/>
      <c r="AJ2410" s="48"/>
      <c r="AK2410" s="48"/>
    </row>
    <row r="2411" spans="6:37" x14ac:dyDescent="0.25">
      <c r="F2411" s="48"/>
      <c r="G2411" s="48"/>
      <c r="H2411" s="61"/>
      <c r="I2411" s="48"/>
      <c r="J2411" s="48"/>
      <c r="Y2411" s="79"/>
      <c r="Z2411" s="102"/>
      <c r="AA2411" s="48"/>
      <c r="AB2411" s="48"/>
      <c r="AD2411" s="48"/>
      <c r="AE2411" s="48"/>
      <c r="AF2411" s="48"/>
      <c r="AH2411" s="48"/>
      <c r="AJ2411" s="48"/>
      <c r="AK2411" s="48"/>
    </row>
    <row r="2412" spans="6:37" x14ac:dyDescent="0.25">
      <c r="F2412" s="48"/>
      <c r="G2412" s="48"/>
      <c r="H2412" s="61"/>
      <c r="I2412" s="48"/>
      <c r="J2412" s="48"/>
      <c r="Y2412" s="79"/>
      <c r="Z2412" s="102"/>
      <c r="AA2412" s="48"/>
      <c r="AB2412" s="48"/>
      <c r="AD2412" s="48"/>
      <c r="AE2412" s="48"/>
      <c r="AF2412" s="48"/>
      <c r="AH2412" s="48"/>
      <c r="AJ2412" s="48"/>
      <c r="AK2412" s="48"/>
    </row>
    <row r="2413" spans="6:37" x14ac:dyDescent="0.25">
      <c r="F2413" s="48"/>
      <c r="G2413" s="48"/>
      <c r="H2413" s="61"/>
      <c r="I2413" s="48"/>
      <c r="J2413" s="48"/>
      <c r="Y2413" s="79"/>
      <c r="Z2413" s="102"/>
      <c r="AA2413" s="48"/>
      <c r="AB2413" s="48"/>
      <c r="AD2413" s="48"/>
      <c r="AE2413" s="48"/>
      <c r="AF2413" s="48"/>
      <c r="AH2413" s="48"/>
      <c r="AJ2413" s="48"/>
      <c r="AK2413" s="48"/>
    </row>
    <row r="2414" spans="6:37" x14ac:dyDescent="0.25">
      <c r="F2414" s="48"/>
      <c r="G2414" s="48"/>
      <c r="H2414" s="61"/>
      <c r="I2414" s="48"/>
      <c r="J2414" s="48"/>
      <c r="Y2414" s="79"/>
      <c r="Z2414" s="102"/>
      <c r="AA2414" s="48"/>
      <c r="AB2414" s="48"/>
      <c r="AD2414" s="48"/>
      <c r="AE2414" s="48"/>
      <c r="AF2414" s="48"/>
      <c r="AH2414" s="48"/>
      <c r="AJ2414" s="48"/>
      <c r="AK2414" s="48"/>
    </row>
    <row r="2415" spans="6:37" x14ac:dyDescent="0.25">
      <c r="F2415" s="48"/>
      <c r="G2415" s="48"/>
      <c r="H2415" s="61"/>
      <c r="I2415" s="48"/>
      <c r="J2415" s="48"/>
      <c r="Y2415" s="79"/>
      <c r="Z2415" s="102"/>
      <c r="AA2415" s="48"/>
      <c r="AB2415" s="48"/>
      <c r="AD2415" s="48"/>
      <c r="AE2415" s="48"/>
      <c r="AF2415" s="48"/>
      <c r="AH2415" s="48"/>
      <c r="AJ2415" s="48"/>
      <c r="AK2415" s="48"/>
    </row>
    <row r="2416" spans="6:37" x14ac:dyDescent="0.25">
      <c r="F2416" s="48"/>
      <c r="G2416" s="48"/>
      <c r="H2416" s="61"/>
      <c r="I2416" s="48"/>
      <c r="J2416" s="48"/>
      <c r="Y2416" s="79"/>
      <c r="Z2416" s="102"/>
      <c r="AA2416" s="48"/>
      <c r="AB2416" s="48"/>
      <c r="AD2416" s="48"/>
      <c r="AE2416" s="48"/>
      <c r="AF2416" s="48"/>
      <c r="AH2416" s="48"/>
      <c r="AJ2416" s="48"/>
      <c r="AK2416" s="48"/>
    </row>
    <row r="2417" spans="6:37" x14ac:dyDescent="0.25">
      <c r="F2417" s="48"/>
      <c r="G2417" s="48"/>
      <c r="H2417" s="61"/>
      <c r="I2417" s="48"/>
      <c r="J2417" s="48"/>
      <c r="Y2417" s="79"/>
      <c r="Z2417" s="102"/>
      <c r="AA2417" s="48"/>
      <c r="AB2417" s="48"/>
      <c r="AD2417" s="48"/>
      <c r="AE2417" s="48"/>
      <c r="AF2417" s="48"/>
      <c r="AH2417" s="48"/>
      <c r="AJ2417" s="48"/>
      <c r="AK2417" s="48"/>
    </row>
    <row r="2418" spans="6:37" x14ac:dyDescent="0.25">
      <c r="F2418" s="48"/>
      <c r="G2418" s="48"/>
      <c r="H2418" s="61"/>
      <c r="I2418" s="48"/>
      <c r="J2418" s="48"/>
      <c r="Y2418" s="79"/>
      <c r="Z2418" s="102"/>
      <c r="AA2418" s="48"/>
      <c r="AB2418" s="48"/>
      <c r="AD2418" s="48"/>
      <c r="AE2418" s="48"/>
      <c r="AF2418" s="48"/>
      <c r="AH2418" s="48"/>
      <c r="AJ2418" s="48"/>
      <c r="AK2418" s="48"/>
    </row>
    <row r="2419" spans="6:37" x14ac:dyDescent="0.25">
      <c r="F2419" s="48"/>
      <c r="G2419" s="48"/>
      <c r="H2419" s="61"/>
      <c r="I2419" s="48"/>
      <c r="J2419" s="48"/>
      <c r="Y2419" s="79"/>
      <c r="Z2419" s="102"/>
      <c r="AA2419" s="48"/>
      <c r="AB2419" s="48"/>
      <c r="AD2419" s="48"/>
      <c r="AE2419" s="48"/>
      <c r="AF2419" s="48"/>
      <c r="AH2419" s="48"/>
      <c r="AJ2419" s="48"/>
      <c r="AK2419" s="48"/>
    </row>
    <row r="2420" spans="6:37" x14ac:dyDescent="0.25">
      <c r="F2420" s="48"/>
      <c r="G2420" s="48"/>
      <c r="H2420" s="61"/>
      <c r="I2420" s="48"/>
      <c r="J2420" s="48"/>
      <c r="Y2420" s="79"/>
      <c r="Z2420" s="102"/>
      <c r="AA2420" s="48"/>
      <c r="AB2420" s="48"/>
      <c r="AD2420" s="48"/>
      <c r="AE2420" s="48"/>
      <c r="AF2420" s="48"/>
      <c r="AH2420" s="48"/>
      <c r="AJ2420" s="48"/>
      <c r="AK2420" s="48"/>
    </row>
    <row r="2421" spans="6:37" x14ac:dyDescent="0.25">
      <c r="F2421" s="48"/>
      <c r="G2421" s="48"/>
      <c r="H2421" s="61"/>
      <c r="I2421" s="48"/>
      <c r="J2421" s="48"/>
      <c r="Y2421" s="79"/>
      <c r="Z2421" s="102"/>
      <c r="AA2421" s="48"/>
      <c r="AB2421" s="48"/>
      <c r="AD2421" s="48"/>
      <c r="AE2421" s="48"/>
      <c r="AF2421" s="48"/>
      <c r="AH2421" s="48"/>
      <c r="AJ2421" s="48"/>
      <c r="AK2421" s="48"/>
    </row>
    <row r="2422" spans="6:37" x14ac:dyDescent="0.25">
      <c r="F2422" s="48"/>
      <c r="G2422" s="48"/>
      <c r="H2422" s="61"/>
      <c r="I2422" s="48"/>
      <c r="J2422" s="48"/>
      <c r="Y2422" s="79"/>
      <c r="Z2422" s="102"/>
      <c r="AA2422" s="48"/>
      <c r="AB2422" s="48"/>
      <c r="AD2422" s="48"/>
      <c r="AE2422" s="48"/>
      <c r="AF2422" s="48"/>
      <c r="AH2422" s="48"/>
      <c r="AJ2422" s="48"/>
      <c r="AK2422" s="48"/>
    </row>
    <row r="2423" spans="6:37" x14ac:dyDescent="0.25">
      <c r="F2423" s="48"/>
      <c r="G2423" s="48"/>
      <c r="H2423" s="61"/>
      <c r="I2423" s="48"/>
      <c r="J2423" s="48"/>
      <c r="Y2423" s="79"/>
      <c r="Z2423" s="102"/>
      <c r="AA2423" s="48"/>
      <c r="AB2423" s="48"/>
      <c r="AD2423" s="48"/>
      <c r="AE2423" s="48"/>
      <c r="AF2423" s="48"/>
      <c r="AH2423" s="48"/>
      <c r="AJ2423" s="48"/>
      <c r="AK2423" s="48"/>
    </row>
    <row r="2424" spans="6:37" x14ac:dyDescent="0.25">
      <c r="F2424" s="48"/>
      <c r="G2424" s="48"/>
      <c r="H2424" s="61"/>
      <c r="I2424" s="48"/>
      <c r="J2424" s="48"/>
      <c r="Y2424" s="79"/>
      <c r="Z2424" s="102"/>
      <c r="AA2424" s="48"/>
      <c r="AB2424" s="48"/>
      <c r="AD2424" s="48"/>
      <c r="AE2424" s="48"/>
      <c r="AF2424" s="48"/>
      <c r="AH2424" s="48"/>
      <c r="AJ2424" s="48"/>
      <c r="AK2424" s="48"/>
    </row>
    <row r="2425" spans="6:37" x14ac:dyDescent="0.25">
      <c r="F2425" s="48"/>
      <c r="G2425" s="48"/>
      <c r="H2425" s="61"/>
      <c r="I2425" s="48"/>
      <c r="J2425" s="48"/>
      <c r="Y2425" s="79"/>
      <c r="Z2425" s="102"/>
      <c r="AA2425" s="48"/>
      <c r="AB2425" s="48"/>
      <c r="AD2425" s="48"/>
      <c r="AE2425" s="48"/>
      <c r="AF2425" s="48"/>
      <c r="AH2425" s="48"/>
      <c r="AJ2425" s="48"/>
      <c r="AK2425" s="48"/>
    </row>
    <row r="2426" spans="6:37" x14ac:dyDescent="0.25">
      <c r="F2426" s="48"/>
      <c r="G2426" s="48"/>
      <c r="H2426" s="61"/>
      <c r="I2426" s="48"/>
      <c r="J2426" s="48"/>
      <c r="Y2426" s="79"/>
      <c r="Z2426" s="102"/>
      <c r="AA2426" s="48"/>
      <c r="AB2426" s="48"/>
      <c r="AD2426" s="48"/>
      <c r="AE2426" s="48"/>
      <c r="AF2426" s="48"/>
      <c r="AH2426" s="48"/>
      <c r="AJ2426" s="48"/>
      <c r="AK2426" s="48"/>
    </row>
    <row r="2427" spans="6:37" x14ac:dyDescent="0.25">
      <c r="F2427" s="48"/>
      <c r="G2427" s="48"/>
      <c r="H2427" s="61"/>
      <c r="I2427" s="48"/>
      <c r="J2427" s="48"/>
      <c r="Y2427" s="79"/>
      <c r="Z2427" s="102"/>
      <c r="AA2427" s="48"/>
      <c r="AB2427" s="48"/>
      <c r="AD2427" s="48"/>
      <c r="AE2427" s="48"/>
      <c r="AF2427" s="48"/>
      <c r="AH2427" s="48"/>
      <c r="AJ2427" s="48"/>
      <c r="AK2427" s="48"/>
    </row>
    <row r="2428" spans="6:37" x14ac:dyDescent="0.25">
      <c r="F2428" s="48"/>
      <c r="G2428" s="48"/>
      <c r="H2428" s="61"/>
      <c r="I2428" s="48"/>
      <c r="J2428" s="48"/>
      <c r="Y2428" s="79"/>
      <c r="Z2428" s="102"/>
      <c r="AA2428" s="48"/>
      <c r="AB2428" s="48"/>
      <c r="AD2428" s="48"/>
      <c r="AE2428" s="48"/>
      <c r="AF2428" s="48"/>
      <c r="AH2428" s="48"/>
      <c r="AJ2428" s="48"/>
      <c r="AK2428" s="48"/>
    </row>
    <row r="2429" spans="6:37" x14ac:dyDescent="0.25">
      <c r="F2429" s="48"/>
      <c r="G2429" s="48"/>
      <c r="H2429" s="61"/>
      <c r="I2429" s="48"/>
      <c r="J2429" s="48"/>
      <c r="Y2429" s="79"/>
      <c r="Z2429" s="102"/>
      <c r="AA2429" s="48"/>
      <c r="AB2429" s="48"/>
      <c r="AD2429" s="48"/>
      <c r="AE2429" s="48"/>
      <c r="AF2429" s="48"/>
      <c r="AH2429" s="48"/>
      <c r="AJ2429" s="48"/>
      <c r="AK2429" s="48"/>
    </row>
    <row r="2430" spans="6:37" x14ac:dyDescent="0.25">
      <c r="F2430" s="48"/>
      <c r="G2430" s="48"/>
      <c r="H2430" s="61"/>
      <c r="I2430" s="48"/>
      <c r="J2430" s="48"/>
      <c r="Y2430" s="79"/>
      <c r="Z2430" s="102"/>
      <c r="AA2430" s="48"/>
      <c r="AB2430" s="48"/>
      <c r="AD2430" s="48"/>
      <c r="AE2430" s="48"/>
      <c r="AF2430" s="48"/>
      <c r="AH2430" s="48"/>
      <c r="AJ2430" s="48"/>
      <c r="AK2430" s="48"/>
    </row>
    <row r="2431" spans="6:37" x14ac:dyDescent="0.25">
      <c r="F2431" s="48"/>
      <c r="G2431" s="48"/>
      <c r="H2431" s="61"/>
      <c r="I2431" s="48"/>
      <c r="J2431" s="48"/>
      <c r="Y2431" s="79"/>
      <c r="Z2431" s="102"/>
      <c r="AA2431" s="48"/>
      <c r="AB2431" s="48"/>
      <c r="AD2431" s="48"/>
      <c r="AE2431" s="48"/>
      <c r="AF2431" s="48"/>
      <c r="AH2431" s="48"/>
      <c r="AJ2431" s="48"/>
      <c r="AK2431" s="48"/>
    </row>
    <row r="2432" spans="6:37" x14ac:dyDescent="0.25">
      <c r="F2432" s="48"/>
      <c r="G2432" s="48"/>
      <c r="H2432" s="61"/>
      <c r="I2432" s="48"/>
      <c r="J2432" s="48"/>
      <c r="Y2432" s="79"/>
      <c r="Z2432" s="102"/>
      <c r="AA2432" s="48"/>
      <c r="AB2432" s="48"/>
      <c r="AD2432" s="48"/>
      <c r="AE2432" s="48"/>
      <c r="AF2432" s="48"/>
      <c r="AH2432" s="48"/>
      <c r="AJ2432" s="48"/>
      <c r="AK2432" s="48"/>
    </row>
    <row r="2433" spans="6:37" x14ac:dyDescent="0.25">
      <c r="F2433" s="48"/>
      <c r="G2433" s="48"/>
      <c r="H2433" s="61"/>
      <c r="I2433" s="48"/>
      <c r="J2433" s="48"/>
      <c r="Y2433" s="79"/>
      <c r="Z2433" s="102"/>
      <c r="AA2433" s="48"/>
      <c r="AB2433" s="48"/>
      <c r="AD2433" s="48"/>
      <c r="AE2433" s="48"/>
      <c r="AF2433" s="48"/>
      <c r="AH2433" s="48"/>
      <c r="AJ2433" s="48"/>
      <c r="AK2433" s="48"/>
    </row>
    <row r="2434" spans="6:37" x14ac:dyDescent="0.25">
      <c r="F2434" s="48"/>
      <c r="G2434" s="48"/>
      <c r="H2434" s="61"/>
      <c r="I2434" s="48"/>
      <c r="J2434" s="48"/>
      <c r="Y2434" s="79"/>
      <c r="Z2434" s="102"/>
      <c r="AA2434" s="48"/>
      <c r="AB2434" s="48"/>
      <c r="AD2434" s="48"/>
      <c r="AE2434" s="48"/>
      <c r="AF2434" s="48"/>
      <c r="AH2434" s="48"/>
      <c r="AJ2434" s="48"/>
      <c r="AK2434" s="48"/>
    </row>
    <row r="2435" spans="6:37" x14ac:dyDescent="0.25">
      <c r="F2435" s="48"/>
      <c r="G2435" s="48"/>
      <c r="H2435" s="61"/>
      <c r="I2435" s="48"/>
      <c r="J2435" s="48"/>
      <c r="Y2435" s="79"/>
      <c r="Z2435" s="102"/>
      <c r="AA2435" s="48"/>
      <c r="AB2435" s="48"/>
      <c r="AD2435" s="48"/>
      <c r="AE2435" s="48"/>
      <c r="AF2435" s="48"/>
      <c r="AH2435" s="48"/>
      <c r="AJ2435" s="48"/>
      <c r="AK2435" s="48"/>
    </row>
    <row r="2436" spans="6:37" x14ac:dyDescent="0.25">
      <c r="F2436" s="48"/>
      <c r="G2436" s="48"/>
      <c r="H2436" s="61"/>
      <c r="I2436" s="48"/>
      <c r="J2436" s="48"/>
      <c r="Y2436" s="79"/>
      <c r="Z2436" s="102"/>
      <c r="AA2436" s="48"/>
      <c r="AB2436" s="48"/>
      <c r="AD2436" s="48"/>
      <c r="AE2436" s="48"/>
      <c r="AF2436" s="48"/>
      <c r="AH2436" s="48"/>
      <c r="AJ2436" s="48"/>
      <c r="AK2436" s="48"/>
    </row>
    <row r="2437" spans="6:37" x14ac:dyDescent="0.25">
      <c r="F2437" s="48"/>
      <c r="G2437" s="48"/>
      <c r="H2437" s="61"/>
      <c r="I2437" s="48"/>
      <c r="J2437" s="48"/>
      <c r="Y2437" s="79"/>
      <c r="Z2437" s="102"/>
      <c r="AA2437" s="48"/>
      <c r="AB2437" s="48"/>
      <c r="AD2437" s="48"/>
      <c r="AE2437" s="48"/>
      <c r="AF2437" s="48"/>
      <c r="AH2437" s="48"/>
      <c r="AJ2437" s="48"/>
      <c r="AK2437" s="48"/>
    </row>
    <row r="2438" spans="6:37" x14ac:dyDescent="0.25">
      <c r="F2438" s="48"/>
      <c r="G2438" s="48"/>
      <c r="H2438" s="61"/>
      <c r="I2438" s="48"/>
      <c r="J2438" s="48"/>
      <c r="Y2438" s="79"/>
      <c r="Z2438" s="102"/>
      <c r="AA2438" s="48"/>
      <c r="AB2438" s="48"/>
      <c r="AD2438" s="48"/>
      <c r="AE2438" s="48"/>
      <c r="AF2438" s="48"/>
      <c r="AH2438" s="48"/>
      <c r="AJ2438" s="48"/>
      <c r="AK2438" s="48"/>
    </row>
    <row r="2439" spans="6:37" x14ac:dyDescent="0.25">
      <c r="F2439" s="48"/>
      <c r="G2439" s="48"/>
      <c r="H2439" s="61"/>
      <c r="I2439" s="48"/>
      <c r="J2439" s="48"/>
      <c r="Y2439" s="79"/>
      <c r="Z2439" s="102"/>
      <c r="AA2439" s="48"/>
      <c r="AB2439" s="48"/>
      <c r="AD2439" s="48"/>
      <c r="AE2439" s="48"/>
      <c r="AF2439" s="48"/>
      <c r="AH2439" s="48"/>
      <c r="AJ2439" s="48"/>
      <c r="AK2439" s="48"/>
    </row>
    <row r="2440" spans="6:37" x14ac:dyDescent="0.25">
      <c r="F2440" s="48"/>
      <c r="G2440" s="48"/>
      <c r="H2440" s="61"/>
      <c r="I2440" s="48"/>
      <c r="J2440" s="48"/>
      <c r="Y2440" s="79"/>
      <c r="Z2440" s="102"/>
      <c r="AA2440" s="48"/>
      <c r="AB2440" s="48"/>
      <c r="AD2440" s="48"/>
      <c r="AE2440" s="48"/>
      <c r="AF2440" s="48"/>
      <c r="AH2440" s="48"/>
      <c r="AJ2440" s="48"/>
      <c r="AK2440" s="48"/>
    </row>
    <row r="2441" spans="6:37" x14ac:dyDescent="0.25">
      <c r="F2441" s="48"/>
      <c r="G2441" s="48"/>
      <c r="H2441" s="61"/>
      <c r="I2441" s="48"/>
      <c r="J2441" s="48"/>
      <c r="Y2441" s="79"/>
      <c r="Z2441" s="102"/>
      <c r="AA2441" s="48"/>
      <c r="AB2441" s="48"/>
      <c r="AD2441" s="48"/>
      <c r="AE2441" s="48"/>
      <c r="AF2441" s="48"/>
      <c r="AH2441" s="48"/>
      <c r="AJ2441" s="48"/>
      <c r="AK2441" s="48"/>
    </row>
    <row r="2442" spans="6:37" x14ac:dyDescent="0.25">
      <c r="F2442" s="48"/>
      <c r="G2442" s="48"/>
      <c r="H2442" s="61"/>
      <c r="I2442" s="48"/>
      <c r="J2442" s="48"/>
      <c r="Y2442" s="79"/>
      <c r="Z2442" s="102"/>
      <c r="AA2442" s="48"/>
      <c r="AB2442" s="48"/>
      <c r="AD2442" s="48"/>
      <c r="AE2442" s="48"/>
      <c r="AF2442" s="48"/>
      <c r="AH2442" s="48"/>
      <c r="AJ2442" s="48"/>
      <c r="AK2442" s="48"/>
    </row>
    <row r="2443" spans="6:37" x14ac:dyDescent="0.25">
      <c r="F2443" s="48"/>
      <c r="G2443" s="48"/>
      <c r="H2443" s="61"/>
      <c r="I2443" s="48"/>
      <c r="J2443" s="48"/>
      <c r="Y2443" s="79"/>
      <c r="Z2443" s="102"/>
      <c r="AA2443" s="48"/>
      <c r="AB2443" s="48"/>
      <c r="AD2443" s="48"/>
      <c r="AE2443" s="48"/>
      <c r="AF2443" s="48"/>
      <c r="AH2443" s="48"/>
      <c r="AJ2443" s="48"/>
      <c r="AK2443" s="48"/>
    </row>
    <row r="2444" spans="6:37" x14ac:dyDescent="0.25">
      <c r="F2444" s="48"/>
      <c r="G2444" s="48"/>
      <c r="H2444" s="61"/>
      <c r="I2444" s="48"/>
      <c r="J2444" s="48"/>
      <c r="Y2444" s="79"/>
      <c r="Z2444" s="102"/>
      <c r="AA2444" s="48"/>
      <c r="AB2444" s="48"/>
      <c r="AD2444" s="48"/>
      <c r="AE2444" s="48"/>
      <c r="AF2444" s="48"/>
      <c r="AH2444" s="48"/>
      <c r="AJ2444" s="48"/>
      <c r="AK2444" s="48"/>
    </row>
    <row r="2445" spans="6:37" x14ac:dyDescent="0.25">
      <c r="F2445" s="48"/>
      <c r="G2445" s="48"/>
      <c r="H2445" s="61"/>
      <c r="I2445" s="48"/>
      <c r="J2445" s="48"/>
      <c r="Y2445" s="79"/>
      <c r="Z2445" s="102"/>
      <c r="AA2445" s="48"/>
      <c r="AB2445" s="48"/>
      <c r="AD2445" s="48"/>
      <c r="AE2445" s="48"/>
      <c r="AF2445" s="48"/>
      <c r="AH2445" s="48"/>
      <c r="AJ2445" s="48"/>
      <c r="AK2445" s="48"/>
    </row>
    <row r="2446" spans="6:37" x14ac:dyDescent="0.25">
      <c r="F2446" s="48"/>
      <c r="G2446" s="48"/>
      <c r="H2446" s="61"/>
      <c r="I2446" s="48"/>
      <c r="J2446" s="48"/>
      <c r="Y2446" s="79"/>
      <c r="Z2446" s="102"/>
      <c r="AA2446" s="48"/>
      <c r="AB2446" s="48"/>
      <c r="AD2446" s="48"/>
      <c r="AE2446" s="48"/>
      <c r="AF2446" s="48"/>
      <c r="AH2446" s="48"/>
      <c r="AJ2446" s="48"/>
      <c r="AK2446" s="48"/>
    </row>
    <row r="2447" spans="6:37" x14ac:dyDescent="0.25">
      <c r="F2447" s="48"/>
      <c r="G2447" s="48"/>
      <c r="H2447" s="61"/>
      <c r="I2447" s="48"/>
      <c r="J2447" s="48"/>
      <c r="Y2447" s="79"/>
      <c r="Z2447" s="102"/>
      <c r="AA2447" s="48"/>
      <c r="AB2447" s="48"/>
      <c r="AD2447" s="48"/>
      <c r="AE2447" s="48"/>
      <c r="AF2447" s="48"/>
      <c r="AH2447" s="48"/>
      <c r="AJ2447" s="48"/>
      <c r="AK2447" s="48"/>
    </row>
    <row r="2448" spans="6:37" x14ac:dyDescent="0.25">
      <c r="F2448" s="48"/>
      <c r="G2448" s="48"/>
      <c r="H2448" s="61"/>
      <c r="I2448" s="48"/>
      <c r="J2448" s="48"/>
      <c r="Y2448" s="79"/>
      <c r="Z2448" s="102"/>
      <c r="AA2448" s="48"/>
      <c r="AB2448" s="48"/>
      <c r="AD2448" s="48"/>
      <c r="AE2448" s="48"/>
      <c r="AF2448" s="48"/>
      <c r="AH2448" s="48"/>
      <c r="AJ2448" s="48"/>
      <c r="AK2448" s="48"/>
    </row>
    <row r="2449" spans="6:37" x14ac:dyDescent="0.25">
      <c r="F2449" s="48"/>
      <c r="G2449" s="48"/>
      <c r="H2449" s="61"/>
      <c r="I2449" s="48"/>
      <c r="J2449" s="48"/>
      <c r="Y2449" s="79"/>
      <c r="Z2449" s="102"/>
      <c r="AA2449" s="48"/>
      <c r="AB2449" s="48"/>
      <c r="AD2449" s="48"/>
      <c r="AE2449" s="48"/>
      <c r="AF2449" s="48"/>
      <c r="AH2449" s="48"/>
      <c r="AJ2449" s="48"/>
      <c r="AK2449" s="48"/>
    </row>
    <row r="2450" spans="6:37" x14ac:dyDescent="0.25">
      <c r="F2450" s="48"/>
      <c r="G2450" s="48"/>
      <c r="H2450" s="61"/>
      <c r="I2450" s="48"/>
      <c r="J2450" s="48"/>
      <c r="Y2450" s="79"/>
      <c r="Z2450" s="102"/>
      <c r="AA2450" s="48"/>
      <c r="AB2450" s="48"/>
      <c r="AD2450" s="48"/>
      <c r="AE2450" s="48"/>
      <c r="AF2450" s="48"/>
      <c r="AH2450" s="48"/>
      <c r="AJ2450" s="48"/>
      <c r="AK2450" s="48"/>
    </row>
    <row r="2451" spans="6:37" x14ac:dyDescent="0.25">
      <c r="F2451" s="48"/>
      <c r="G2451" s="48"/>
      <c r="H2451" s="61"/>
      <c r="I2451" s="48"/>
      <c r="J2451" s="48"/>
      <c r="Y2451" s="79"/>
      <c r="Z2451" s="102"/>
      <c r="AA2451" s="48"/>
      <c r="AB2451" s="48"/>
      <c r="AD2451" s="48"/>
      <c r="AE2451" s="48"/>
      <c r="AF2451" s="48"/>
      <c r="AH2451" s="48"/>
      <c r="AJ2451" s="48"/>
      <c r="AK2451" s="48"/>
    </row>
    <row r="2452" spans="6:37" x14ac:dyDescent="0.25">
      <c r="F2452" s="48"/>
      <c r="G2452" s="48"/>
      <c r="H2452" s="61"/>
      <c r="I2452" s="48"/>
      <c r="J2452" s="48"/>
      <c r="Y2452" s="79"/>
      <c r="Z2452" s="102"/>
      <c r="AA2452" s="48"/>
      <c r="AB2452" s="48"/>
      <c r="AD2452" s="48"/>
      <c r="AE2452" s="48"/>
      <c r="AF2452" s="48"/>
      <c r="AH2452" s="48"/>
      <c r="AJ2452" s="48"/>
      <c r="AK2452" s="48"/>
    </row>
    <row r="2453" spans="6:37" x14ac:dyDescent="0.25">
      <c r="F2453" s="48"/>
      <c r="G2453" s="48"/>
      <c r="H2453" s="61"/>
      <c r="I2453" s="48"/>
      <c r="J2453" s="48"/>
      <c r="Y2453" s="79"/>
      <c r="Z2453" s="102"/>
      <c r="AA2453" s="48"/>
      <c r="AB2453" s="48"/>
      <c r="AD2453" s="48"/>
      <c r="AE2453" s="48"/>
      <c r="AF2453" s="48"/>
      <c r="AH2453" s="48"/>
      <c r="AJ2453" s="48"/>
      <c r="AK2453" s="48"/>
    </row>
    <row r="2454" spans="6:37" x14ac:dyDescent="0.25">
      <c r="F2454" s="48"/>
      <c r="G2454" s="48"/>
      <c r="H2454" s="61"/>
      <c r="I2454" s="48"/>
      <c r="J2454" s="48"/>
      <c r="Y2454" s="79"/>
      <c r="Z2454" s="102"/>
      <c r="AA2454" s="48"/>
      <c r="AB2454" s="48"/>
      <c r="AD2454" s="48"/>
      <c r="AE2454" s="48"/>
      <c r="AF2454" s="48"/>
      <c r="AH2454" s="48"/>
      <c r="AJ2454" s="48"/>
      <c r="AK2454" s="48"/>
    </row>
    <row r="2455" spans="6:37" x14ac:dyDescent="0.25">
      <c r="F2455" s="48"/>
      <c r="G2455" s="48"/>
      <c r="H2455" s="61"/>
      <c r="I2455" s="48"/>
      <c r="J2455" s="48"/>
      <c r="Y2455" s="79"/>
      <c r="Z2455" s="102"/>
      <c r="AA2455" s="48"/>
      <c r="AB2455" s="48"/>
      <c r="AD2455" s="48"/>
      <c r="AE2455" s="48"/>
      <c r="AF2455" s="48"/>
      <c r="AH2455" s="48"/>
      <c r="AJ2455" s="48"/>
      <c r="AK2455" s="48"/>
    </row>
    <row r="2456" spans="6:37" x14ac:dyDescent="0.25">
      <c r="F2456" s="48"/>
      <c r="G2456" s="48"/>
      <c r="H2456" s="61"/>
      <c r="I2456" s="48"/>
      <c r="J2456" s="48"/>
      <c r="Y2456" s="79"/>
      <c r="Z2456" s="102"/>
      <c r="AA2456" s="48"/>
      <c r="AB2456" s="48"/>
      <c r="AD2456" s="48"/>
      <c r="AE2456" s="48"/>
      <c r="AF2456" s="48"/>
      <c r="AH2456" s="48"/>
      <c r="AJ2456" s="48"/>
      <c r="AK2456" s="48"/>
    </row>
    <row r="2457" spans="6:37" x14ac:dyDescent="0.25">
      <c r="F2457" s="48"/>
      <c r="G2457" s="48"/>
      <c r="H2457" s="61"/>
      <c r="I2457" s="48"/>
      <c r="J2457" s="48"/>
      <c r="Y2457" s="79"/>
      <c r="Z2457" s="102"/>
      <c r="AA2457" s="48"/>
      <c r="AB2457" s="48"/>
      <c r="AD2457" s="48"/>
      <c r="AE2457" s="48"/>
      <c r="AF2457" s="48"/>
      <c r="AH2457" s="48"/>
      <c r="AJ2457" s="48"/>
      <c r="AK2457" s="48"/>
    </row>
    <row r="2458" spans="6:37" x14ac:dyDescent="0.25">
      <c r="F2458" s="48"/>
      <c r="G2458" s="48"/>
      <c r="H2458" s="61"/>
      <c r="I2458" s="48"/>
      <c r="J2458" s="48"/>
      <c r="Y2458" s="79"/>
      <c r="Z2458" s="102"/>
      <c r="AA2458" s="48"/>
      <c r="AB2458" s="48"/>
      <c r="AD2458" s="48"/>
      <c r="AE2458" s="48"/>
      <c r="AF2458" s="48"/>
      <c r="AH2458" s="48"/>
      <c r="AJ2458" s="48"/>
      <c r="AK2458" s="48"/>
    </row>
    <row r="2459" spans="6:37" x14ac:dyDescent="0.25">
      <c r="F2459" s="48"/>
      <c r="G2459" s="48"/>
      <c r="H2459" s="61"/>
      <c r="I2459" s="48"/>
      <c r="J2459" s="48"/>
      <c r="Y2459" s="79"/>
      <c r="Z2459" s="102"/>
      <c r="AA2459" s="48"/>
      <c r="AB2459" s="48"/>
      <c r="AD2459" s="48"/>
      <c r="AE2459" s="48"/>
      <c r="AF2459" s="48"/>
      <c r="AH2459" s="48"/>
      <c r="AJ2459" s="48"/>
      <c r="AK2459" s="48"/>
    </row>
    <row r="2460" spans="6:37" x14ac:dyDescent="0.25">
      <c r="F2460" s="48"/>
      <c r="G2460" s="48"/>
      <c r="H2460" s="61"/>
      <c r="I2460" s="48"/>
      <c r="J2460" s="48"/>
      <c r="Y2460" s="79"/>
      <c r="Z2460" s="102"/>
      <c r="AA2460" s="48"/>
      <c r="AB2460" s="48"/>
      <c r="AD2460" s="48"/>
      <c r="AE2460" s="48"/>
      <c r="AF2460" s="48"/>
      <c r="AH2460" s="48"/>
      <c r="AJ2460" s="48"/>
      <c r="AK2460" s="48"/>
    </row>
    <row r="2461" spans="6:37" x14ac:dyDescent="0.25">
      <c r="F2461" s="48"/>
      <c r="G2461" s="48"/>
      <c r="H2461" s="61"/>
      <c r="I2461" s="48"/>
      <c r="J2461" s="48"/>
      <c r="Y2461" s="79"/>
      <c r="Z2461" s="102"/>
      <c r="AA2461" s="48"/>
      <c r="AB2461" s="48"/>
      <c r="AD2461" s="48"/>
      <c r="AE2461" s="48"/>
      <c r="AF2461" s="48"/>
      <c r="AH2461" s="48"/>
      <c r="AJ2461" s="48"/>
      <c r="AK2461" s="48"/>
    </row>
    <row r="2462" spans="6:37" x14ac:dyDescent="0.25">
      <c r="F2462" s="48"/>
      <c r="G2462" s="48"/>
      <c r="H2462" s="61"/>
      <c r="I2462" s="48"/>
      <c r="J2462" s="48"/>
      <c r="Y2462" s="79"/>
      <c r="Z2462" s="102"/>
      <c r="AA2462" s="48"/>
      <c r="AB2462" s="48"/>
      <c r="AD2462" s="48"/>
      <c r="AE2462" s="48"/>
      <c r="AF2462" s="48"/>
      <c r="AH2462" s="48"/>
      <c r="AJ2462" s="48"/>
      <c r="AK2462" s="48"/>
    </row>
    <row r="2463" spans="6:37" x14ac:dyDescent="0.25">
      <c r="F2463" s="48"/>
      <c r="G2463" s="48"/>
      <c r="H2463" s="61"/>
      <c r="I2463" s="48"/>
      <c r="J2463" s="48"/>
      <c r="Y2463" s="79"/>
      <c r="Z2463" s="102"/>
      <c r="AA2463" s="48"/>
      <c r="AB2463" s="48"/>
      <c r="AD2463" s="48"/>
      <c r="AE2463" s="48"/>
      <c r="AF2463" s="48"/>
      <c r="AH2463" s="48"/>
      <c r="AJ2463" s="48"/>
      <c r="AK2463" s="48"/>
    </row>
    <row r="2464" spans="6:37" x14ac:dyDescent="0.25">
      <c r="F2464" s="48"/>
      <c r="G2464" s="48"/>
      <c r="H2464" s="61"/>
      <c r="I2464" s="48"/>
      <c r="J2464" s="48"/>
      <c r="Y2464" s="79"/>
      <c r="Z2464" s="102"/>
      <c r="AA2464" s="48"/>
      <c r="AB2464" s="48"/>
      <c r="AD2464" s="48"/>
      <c r="AE2464" s="48"/>
      <c r="AF2464" s="48"/>
      <c r="AH2464" s="48"/>
      <c r="AJ2464" s="48"/>
      <c r="AK2464" s="48"/>
    </row>
    <row r="2465" spans="6:37" x14ac:dyDescent="0.25">
      <c r="F2465" s="48"/>
      <c r="G2465" s="48"/>
      <c r="H2465" s="61"/>
      <c r="I2465" s="48"/>
      <c r="J2465" s="48"/>
      <c r="Y2465" s="79"/>
      <c r="Z2465" s="102"/>
      <c r="AA2465" s="48"/>
      <c r="AB2465" s="48"/>
      <c r="AD2465" s="48"/>
      <c r="AE2465" s="48"/>
      <c r="AF2465" s="48"/>
      <c r="AH2465" s="48"/>
      <c r="AJ2465" s="48"/>
      <c r="AK2465" s="48"/>
    </row>
    <row r="2466" spans="6:37" x14ac:dyDescent="0.25">
      <c r="F2466" s="48"/>
      <c r="G2466" s="48"/>
      <c r="H2466" s="61"/>
      <c r="I2466" s="48"/>
      <c r="J2466" s="48"/>
      <c r="Y2466" s="79"/>
      <c r="Z2466" s="102"/>
      <c r="AA2466" s="48"/>
      <c r="AB2466" s="48"/>
      <c r="AD2466" s="48"/>
      <c r="AE2466" s="48"/>
      <c r="AF2466" s="48"/>
      <c r="AH2466" s="48"/>
      <c r="AJ2466" s="48"/>
      <c r="AK2466" s="48"/>
    </row>
    <row r="2467" spans="6:37" x14ac:dyDescent="0.25">
      <c r="F2467" s="48"/>
      <c r="G2467" s="48"/>
      <c r="H2467" s="61"/>
      <c r="I2467" s="48"/>
      <c r="J2467" s="48"/>
      <c r="Y2467" s="79"/>
      <c r="Z2467" s="102"/>
      <c r="AA2467" s="48"/>
      <c r="AB2467" s="48"/>
      <c r="AD2467" s="48"/>
      <c r="AE2467" s="48"/>
      <c r="AF2467" s="48"/>
      <c r="AH2467" s="48"/>
      <c r="AJ2467" s="48"/>
      <c r="AK2467" s="48"/>
    </row>
    <row r="2468" spans="6:37" x14ac:dyDescent="0.25">
      <c r="F2468" s="48"/>
      <c r="G2468" s="48"/>
      <c r="H2468" s="61"/>
      <c r="I2468" s="48"/>
      <c r="J2468" s="48"/>
      <c r="Y2468" s="79"/>
      <c r="Z2468" s="102"/>
      <c r="AA2468" s="48"/>
      <c r="AB2468" s="48"/>
      <c r="AD2468" s="48"/>
      <c r="AE2468" s="48"/>
      <c r="AF2468" s="48"/>
      <c r="AH2468" s="48"/>
      <c r="AJ2468" s="48"/>
      <c r="AK2468" s="48"/>
    </row>
    <row r="2469" spans="6:37" x14ac:dyDescent="0.25">
      <c r="F2469" s="48"/>
      <c r="G2469" s="48"/>
      <c r="H2469" s="61"/>
      <c r="I2469" s="48"/>
      <c r="J2469" s="48"/>
      <c r="Y2469" s="79"/>
      <c r="Z2469" s="102"/>
      <c r="AA2469" s="48"/>
      <c r="AB2469" s="48"/>
      <c r="AD2469" s="48"/>
      <c r="AE2469" s="48"/>
      <c r="AF2469" s="48"/>
      <c r="AH2469" s="48"/>
      <c r="AJ2469" s="48"/>
      <c r="AK2469" s="48"/>
    </row>
    <row r="2470" spans="6:37" x14ac:dyDescent="0.25">
      <c r="F2470" s="48"/>
      <c r="G2470" s="48"/>
      <c r="H2470" s="61"/>
      <c r="I2470" s="48"/>
      <c r="J2470" s="48"/>
      <c r="Y2470" s="79"/>
      <c r="Z2470" s="102"/>
      <c r="AA2470" s="48"/>
      <c r="AB2470" s="48"/>
      <c r="AD2470" s="48"/>
      <c r="AE2470" s="48"/>
      <c r="AF2470" s="48"/>
      <c r="AH2470" s="48"/>
      <c r="AJ2470" s="48"/>
      <c r="AK2470" s="48"/>
    </row>
    <row r="2471" spans="6:37" x14ac:dyDescent="0.25">
      <c r="F2471" s="48"/>
      <c r="G2471" s="48"/>
      <c r="H2471" s="61"/>
      <c r="I2471" s="48"/>
      <c r="J2471" s="48"/>
      <c r="Y2471" s="79"/>
      <c r="Z2471" s="102"/>
      <c r="AA2471" s="48"/>
      <c r="AB2471" s="48"/>
      <c r="AD2471" s="48"/>
      <c r="AE2471" s="48"/>
      <c r="AF2471" s="48"/>
      <c r="AH2471" s="48"/>
      <c r="AJ2471" s="48"/>
      <c r="AK2471" s="48"/>
    </row>
    <row r="2472" spans="6:37" x14ac:dyDescent="0.25">
      <c r="F2472" s="48"/>
      <c r="G2472" s="48"/>
      <c r="H2472" s="61"/>
      <c r="I2472" s="48"/>
      <c r="J2472" s="48"/>
      <c r="Y2472" s="79"/>
      <c r="Z2472" s="102"/>
      <c r="AA2472" s="48"/>
      <c r="AB2472" s="48"/>
      <c r="AD2472" s="48"/>
      <c r="AE2472" s="48"/>
      <c r="AF2472" s="48"/>
      <c r="AH2472" s="48"/>
      <c r="AJ2472" s="48"/>
      <c r="AK2472" s="48"/>
    </row>
    <row r="2473" spans="6:37" x14ac:dyDescent="0.25">
      <c r="F2473" s="48"/>
      <c r="G2473" s="48"/>
      <c r="H2473" s="61"/>
      <c r="I2473" s="48"/>
      <c r="J2473" s="48"/>
      <c r="Y2473" s="79"/>
      <c r="Z2473" s="102"/>
      <c r="AA2473" s="48"/>
      <c r="AB2473" s="48"/>
      <c r="AD2473" s="48"/>
      <c r="AE2473" s="48"/>
      <c r="AF2473" s="48"/>
      <c r="AH2473" s="48"/>
      <c r="AJ2473" s="48"/>
      <c r="AK2473" s="48"/>
    </row>
    <row r="2474" spans="6:37" x14ac:dyDescent="0.25">
      <c r="F2474" s="48"/>
      <c r="G2474" s="48"/>
      <c r="H2474" s="61"/>
      <c r="I2474" s="48"/>
      <c r="J2474" s="48"/>
      <c r="Y2474" s="79"/>
      <c r="Z2474" s="102"/>
      <c r="AA2474" s="48"/>
      <c r="AB2474" s="48"/>
      <c r="AD2474" s="48"/>
      <c r="AE2474" s="48"/>
      <c r="AF2474" s="48"/>
      <c r="AH2474" s="48"/>
      <c r="AJ2474" s="48"/>
      <c r="AK2474" s="48"/>
    </row>
    <row r="2475" spans="6:37" x14ac:dyDescent="0.25">
      <c r="F2475" s="48"/>
      <c r="G2475" s="48"/>
      <c r="H2475" s="61"/>
      <c r="I2475" s="48"/>
      <c r="J2475" s="48"/>
      <c r="Y2475" s="79"/>
      <c r="Z2475" s="102"/>
      <c r="AA2475" s="48"/>
      <c r="AB2475" s="48"/>
      <c r="AD2475" s="48"/>
      <c r="AE2475" s="48"/>
      <c r="AF2475" s="48"/>
      <c r="AH2475" s="48"/>
      <c r="AJ2475" s="48"/>
      <c r="AK2475" s="48"/>
    </row>
    <row r="2476" spans="6:37" x14ac:dyDescent="0.25">
      <c r="F2476" s="48"/>
      <c r="G2476" s="48"/>
      <c r="H2476" s="61"/>
      <c r="I2476" s="48"/>
      <c r="J2476" s="48"/>
      <c r="Y2476" s="79"/>
      <c r="Z2476" s="102"/>
      <c r="AA2476" s="48"/>
      <c r="AB2476" s="48"/>
      <c r="AD2476" s="48"/>
      <c r="AE2476" s="48"/>
      <c r="AF2476" s="48"/>
      <c r="AH2476" s="48"/>
      <c r="AJ2476" s="48"/>
      <c r="AK2476" s="48"/>
    </row>
    <row r="2477" spans="6:37" x14ac:dyDescent="0.25">
      <c r="F2477" s="48"/>
      <c r="G2477" s="48"/>
      <c r="H2477" s="61"/>
      <c r="I2477" s="48"/>
      <c r="J2477" s="48"/>
      <c r="Y2477" s="79"/>
      <c r="Z2477" s="102"/>
      <c r="AA2477" s="48"/>
      <c r="AB2477" s="48"/>
      <c r="AD2477" s="48"/>
      <c r="AE2477" s="48"/>
      <c r="AF2477" s="48"/>
      <c r="AH2477" s="48"/>
      <c r="AJ2477" s="48"/>
      <c r="AK2477" s="48"/>
    </row>
    <row r="2478" spans="6:37" x14ac:dyDescent="0.25">
      <c r="F2478" s="48"/>
      <c r="G2478" s="48"/>
      <c r="H2478" s="61"/>
      <c r="I2478" s="48"/>
      <c r="J2478" s="48"/>
      <c r="Y2478" s="79"/>
      <c r="Z2478" s="102"/>
      <c r="AA2478" s="48"/>
      <c r="AB2478" s="48"/>
      <c r="AD2478" s="48"/>
      <c r="AE2478" s="48"/>
      <c r="AF2478" s="48"/>
      <c r="AH2478" s="48"/>
      <c r="AJ2478" s="48"/>
      <c r="AK2478" s="48"/>
    </row>
    <row r="2479" spans="6:37" x14ac:dyDescent="0.25">
      <c r="F2479" s="48"/>
      <c r="G2479" s="48"/>
      <c r="H2479" s="61"/>
      <c r="I2479" s="48"/>
      <c r="J2479" s="48"/>
      <c r="Y2479" s="79"/>
      <c r="Z2479" s="102"/>
      <c r="AA2479" s="48"/>
      <c r="AB2479" s="48"/>
      <c r="AD2479" s="48"/>
      <c r="AE2479" s="48"/>
      <c r="AF2479" s="48"/>
      <c r="AH2479" s="48"/>
      <c r="AJ2479" s="48"/>
      <c r="AK2479" s="48"/>
    </row>
    <row r="2480" spans="6:37" x14ac:dyDescent="0.25">
      <c r="F2480" s="48"/>
      <c r="G2480" s="48"/>
      <c r="H2480" s="61"/>
      <c r="I2480" s="48"/>
      <c r="J2480" s="48"/>
      <c r="Y2480" s="79"/>
      <c r="Z2480" s="102"/>
      <c r="AA2480" s="48"/>
      <c r="AB2480" s="48"/>
      <c r="AD2480" s="48"/>
      <c r="AE2480" s="48"/>
      <c r="AF2480" s="48"/>
      <c r="AH2480" s="48"/>
      <c r="AJ2480" s="48"/>
      <c r="AK2480" s="48"/>
    </row>
    <row r="2481" spans="6:37" x14ac:dyDescent="0.25">
      <c r="F2481" s="48"/>
      <c r="G2481" s="48"/>
      <c r="H2481" s="61"/>
      <c r="I2481" s="48"/>
      <c r="J2481" s="48"/>
      <c r="Y2481" s="79"/>
      <c r="Z2481" s="102"/>
      <c r="AA2481" s="48"/>
      <c r="AB2481" s="48"/>
      <c r="AD2481" s="48"/>
      <c r="AE2481" s="48"/>
      <c r="AF2481" s="48"/>
      <c r="AH2481" s="48"/>
      <c r="AJ2481" s="48"/>
      <c r="AK2481" s="48"/>
    </row>
    <row r="2482" spans="6:37" x14ac:dyDescent="0.25">
      <c r="F2482" s="48"/>
      <c r="G2482" s="48"/>
      <c r="H2482" s="61"/>
      <c r="I2482" s="48"/>
      <c r="J2482" s="48"/>
      <c r="Y2482" s="79"/>
      <c r="Z2482" s="102"/>
      <c r="AA2482" s="48"/>
      <c r="AB2482" s="48"/>
      <c r="AD2482" s="48"/>
      <c r="AE2482" s="48"/>
      <c r="AF2482" s="48"/>
      <c r="AH2482" s="48"/>
      <c r="AJ2482" s="48"/>
      <c r="AK2482" s="48"/>
    </row>
    <row r="2483" spans="6:37" x14ac:dyDescent="0.25">
      <c r="F2483" s="48"/>
      <c r="G2483" s="48"/>
      <c r="H2483" s="61"/>
      <c r="I2483" s="48"/>
      <c r="J2483" s="48"/>
      <c r="Y2483" s="79"/>
      <c r="Z2483" s="102"/>
      <c r="AA2483" s="48"/>
      <c r="AB2483" s="48"/>
      <c r="AD2483" s="48"/>
      <c r="AE2483" s="48"/>
      <c r="AF2483" s="48"/>
      <c r="AH2483" s="48"/>
      <c r="AJ2483" s="48"/>
      <c r="AK2483" s="48"/>
    </row>
    <row r="2484" spans="6:37" x14ac:dyDescent="0.25">
      <c r="F2484" s="48"/>
      <c r="G2484" s="48"/>
      <c r="H2484" s="61"/>
      <c r="I2484" s="48"/>
      <c r="J2484" s="48"/>
      <c r="Y2484" s="79"/>
      <c r="Z2484" s="102"/>
      <c r="AA2484" s="48"/>
      <c r="AB2484" s="48"/>
      <c r="AD2484" s="48"/>
      <c r="AE2484" s="48"/>
      <c r="AF2484" s="48"/>
      <c r="AH2484" s="48"/>
      <c r="AJ2484" s="48"/>
      <c r="AK2484" s="48"/>
    </row>
    <row r="2485" spans="6:37" x14ac:dyDescent="0.25">
      <c r="F2485" s="48"/>
      <c r="G2485" s="48"/>
      <c r="H2485" s="61"/>
      <c r="I2485" s="48"/>
      <c r="J2485" s="48"/>
      <c r="Y2485" s="79"/>
      <c r="Z2485" s="102"/>
      <c r="AA2485" s="48"/>
      <c r="AB2485" s="48"/>
      <c r="AD2485" s="48"/>
      <c r="AE2485" s="48"/>
      <c r="AF2485" s="48"/>
      <c r="AH2485" s="48"/>
      <c r="AJ2485" s="48"/>
      <c r="AK2485" s="48"/>
    </row>
    <row r="2486" spans="6:37" x14ac:dyDescent="0.25">
      <c r="F2486" s="48"/>
      <c r="G2486" s="48"/>
      <c r="H2486" s="61"/>
      <c r="I2486" s="48"/>
      <c r="J2486" s="48"/>
      <c r="Y2486" s="79"/>
      <c r="Z2486" s="102"/>
      <c r="AA2486" s="48"/>
      <c r="AB2486" s="48"/>
      <c r="AD2486" s="48"/>
      <c r="AE2486" s="48"/>
      <c r="AF2486" s="48"/>
      <c r="AH2486" s="48"/>
      <c r="AJ2486" s="48"/>
      <c r="AK2486" s="48"/>
    </row>
    <row r="2487" spans="6:37" x14ac:dyDescent="0.25">
      <c r="F2487" s="48"/>
      <c r="G2487" s="48"/>
      <c r="H2487" s="61"/>
      <c r="I2487" s="48"/>
      <c r="J2487" s="48"/>
      <c r="Y2487" s="79"/>
      <c r="Z2487" s="102"/>
      <c r="AA2487" s="48"/>
      <c r="AB2487" s="48"/>
      <c r="AD2487" s="48"/>
      <c r="AE2487" s="48"/>
      <c r="AF2487" s="48"/>
      <c r="AH2487" s="48"/>
      <c r="AJ2487" s="48"/>
      <c r="AK2487" s="48"/>
    </row>
    <row r="2488" spans="6:37" x14ac:dyDescent="0.25">
      <c r="F2488" s="48"/>
      <c r="G2488" s="48"/>
      <c r="H2488" s="61"/>
      <c r="I2488" s="48"/>
      <c r="J2488" s="48"/>
      <c r="Y2488" s="79"/>
      <c r="Z2488" s="102"/>
      <c r="AA2488" s="48"/>
      <c r="AB2488" s="48"/>
      <c r="AD2488" s="48"/>
      <c r="AE2488" s="48"/>
      <c r="AF2488" s="48"/>
      <c r="AH2488" s="48"/>
      <c r="AJ2488" s="48"/>
      <c r="AK2488" s="48"/>
    </row>
    <row r="2489" spans="6:37" x14ac:dyDescent="0.25">
      <c r="F2489" s="48"/>
      <c r="G2489" s="48"/>
      <c r="H2489" s="61"/>
      <c r="I2489" s="48"/>
      <c r="J2489" s="48"/>
      <c r="Y2489" s="79"/>
      <c r="Z2489" s="102"/>
      <c r="AA2489" s="48"/>
      <c r="AB2489" s="48"/>
      <c r="AD2489" s="48"/>
      <c r="AE2489" s="48"/>
      <c r="AF2489" s="48"/>
      <c r="AH2489" s="48"/>
      <c r="AJ2489" s="48"/>
      <c r="AK2489" s="48"/>
    </row>
    <row r="2490" spans="6:37" x14ac:dyDescent="0.25">
      <c r="F2490" s="48"/>
      <c r="G2490" s="48"/>
      <c r="H2490" s="61"/>
      <c r="I2490" s="48"/>
      <c r="J2490" s="48"/>
      <c r="Y2490" s="79"/>
      <c r="Z2490" s="102"/>
      <c r="AA2490" s="48"/>
      <c r="AB2490" s="48"/>
      <c r="AD2490" s="48"/>
      <c r="AE2490" s="48"/>
      <c r="AF2490" s="48"/>
      <c r="AH2490" s="48"/>
      <c r="AJ2490" s="48"/>
      <c r="AK2490" s="48"/>
    </row>
    <row r="2491" spans="6:37" x14ac:dyDescent="0.25">
      <c r="F2491" s="48"/>
      <c r="G2491" s="48"/>
      <c r="H2491" s="61"/>
      <c r="I2491" s="48"/>
      <c r="J2491" s="48"/>
      <c r="Y2491" s="79"/>
      <c r="Z2491" s="102"/>
      <c r="AA2491" s="48"/>
      <c r="AB2491" s="48"/>
      <c r="AD2491" s="48"/>
      <c r="AE2491" s="48"/>
      <c r="AF2491" s="48"/>
      <c r="AH2491" s="48"/>
      <c r="AJ2491" s="48"/>
      <c r="AK2491" s="48"/>
    </row>
    <row r="2492" spans="6:37" x14ac:dyDescent="0.25">
      <c r="F2492" s="48"/>
      <c r="G2492" s="48"/>
      <c r="H2492" s="61"/>
      <c r="I2492" s="48"/>
      <c r="J2492" s="48"/>
      <c r="Y2492" s="79"/>
      <c r="Z2492" s="102"/>
      <c r="AA2492" s="48"/>
      <c r="AB2492" s="48"/>
      <c r="AD2492" s="48"/>
      <c r="AE2492" s="48"/>
      <c r="AF2492" s="48"/>
      <c r="AH2492" s="48"/>
      <c r="AJ2492" s="48"/>
      <c r="AK2492" s="48"/>
    </row>
    <row r="2493" spans="6:37" x14ac:dyDescent="0.25">
      <c r="F2493" s="48"/>
      <c r="G2493" s="48"/>
      <c r="H2493" s="61"/>
      <c r="I2493" s="48"/>
      <c r="J2493" s="48"/>
      <c r="Y2493" s="79"/>
      <c r="Z2493" s="102"/>
      <c r="AA2493" s="48"/>
      <c r="AB2493" s="48"/>
      <c r="AD2493" s="48"/>
      <c r="AE2493" s="48"/>
      <c r="AF2493" s="48"/>
      <c r="AH2493" s="48"/>
      <c r="AJ2493" s="48"/>
      <c r="AK2493" s="48"/>
    </row>
    <row r="2494" spans="6:37" x14ac:dyDescent="0.25">
      <c r="F2494" s="48"/>
      <c r="G2494" s="48"/>
      <c r="H2494" s="61"/>
      <c r="I2494" s="48"/>
      <c r="J2494" s="48"/>
      <c r="Y2494" s="79"/>
      <c r="Z2494" s="102"/>
      <c r="AA2494" s="48"/>
      <c r="AB2494" s="48"/>
      <c r="AD2494" s="48"/>
      <c r="AE2494" s="48"/>
      <c r="AF2494" s="48"/>
      <c r="AH2494" s="48"/>
      <c r="AJ2494" s="48"/>
      <c r="AK2494" s="48"/>
    </row>
    <row r="2495" spans="6:37" x14ac:dyDescent="0.25">
      <c r="F2495" s="48"/>
      <c r="G2495" s="48"/>
      <c r="H2495" s="61"/>
      <c r="I2495" s="48"/>
      <c r="J2495" s="48"/>
      <c r="Y2495" s="79"/>
      <c r="Z2495" s="102"/>
      <c r="AA2495" s="48"/>
      <c r="AB2495" s="48"/>
      <c r="AD2495" s="48"/>
      <c r="AE2495" s="48"/>
      <c r="AF2495" s="48"/>
      <c r="AH2495" s="48"/>
      <c r="AJ2495" s="48"/>
      <c r="AK2495" s="48"/>
    </row>
    <row r="2496" spans="6:37" x14ac:dyDescent="0.25">
      <c r="F2496" s="48"/>
      <c r="G2496" s="48"/>
      <c r="H2496" s="61"/>
      <c r="I2496" s="48"/>
      <c r="J2496" s="48"/>
      <c r="Y2496" s="79"/>
      <c r="Z2496" s="102"/>
      <c r="AA2496" s="48"/>
      <c r="AB2496" s="48"/>
      <c r="AD2496" s="48"/>
      <c r="AE2496" s="48"/>
      <c r="AF2496" s="48"/>
      <c r="AH2496" s="48"/>
      <c r="AJ2496" s="48"/>
      <c r="AK2496" s="48"/>
    </row>
    <row r="2497" spans="6:37" x14ac:dyDescent="0.25">
      <c r="F2497" s="48"/>
      <c r="G2497" s="48"/>
      <c r="H2497" s="61"/>
      <c r="I2497" s="48"/>
      <c r="J2497" s="48"/>
      <c r="Y2497" s="79"/>
      <c r="Z2497" s="102"/>
      <c r="AA2497" s="48"/>
      <c r="AB2497" s="48"/>
      <c r="AD2497" s="48"/>
      <c r="AE2497" s="48"/>
      <c r="AF2497" s="48"/>
      <c r="AH2497" s="48"/>
      <c r="AJ2497" s="48"/>
      <c r="AK2497" s="48"/>
    </row>
    <row r="2498" spans="6:37" x14ac:dyDescent="0.25">
      <c r="F2498" s="48"/>
      <c r="G2498" s="48"/>
      <c r="H2498" s="61"/>
      <c r="I2498" s="48"/>
      <c r="J2498" s="48"/>
      <c r="Y2498" s="79"/>
      <c r="Z2498" s="102"/>
      <c r="AA2498" s="48"/>
      <c r="AB2498" s="48"/>
      <c r="AD2498" s="48"/>
      <c r="AE2498" s="48"/>
      <c r="AF2498" s="48"/>
      <c r="AH2498" s="48"/>
      <c r="AJ2498" s="48"/>
      <c r="AK2498" s="48"/>
    </row>
    <row r="2499" spans="6:37" x14ac:dyDescent="0.25">
      <c r="F2499" s="48"/>
      <c r="G2499" s="48"/>
      <c r="H2499" s="61"/>
      <c r="I2499" s="48"/>
      <c r="J2499" s="48"/>
      <c r="Y2499" s="79"/>
      <c r="Z2499" s="102"/>
      <c r="AA2499" s="48"/>
      <c r="AB2499" s="48"/>
      <c r="AD2499" s="48"/>
      <c r="AE2499" s="48"/>
      <c r="AF2499" s="48"/>
      <c r="AH2499" s="48"/>
      <c r="AJ2499" s="48"/>
      <c r="AK2499" s="48"/>
    </row>
    <row r="2500" spans="6:37" x14ac:dyDescent="0.25">
      <c r="F2500" s="48"/>
      <c r="G2500" s="48"/>
      <c r="H2500" s="61"/>
      <c r="I2500" s="48"/>
      <c r="J2500" s="48"/>
      <c r="Y2500" s="79"/>
      <c r="Z2500" s="102"/>
      <c r="AA2500" s="48"/>
      <c r="AB2500" s="48"/>
      <c r="AD2500" s="48"/>
      <c r="AE2500" s="48"/>
      <c r="AF2500" s="48"/>
      <c r="AH2500" s="48"/>
      <c r="AJ2500" s="48"/>
      <c r="AK2500" s="48"/>
    </row>
    <row r="2501" spans="6:37" x14ac:dyDescent="0.25">
      <c r="F2501" s="48"/>
      <c r="G2501" s="48"/>
      <c r="H2501" s="61"/>
      <c r="I2501" s="48"/>
      <c r="J2501" s="48"/>
      <c r="Y2501" s="79"/>
      <c r="Z2501" s="102"/>
      <c r="AA2501" s="48"/>
      <c r="AB2501" s="48"/>
      <c r="AD2501" s="48"/>
      <c r="AE2501" s="48"/>
      <c r="AF2501" s="48"/>
      <c r="AH2501" s="48"/>
      <c r="AJ2501" s="48"/>
      <c r="AK2501" s="48"/>
    </row>
    <row r="2502" spans="6:37" x14ac:dyDescent="0.25">
      <c r="F2502" s="48"/>
      <c r="G2502" s="48"/>
      <c r="H2502" s="61"/>
      <c r="I2502" s="48"/>
      <c r="J2502" s="48"/>
      <c r="Y2502" s="79"/>
      <c r="Z2502" s="102"/>
      <c r="AA2502" s="48"/>
      <c r="AB2502" s="48"/>
      <c r="AD2502" s="48"/>
      <c r="AE2502" s="48"/>
      <c r="AF2502" s="48"/>
      <c r="AH2502" s="48"/>
      <c r="AJ2502" s="48"/>
      <c r="AK2502" s="48"/>
    </row>
    <row r="2503" spans="6:37" x14ac:dyDescent="0.25">
      <c r="F2503" s="48"/>
      <c r="G2503" s="48"/>
      <c r="H2503" s="61"/>
      <c r="I2503" s="48"/>
      <c r="J2503" s="48"/>
      <c r="Y2503" s="79"/>
      <c r="Z2503" s="102"/>
      <c r="AA2503" s="48"/>
      <c r="AB2503" s="48"/>
      <c r="AD2503" s="48"/>
      <c r="AE2503" s="48"/>
      <c r="AF2503" s="48"/>
      <c r="AH2503" s="48"/>
      <c r="AJ2503" s="48"/>
      <c r="AK2503" s="48"/>
    </row>
    <row r="2504" spans="6:37" x14ac:dyDescent="0.25">
      <c r="F2504" s="48"/>
      <c r="G2504" s="48"/>
      <c r="H2504" s="61"/>
      <c r="I2504" s="48"/>
      <c r="J2504" s="48"/>
      <c r="Y2504" s="79"/>
      <c r="Z2504" s="102"/>
      <c r="AA2504" s="48"/>
      <c r="AB2504" s="48"/>
      <c r="AD2504" s="48"/>
      <c r="AE2504" s="48"/>
      <c r="AF2504" s="48"/>
      <c r="AH2504" s="48"/>
      <c r="AJ2504" s="48"/>
      <c r="AK2504" s="48"/>
    </row>
    <row r="2505" spans="6:37" x14ac:dyDescent="0.25">
      <c r="F2505" s="48"/>
      <c r="G2505" s="48"/>
      <c r="H2505" s="61"/>
      <c r="I2505" s="48"/>
      <c r="J2505" s="48"/>
      <c r="Y2505" s="79"/>
      <c r="Z2505" s="102"/>
      <c r="AA2505" s="48"/>
      <c r="AB2505" s="48"/>
      <c r="AD2505" s="48"/>
      <c r="AE2505" s="48"/>
      <c r="AF2505" s="48"/>
      <c r="AH2505" s="48"/>
      <c r="AJ2505" s="48"/>
      <c r="AK2505" s="48"/>
    </row>
    <row r="2506" spans="6:37" x14ac:dyDescent="0.25">
      <c r="F2506" s="48"/>
      <c r="G2506" s="48"/>
      <c r="H2506" s="61"/>
      <c r="I2506" s="48"/>
      <c r="J2506" s="48"/>
      <c r="Y2506" s="79"/>
      <c r="Z2506" s="102"/>
      <c r="AA2506" s="48"/>
      <c r="AB2506" s="48"/>
      <c r="AD2506" s="48"/>
      <c r="AE2506" s="48"/>
      <c r="AF2506" s="48"/>
      <c r="AH2506" s="48"/>
      <c r="AJ2506" s="48"/>
      <c r="AK2506" s="48"/>
    </row>
    <row r="2507" spans="6:37" x14ac:dyDescent="0.25">
      <c r="F2507" s="48"/>
      <c r="G2507" s="48"/>
      <c r="H2507" s="61"/>
      <c r="I2507" s="48"/>
      <c r="J2507" s="48"/>
      <c r="Y2507" s="79"/>
      <c r="Z2507" s="102"/>
      <c r="AA2507" s="48"/>
      <c r="AB2507" s="48"/>
      <c r="AD2507" s="48"/>
      <c r="AE2507" s="48"/>
      <c r="AF2507" s="48"/>
      <c r="AH2507" s="48"/>
      <c r="AJ2507" s="48"/>
      <c r="AK2507" s="48"/>
    </row>
    <row r="2508" spans="6:37" x14ac:dyDescent="0.25">
      <c r="F2508" s="48"/>
      <c r="G2508" s="48"/>
      <c r="H2508" s="61"/>
      <c r="I2508" s="48"/>
      <c r="J2508" s="48"/>
      <c r="Y2508" s="79"/>
      <c r="Z2508" s="102"/>
      <c r="AA2508" s="48"/>
      <c r="AB2508" s="48"/>
      <c r="AD2508" s="48"/>
      <c r="AE2508" s="48"/>
      <c r="AF2508" s="48"/>
      <c r="AH2508" s="48"/>
      <c r="AJ2508" s="48"/>
      <c r="AK2508" s="48"/>
    </row>
    <row r="2509" spans="6:37" x14ac:dyDescent="0.25">
      <c r="F2509" s="48"/>
      <c r="G2509" s="48"/>
      <c r="H2509" s="61"/>
      <c r="I2509" s="48"/>
      <c r="J2509" s="48"/>
      <c r="Y2509" s="79"/>
      <c r="Z2509" s="102"/>
      <c r="AA2509" s="48"/>
      <c r="AB2509" s="48"/>
      <c r="AD2509" s="48"/>
      <c r="AE2509" s="48"/>
      <c r="AF2509" s="48"/>
      <c r="AH2509" s="48"/>
      <c r="AJ2509" s="48"/>
      <c r="AK2509" s="48"/>
    </row>
    <row r="2510" spans="6:37" x14ac:dyDescent="0.25">
      <c r="F2510" s="48"/>
      <c r="G2510" s="48"/>
      <c r="H2510" s="61"/>
      <c r="I2510" s="48"/>
      <c r="J2510" s="48"/>
      <c r="Y2510" s="79"/>
      <c r="Z2510" s="102"/>
      <c r="AA2510" s="48"/>
      <c r="AB2510" s="48"/>
      <c r="AD2510" s="48"/>
      <c r="AE2510" s="48"/>
      <c r="AF2510" s="48"/>
      <c r="AH2510" s="48"/>
      <c r="AJ2510" s="48"/>
      <c r="AK2510" s="48"/>
    </row>
    <row r="2511" spans="6:37" x14ac:dyDescent="0.25">
      <c r="F2511" s="48"/>
      <c r="G2511" s="48"/>
      <c r="H2511" s="61"/>
      <c r="I2511" s="48"/>
      <c r="J2511" s="48"/>
      <c r="Y2511" s="79"/>
      <c r="Z2511" s="102"/>
      <c r="AA2511" s="48"/>
      <c r="AB2511" s="48"/>
      <c r="AD2511" s="48"/>
      <c r="AE2511" s="48"/>
      <c r="AF2511" s="48"/>
      <c r="AH2511" s="48"/>
      <c r="AJ2511" s="48"/>
      <c r="AK2511" s="48"/>
    </row>
    <row r="2512" spans="6:37" x14ac:dyDescent="0.25">
      <c r="F2512" s="48"/>
      <c r="G2512" s="48"/>
      <c r="H2512" s="61"/>
      <c r="I2512" s="48"/>
      <c r="J2512" s="48"/>
      <c r="Y2512" s="79"/>
      <c r="Z2512" s="102"/>
      <c r="AA2512" s="48"/>
      <c r="AB2512" s="48"/>
      <c r="AD2512" s="48"/>
      <c r="AE2512" s="48"/>
      <c r="AF2512" s="48"/>
      <c r="AH2512" s="48"/>
      <c r="AJ2512" s="48"/>
      <c r="AK2512" s="48"/>
    </row>
    <row r="2513" spans="6:37" x14ac:dyDescent="0.25">
      <c r="F2513" s="48"/>
      <c r="G2513" s="48"/>
      <c r="H2513" s="61"/>
      <c r="I2513" s="48"/>
      <c r="J2513" s="48"/>
      <c r="Y2513" s="79"/>
      <c r="Z2513" s="102"/>
      <c r="AA2513" s="48"/>
      <c r="AB2513" s="48"/>
      <c r="AD2513" s="48"/>
      <c r="AE2513" s="48"/>
      <c r="AF2513" s="48"/>
      <c r="AH2513" s="48"/>
      <c r="AJ2513" s="48"/>
      <c r="AK2513" s="48"/>
    </row>
    <row r="2514" spans="6:37" x14ac:dyDescent="0.25">
      <c r="F2514" s="48"/>
      <c r="G2514" s="48"/>
      <c r="H2514" s="61"/>
      <c r="I2514" s="48"/>
      <c r="J2514" s="48"/>
      <c r="Y2514" s="79"/>
      <c r="Z2514" s="102"/>
      <c r="AA2514" s="48"/>
      <c r="AB2514" s="48"/>
      <c r="AD2514" s="48"/>
      <c r="AE2514" s="48"/>
      <c r="AF2514" s="48"/>
      <c r="AH2514" s="48"/>
      <c r="AJ2514" s="48"/>
      <c r="AK2514" s="48"/>
    </row>
    <row r="2515" spans="6:37" x14ac:dyDescent="0.25">
      <c r="F2515" s="48"/>
      <c r="G2515" s="48"/>
      <c r="H2515" s="61"/>
      <c r="I2515" s="48"/>
      <c r="J2515" s="48"/>
      <c r="Y2515" s="79"/>
      <c r="Z2515" s="102"/>
      <c r="AA2515" s="48"/>
      <c r="AB2515" s="48"/>
      <c r="AD2515" s="48"/>
      <c r="AE2515" s="48"/>
      <c r="AF2515" s="48"/>
      <c r="AH2515" s="48"/>
      <c r="AJ2515" s="48"/>
      <c r="AK2515" s="48"/>
    </row>
    <row r="2516" spans="6:37" x14ac:dyDescent="0.25">
      <c r="F2516" s="48"/>
      <c r="G2516" s="48"/>
      <c r="H2516" s="61"/>
      <c r="I2516" s="48"/>
      <c r="J2516" s="48"/>
      <c r="Y2516" s="79"/>
      <c r="Z2516" s="102"/>
      <c r="AA2516" s="48"/>
      <c r="AB2516" s="48"/>
      <c r="AD2516" s="48"/>
      <c r="AE2516" s="48"/>
      <c r="AF2516" s="48"/>
      <c r="AH2516" s="48"/>
      <c r="AJ2516" s="48"/>
      <c r="AK2516" s="48"/>
    </row>
    <row r="2517" spans="6:37" x14ac:dyDescent="0.25">
      <c r="F2517" s="48"/>
      <c r="G2517" s="48"/>
      <c r="H2517" s="61"/>
      <c r="I2517" s="48"/>
      <c r="J2517" s="48"/>
      <c r="Y2517" s="79"/>
      <c r="Z2517" s="102"/>
      <c r="AA2517" s="48"/>
      <c r="AB2517" s="48"/>
      <c r="AD2517" s="48"/>
      <c r="AE2517" s="48"/>
      <c r="AF2517" s="48"/>
      <c r="AH2517" s="48"/>
      <c r="AJ2517" s="48"/>
      <c r="AK2517" s="48"/>
    </row>
    <row r="2518" spans="6:37" x14ac:dyDescent="0.25">
      <c r="F2518" s="48"/>
      <c r="G2518" s="48"/>
      <c r="H2518" s="61"/>
      <c r="I2518" s="48"/>
      <c r="J2518" s="48"/>
      <c r="Y2518" s="79"/>
      <c r="Z2518" s="102"/>
      <c r="AA2518" s="48"/>
      <c r="AB2518" s="48"/>
      <c r="AD2518" s="48"/>
      <c r="AE2518" s="48"/>
      <c r="AF2518" s="48"/>
      <c r="AH2518" s="48"/>
      <c r="AJ2518" s="48"/>
      <c r="AK2518" s="48"/>
    </row>
    <row r="2519" spans="6:37" x14ac:dyDescent="0.25">
      <c r="F2519" s="48"/>
      <c r="G2519" s="48"/>
      <c r="H2519" s="61"/>
      <c r="I2519" s="48"/>
      <c r="J2519" s="48"/>
      <c r="Y2519" s="79"/>
      <c r="Z2519" s="102"/>
      <c r="AA2519" s="48"/>
      <c r="AB2519" s="48"/>
      <c r="AD2519" s="48"/>
      <c r="AE2519" s="48"/>
      <c r="AF2519" s="48"/>
      <c r="AH2519" s="48"/>
      <c r="AJ2519" s="48"/>
      <c r="AK2519" s="48"/>
    </row>
    <row r="2520" spans="6:37" x14ac:dyDescent="0.25">
      <c r="F2520" s="48"/>
      <c r="G2520" s="48"/>
      <c r="H2520" s="61"/>
      <c r="I2520" s="48"/>
      <c r="J2520" s="48"/>
      <c r="Y2520" s="79"/>
      <c r="Z2520" s="102"/>
      <c r="AA2520" s="48"/>
      <c r="AB2520" s="48"/>
      <c r="AD2520" s="48"/>
      <c r="AE2520" s="48"/>
      <c r="AF2520" s="48"/>
      <c r="AH2520" s="48"/>
      <c r="AJ2520" s="48"/>
      <c r="AK2520" s="48"/>
    </row>
    <row r="2521" spans="6:37" x14ac:dyDescent="0.25">
      <c r="F2521" s="48"/>
      <c r="G2521" s="48"/>
      <c r="H2521" s="61"/>
      <c r="I2521" s="48"/>
      <c r="J2521" s="48"/>
      <c r="Y2521" s="79"/>
      <c r="Z2521" s="102"/>
      <c r="AA2521" s="48"/>
      <c r="AB2521" s="48"/>
      <c r="AD2521" s="48"/>
      <c r="AE2521" s="48"/>
      <c r="AF2521" s="48"/>
      <c r="AH2521" s="48"/>
      <c r="AJ2521" s="48"/>
      <c r="AK2521" s="48"/>
    </row>
    <row r="2522" spans="6:37" x14ac:dyDescent="0.25">
      <c r="F2522" s="48"/>
      <c r="G2522" s="48"/>
      <c r="H2522" s="61"/>
      <c r="I2522" s="48"/>
      <c r="J2522" s="48"/>
      <c r="Y2522" s="79"/>
      <c r="Z2522" s="102"/>
      <c r="AA2522" s="48"/>
      <c r="AB2522" s="48"/>
      <c r="AD2522" s="48"/>
      <c r="AE2522" s="48"/>
      <c r="AF2522" s="48"/>
      <c r="AH2522" s="48"/>
      <c r="AJ2522" s="48"/>
      <c r="AK2522" s="48"/>
    </row>
    <row r="2523" spans="6:37" x14ac:dyDescent="0.25">
      <c r="F2523" s="48"/>
      <c r="G2523" s="48"/>
      <c r="H2523" s="61"/>
      <c r="I2523" s="48"/>
      <c r="J2523" s="48"/>
      <c r="Y2523" s="79"/>
      <c r="Z2523" s="102"/>
      <c r="AA2523" s="48"/>
      <c r="AB2523" s="48"/>
      <c r="AD2523" s="48"/>
      <c r="AE2523" s="48"/>
      <c r="AF2523" s="48"/>
      <c r="AH2523" s="48"/>
      <c r="AJ2523" s="48"/>
      <c r="AK2523" s="48"/>
    </row>
    <row r="2524" spans="6:37" x14ac:dyDescent="0.25">
      <c r="F2524" s="48"/>
      <c r="G2524" s="48"/>
      <c r="H2524" s="61"/>
      <c r="I2524" s="48"/>
      <c r="J2524" s="48"/>
      <c r="Y2524" s="79"/>
      <c r="Z2524" s="102"/>
      <c r="AA2524" s="48"/>
      <c r="AB2524" s="48"/>
      <c r="AD2524" s="48"/>
      <c r="AE2524" s="48"/>
      <c r="AF2524" s="48"/>
      <c r="AH2524" s="48"/>
      <c r="AJ2524" s="48"/>
      <c r="AK2524" s="48"/>
    </row>
    <row r="2525" spans="6:37" x14ac:dyDescent="0.25">
      <c r="F2525" s="48"/>
      <c r="G2525" s="48"/>
      <c r="H2525" s="61"/>
      <c r="I2525" s="48"/>
      <c r="J2525" s="48"/>
      <c r="Y2525" s="79"/>
      <c r="Z2525" s="102"/>
      <c r="AA2525" s="48"/>
      <c r="AB2525" s="48"/>
      <c r="AD2525" s="48"/>
      <c r="AE2525" s="48"/>
      <c r="AF2525" s="48"/>
      <c r="AH2525" s="48"/>
      <c r="AJ2525" s="48"/>
      <c r="AK2525" s="48"/>
    </row>
    <row r="2526" spans="6:37" x14ac:dyDescent="0.25">
      <c r="F2526" s="48"/>
      <c r="G2526" s="48"/>
      <c r="H2526" s="61"/>
      <c r="I2526" s="48"/>
      <c r="J2526" s="48"/>
      <c r="Y2526" s="79"/>
      <c r="Z2526" s="102"/>
      <c r="AA2526" s="48"/>
      <c r="AB2526" s="48"/>
      <c r="AD2526" s="48"/>
      <c r="AE2526" s="48"/>
      <c r="AF2526" s="48"/>
      <c r="AH2526" s="48"/>
      <c r="AJ2526" s="48"/>
      <c r="AK2526" s="48"/>
    </row>
    <row r="2527" spans="6:37" x14ac:dyDescent="0.25">
      <c r="F2527" s="48"/>
      <c r="G2527" s="48"/>
      <c r="H2527" s="61"/>
      <c r="I2527" s="48"/>
      <c r="J2527" s="48"/>
      <c r="Y2527" s="79"/>
      <c r="Z2527" s="102"/>
      <c r="AA2527" s="48"/>
      <c r="AB2527" s="48"/>
      <c r="AD2527" s="48"/>
      <c r="AE2527" s="48"/>
      <c r="AF2527" s="48"/>
      <c r="AH2527" s="48"/>
      <c r="AJ2527" s="48"/>
      <c r="AK2527" s="48"/>
    </row>
    <row r="2528" spans="6:37" x14ac:dyDescent="0.25">
      <c r="F2528" s="48"/>
      <c r="G2528" s="48"/>
      <c r="H2528" s="61"/>
      <c r="I2528" s="48"/>
      <c r="J2528" s="48"/>
      <c r="Y2528" s="79"/>
      <c r="Z2528" s="102"/>
      <c r="AA2528" s="48"/>
      <c r="AB2528" s="48"/>
      <c r="AD2528" s="48"/>
      <c r="AE2528" s="48"/>
      <c r="AF2528" s="48"/>
      <c r="AH2528" s="48"/>
      <c r="AJ2528" s="48"/>
      <c r="AK2528" s="48"/>
    </row>
    <row r="2529" spans="6:37" x14ac:dyDescent="0.25">
      <c r="F2529" s="48"/>
      <c r="G2529" s="48"/>
      <c r="H2529" s="61"/>
      <c r="I2529" s="48"/>
      <c r="J2529" s="48"/>
      <c r="Y2529" s="79"/>
      <c r="Z2529" s="102"/>
      <c r="AA2529" s="48"/>
      <c r="AB2529" s="48"/>
      <c r="AD2529" s="48"/>
      <c r="AE2529" s="48"/>
      <c r="AF2529" s="48"/>
      <c r="AH2529" s="48"/>
      <c r="AJ2529" s="48"/>
      <c r="AK2529" s="48"/>
    </row>
    <row r="2530" spans="6:37" x14ac:dyDescent="0.25">
      <c r="F2530" s="48"/>
      <c r="G2530" s="48"/>
      <c r="H2530" s="61"/>
      <c r="I2530" s="48"/>
      <c r="J2530" s="48"/>
      <c r="Y2530" s="79"/>
      <c r="Z2530" s="102"/>
      <c r="AA2530" s="48"/>
      <c r="AB2530" s="48"/>
      <c r="AD2530" s="48"/>
      <c r="AE2530" s="48"/>
      <c r="AF2530" s="48"/>
      <c r="AH2530" s="48"/>
      <c r="AJ2530" s="48"/>
      <c r="AK2530" s="48"/>
    </row>
    <row r="2531" spans="6:37" x14ac:dyDescent="0.25">
      <c r="F2531" s="48"/>
      <c r="G2531" s="48"/>
      <c r="H2531" s="61"/>
      <c r="I2531" s="48"/>
      <c r="J2531" s="48"/>
      <c r="Y2531" s="79"/>
      <c r="Z2531" s="102"/>
      <c r="AA2531" s="48"/>
      <c r="AB2531" s="48"/>
      <c r="AD2531" s="48"/>
      <c r="AE2531" s="48"/>
      <c r="AF2531" s="48"/>
      <c r="AH2531" s="48"/>
      <c r="AJ2531" s="48"/>
      <c r="AK2531" s="48"/>
    </row>
    <row r="2532" spans="6:37" x14ac:dyDescent="0.25">
      <c r="F2532" s="48"/>
      <c r="G2532" s="48"/>
      <c r="H2532" s="61"/>
      <c r="I2532" s="48"/>
      <c r="J2532" s="48"/>
      <c r="Y2532" s="79"/>
      <c r="Z2532" s="102"/>
      <c r="AA2532" s="48"/>
      <c r="AB2532" s="48"/>
      <c r="AD2532" s="48"/>
      <c r="AE2532" s="48"/>
      <c r="AF2532" s="48"/>
      <c r="AH2532" s="48"/>
      <c r="AJ2532" s="48"/>
      <c r="AK2532" s="48"/>
    </row>
    <row r="2533" spans="6:37" x14ac:dyDescent="0.25">
      <c r="F2533" s="48"/>
      <c r="G2533" s="48"/>
      <c r="H2533" s="61"/>
      <c r="I2533" s="48"/>
      <c r="J2533" s="48"/>
      <c r="Y2533" s="79"/>
      <c r="Z2533" s="102"/>
      <c r="AA2533" s="48"/>
      <c r="AB2533" s="48"/>
      <c r="AD2533" s="48"/>
      <c r="AE2533" s="48"/>
      <c r="AF2533" s="48"/>
      <c r="AH2533" s="48"/>
      <c r="AJ2533" s="48"/>
      <c r="AK2533" s="48"/>
    </row>
    <row r="2534" spans="6:37" x14ac:dyDescent="0.25">
      <c r="F2534" s="48"/>
      <c r="G2534" s="48"/>
      <c r="H2534" s="61"/>
      <c r="I2534" s="48"/>
      <c r="J2534" s="48"/>
      <c r="Y2534" s="79"/>
      <c r="Z2534" s="102"/>
      <c r="AA2534" s="48"/>
      <c r="AB2534" s="48"/>
      <c r="AD2534" s="48"/>
      <c r="AE2534" s="48"/>
      <c r="AF2534" s="48"/>
      <c r="AH2534" s="48"/>
      <c r="AJ2534" s="48"/>
      <c r="AK2534" s="48"/>
    </row>
    <row r="2535" spans="6:37" x14ac:dyDescent="0.25">
      <c r="F2535" s="48"/>
      <c r="G2535" s="48"/>
      <c r="H2535" s="61"/>
      <c r="I2535" s="48"/>
      <c r="J2535" s="48"/>
      <c r="Y2535" s="79"/>
      <c r="Z2535" s="102"/>
      <c r="AA2535" s="48"/>
      <c r="AB2535" s="48"/>
      <c r="AD2535" s="48"/>
      <c r="AE2535" s="48"/>
      <c r="AF2535" s="48"/>
      <c r="AH2535" s="48"/>
      <c r="AJ2535" s="48"/>
      <c r="AK2535" s="48"/>
    </row>
    <row r="2536" spans="6:37" x14ac:dyDescent="0.25">
      <c r="F2536" s="48"/>
      <c r="G2536" s="48"/>
      <c r="H2536" s="61"/>
      <c r="I2536" s="48"/>
      <c r="J2536" s="48"/>
      <c r="Y2536" s="79"/>
      <c r="Z2536" s="102"/>
      <c r="AA2536" s="48"/>
      <c r="AB2536" s="48"/>
      <c r="AD2536" s="48"/>
      <c r="AE2536" s="48"/>
      <c r="AF2536" s="48"/>
      <c r="AH2536" s="48"/>
      <c r="AJ2536" s="48"/>
      <c r="AK2536" s="48"/>
    </row>
    <row r="2537" spans="6:37" x14ac:dyDescent="0.25">
      <c r="F2537" s="48"/>
      <c r="G2537" s="48"/>
      <c r="H2537" s="61"/>
      <c r="I2537" s="48"/>
      <c r="J2537" s="48"/>
      <c r="Y2537" s="79"/>
      <c r="Z2537" s="102"/>
      <c r="AA2537" s="48"/>
      <c r="AB2537" s="48"/>
      <c r="AD2537" s="48"/>
      <c r="AE2537" s="48"/>
      <c r="AF2537" s="48"/>
      <c r="AH2537" s="48"/>
      <c r="AJ2537" s="48"/>
      <c r="AK2537" s="48"/>
    </row>
    <row r="2538" spans="6:37" x14ac:dyDescent="0.25">
      <c r="F2538" s="48"/>
      <c r="G2538" s="48"/>
      <c r="H2538" s="61"/>
      <c r="I2538" s="48"/>
      <c r="J2538" s="48"/>
      <c r="Y2538" s="79"/>
      <c r="Z2538" s="102"/>
      <c r="AA2538" s="48"/>
      <c r="AB2538" s="48"/>
      <c r="AD2538" s="48"/>
      <c r="AE2538" s="48"/>
      <c r="AF2538" s="48"/>
      <c r="AH2538" s="48"/>
      <c r="AJ2538" s="48"/>
      <c r="AK2538" s="48"/>
    </row>
    <row r="2539" spans="6:37" x14ac:dyDescent="0.25">
      <c r="F2539" s="48"/>
      <c r="G2539" s="48"/>
      <c r="H2539" s="61"/>
      <c r="I2539" s="48"/>
      <c r="J2539" s="48"/>
      <c r="Y2539" s="79"/>
      <c r="Z2539" s="102"/>
      <c r="AA2539" s="48"/>
      <c r="AB2539" s="48"/>
      <c r="AD2539" s="48"/>
      <c r="AE2539" s="48"/>
      <c r="AF2539" s="48"/>
      <c r="AH2539" s="48"/>
      <c r="AJ2539" s="48"/>
      <c r="AK2539" s="48"/>
    </row>
    <row r="2540" spans="6:37" x14ac:dyDescent="0.25">
      <c r="F2540" s="48"/>
      <c r="G2540" s="48"/>
      <c r="H2540" s="61"/>
      <c r="I2540" s="48"/>
      <c r="J2540" s="48"/>
      <c r="Y2540" s="79"/>
      <c r="Z2540" s="102"/>
      <c r="AA2540" s="48"/>
      <c r="AB2540" s="48"/>
      <c r="AD2540" s="48"/>
      <c r="AE2540" s="48"/>
      <c r="AF2540" s="48"/>
      <c r="AH2540" s="48"/>
      <c r="AJ2540" s="48"/>
      <c r="AK2540" s="48"/>
    </row>
    <row r="2541" spans="6:37" x14ac:dyDescent="0.25">
      <c r="F2541" s="48"/>
      <c r="G2541" s="48"/>
      <c r="H2541" s="61"/>
      <c r="I2541" s="48"/>
      <c r="J2541" s="48"/>
      <c r="Y2541" s="79"/>
      <c r="Z2541" s="102"/>
      <c r="AA2541" s="48"/>
      <c r="AB2541" s="48"/>
      <c r="AD2541" s="48"/>
      <c r="AE2541" s="48"/>
      <c r="AF2541" s="48"/>
      <c r="AH2541" s="48"/>
      <c r="AJ2541" s="48"/>
      <c r="AK2541" s="48"/>
    </row>
    <row r="2542" spans="6:37" x14ac:dyDescent="0.25">
      <c r="F2542" s="48"/>
      <c r="G2542" s="48"/>
      <c r="H2542" s="61"/>
      <c r="I2542" s="48"/>
      <c r="J2542" s="48"/>
      <c r="Y2542" s="79"/>
      <c r="Z2542" s="102"/>
      <c r="AA2542" s="48"/>
      <c r="AB2542" s="48"/>
      <c r="AD2542" s="48"/>
      <c r="AE2542" s="48"/>
      <c r="AF2542" s="48"/>
      <c r="AH2542" s="48"/>
      <c r="AJ2542" s="48"/>
      <c r="AK2542" s="48"/>
    </row>
    <row r="2543" spans="6:37" x14ac:dyDescent="0.25">
      <c r="F2543" s="48"/>
      <c r="G2543" s="48"/>
      <c r="H2543" s="61"/>
      <c r="I2543" s="48"/>
      <c r="J2543" s="48"/>
      <c r="Y2543" s="79"/>
      <c r="Z2543" s="102"/>
      <c r="AA2543" s="48"/>
      <c r="AB2543" s="48"/>
      <c r="AD2543" s="48"/>
      <c r="AE2543" s="48"/>
      <c r="AF2543" s="48"/>
      <c r="AH2543" s="48"/>
      <c r="AJ2543" s="48"/>
      <c r="AK2543" s="48"/>
    </row>
    <row r="2544" spans="6:37" x14ac:dyDescent="0.25">
      <c r="F2544" s="48"/>
      <c r="G2544" s="48"/>
      <c r="H2544" s="61"/>
      <c r="I2544" s="48"/>
      <c r="J2544" s="48"/>
      <c r="Y2544" s="79"/>
      <c r="Z2544" s="102"/>
      <c r="AA2544" s="48"/>
      <c r="AB2544" s="48"/>
      <c r="AD2544" s="48"/>
      <c r="AE2544" s="48"/>
      <c r="AF2544" s="48"/>
      <c r="AH2544" s="48"/>
      <c r="AJ2544" s="48"/>
      <c r="AK2544" s="48"/>
    </row>
    <row r="2545" spans="6:37" x14ac:dyDescent="0.25">
      <c r="F2545" s="48"/>
      <c r="G2545" s="48"/>
      <c r="H2545" s="61"/>
      <c r="I2545" s="48"/>
      <c r="J2545" s="48"/>
      <c r="Y2545" s="79"/>
      <c r="Z2545" s="102"/>
      <c r="AA2545" s="48"/>
      <c r="AB2545" s="48"/>
      <c r="AD2545" s="48"/>
      <c r="AE2545" s="48"/>
      <c r="AF2545" s="48"/>
      <c r="AH2545" s="48"/>
      <c r="AJ2545" s="48"/>
      <c r="AK2545" s="48"/>
    </row>
    <row r="2546" spans="6:37" x14ac:dyDescent="0.25">
      <c r="F2546" s="48"/>
      <c r="G2546" s="48"/>
      <c r="H2546" s="61"/>
      <c r="I2546" s="48"/>
      <c r="J2546" s="48"/>
      <c r="Y2546" s="79"/>
      <c r="Z2546" s="102"/>
      <c r="AA2546" s="48"/>
      <c r="AB2546" s="48"/>
      <c r="AD2546" s="48"/>
      <c r="AE2546" s="48"/>
      <c r="AF2546" s="48"/>
      <c r="AH2546" s="48"/>
      <c r="AJ2546" s="48"/>
      <c r="AK2546" s="48"/>
    </row>
    <row r="2547" spans="6:37" x14ac:dyDescent="0.25">
      <c r="F2547" s="48"/>
      <c r="G2547" s="48"/>
      <c r="H2547" s="61"/>
      <c r="I2547" s="48"/>
      <c r="J2547" s="48"/>
      <c r="Y2547" s="79"/>
      <c r="Z2547" s="102"/>
      <c r="AA2547" s="48"/>
      <c r="AB2547" s="48"/>
      <c r="AD2547" s="48"/>
      <c r="AE2547" s="48"/>
      <c r="AF2547" s="48"/>
      <c r="AH2547" s="48"/>
      <c r="AJ2547" s="48"/>
      <c r="AK2547" s="48"/>
    </row>
    <row r="2548" spans="6:37" x14ac:dyDescent="0.25">
      <c r="F2548" s="48"/>
      <c r="G2548" s="48"/>
      <c r="H2548" s="61"/>
      <c r="I2548" s="48"/>
      <c r="J2548" s="48"/>
      <c r="Y2548" s="79"/>
      <c r="Z2548" s="102"/>
      <c r="AA2548" s="48"/>
      <c r="AB2548" s="48"/>
      <c r="AD2548" s="48"/>
      <c r="AE2548" s="48"/>
      <c r="AF2548" s="48"/>
      <c r="AH2548" s="48"/>
      <c r="AJ2548" s="48"/>
      <c r="AK2548" s="48"/>
    </row>
    <row r="2549" spans="6:37" x14ac:dyDescent="0.25">
      <c r="F2549" s="48"/>
      <c r="G2549" s="48"/>
      <c r="H2549" s="61"/>
      <c r="I2549" s="48"/>
      <c r="J2549" s="48"/>
      <c r="Y2549" s="79"/>
      <c r="Z2549" s="102"/>
      <c r="AA2549" s="48"/>
      <c r="AB2549" s="48"/>
      <c r="AD2549" s="48"/>
      <c r="AE2549" s="48"/>
      <c r="AF2549" s="48"/>
      <c r="AH2549" s="48"/>
      <c r="AJ2549" s="48"/>
      <c r="AK2549" s="48"/>
    </row>
    <row r="2550" spans="6:37" x14ac:dyDescent="0.25">
      <c r="F2550" s="48"/>
      <c r="G2550" s="48"/>
      <c r="H2550" s="61"/>
      <c r="I2550" s="48"/>
      <c r="J2550" s="48"/>
      <c r="Y2550" s="79"/>
      <c r="Z2550" s="102"/>
      <c r="AA2550" s="48"/>
      <c r="AB2550" s="48"/>
      <c r="AD2550" s="48"/>
      <c r="AE2550" s="48"/>
      <c r="AF2550" s="48"/>
      <c r="AH2550" s="48"/>
      <c r="AJ2550" s="48"/>
      <c r="AK2550" s="48"/>
    </row>
    <row r="2551" spans="6:37" x14ac:dyDescent="0.25">
      <c r="F2551" s="48"/>
      <c r="G2551" s="48"/>
      <c r="H2551" s="61"/>
      <c r="I2551" s="48"/>
      <c r="J2551" s="48"/>
      <c r="Y2551" s="79"/>
      <c r="Z2551" s="102"/>
      <c r="AA2551" s="48"/>
      <c r="AB2551" s="48"/>
      <c r="AD2551" s="48"/>
      <c r="AE2551" s="48"/>
      <c r="AF2551" s="48"/>
      <c r="AH2551" s="48"/>
      <c r="AJ2551" s="48"/>
      <c r="AK2551" s="48"/>
    </row>
    <row r="2552" spans="6:37" x14ac:dyDescent="0.25">
      <c r="F2552" s="48"/>
      <c r="G2552" s="48"/>
      <c r="H2552" s="61"/>
      <c r="I2552" s="48"/>
      <c r="J2552" s="48"/>
      <c r="Y2552" s="79"/>
      <c r="Z2552" s="102"/>
      <c r="AA2552" s="48"/>
      <c r="AB2552" s="48"/>
      <c r="AD2552" s="48"/>
      <c r="AE2552" s="48"/>
      <c r="AF2552" s="48"/>
      <c r="AH2552" s="48"/>
      <c r="AJ2552" s="48"/>
      <c r="AK2552" s="48"/>
    </row>
    <row r="2553" spans="6:37" x14ac:dyDescent="0.25">
      <c r="F2553" s="48"/>
      <c r="G2553" s="48"/>
      <c r="H2553" s="61"/>
      <c r="I2553" s="48"/>
      <c r="J2553" s="48"/>
      <c r="Y2553" s="79"/>
      <c r="Z2553" s="102"/>
      <c r="AA2553" s="48"/>
      <c r="AB2553" s="48"/>
      <c r="AD2553" s="48"/>
      <c r="AE2553" s="48"/>
      <c r="AF2553" s="48"/>
      <c r="AH2553" s="48"/>
      <c r="AJ2553" s="48"/>
      <c r="AK2553" s="48"/>
    </row>
    <row r="2554" spans="6:37" x14ac:dyDescent="0.25">
      <c r="F2554" s="48"/>
      <c r="G2554" s="48"/>
      <c r="H2554" s="61"/>
      <c r="I2554" s="48"/>
      <c r="J2554" s="48"/>
      <c r="Y2554" s="79"/>
      <c r="Z2554" s="102"/>
      <c r="AA2554" s="48"/>
      <c r="AB2554" s="48"/>
      <c r="AD2554" s="48"/>
      <c r="AE2554" s="48"/>
      <c r="AF2554" s="48"/>
      <c r="AH2554" s="48"/>
      <c r="AJ2554" s="48"/>
      <c r="AK2554" s="48"/>
    </row>
    <row r="2555" spans="6:37" x14ac:dyDescent="0.25">
      <c r="F2555" s="48"/>
      <c r="G2555" s="48"/>
      <c r="H2555" s="61"/>
      <c r="I2555" s="48"/>
      <c r="J2555" s="48"/>
      <c r="Y2555" s="79"/>
      <c r="Z2555" s="102"/>
      <c r="AA2555" s="48"/>
      <c r="AB2555" s="48"/>
      <c r="AD2555" s="48"/>
      <c r="AE2555" s="48"/>
      <c r="AF2555" s="48"/>
      <c r="AH2555" s="48"/>
      <c r="AJ2555" s="48"/>
      <c r="AK2555" s="48"/>
    </row>
    <row r="2556" spans="6:37" x14ac:dyDescent="0.25">
      <c r="F2556" s="48"/>
      <c r="G2556" s="48"/>
      <c r="H2556" s="61"/>
      <c r="I2556" s="48"/>
      <c r="J2556" s="48"/>
      <c r="Y2556" s="79"/>
      <c r="Z2556" s="102"/>
      <c r="AA2556" s="48"/>
      <c r="AB2556" s="48"/>
      <c r="AD2556" s="48"/>
      <c r="AE2556" s="48"/>
      <c r="AF2556" s="48"/>
      <c r="AH2556" s="48"/>
      <c r="AJ2556" s="48"/>
      <c r="AK2556" s="48"/>
    </row>
    <row r="2557" spans="6:37" x14ac:dyDescent="0.25">
      <c r="F2557" s="48"/>
      <c r="G2557" s="48"/>
      <c r="H2557" s="61"/>
      <c r="I2557" s="48"/>
      <c r="J2557" s="48"/>
      <c r="Y2557" s="79"/>
      <c r="Z2557" s="102"/>
      <c r="AA2557" s="48"/>
      <c r="AB2557" s="48"/>
      <c r="AD2557" s="48"/>
      <c r="AE2557" s="48"/>
      <c r="AF2557" s="48"/>
      <c r="AH2557" s="48"/>
      <c r="AJ2557" s="48"/>
      <c r="AK2557" s="48"/>
    </row>
    <row r="2558" spans="6:37" x14ac:dyDescent="0.25">
      <c r="F2558" s="48"/>
      <c r="G2558" s="48"/>
      <c r="H2558" s="61"/>
      <c r="I2558" s="48"/>
      <c r="J2558" s="48"/>
      <c r="Y2558" s="79"/>
      <c r="Z2558" s="102"/>
      <c r="AA2558" s="48"/>
      <c r="AB2558" s="48"/>
      <c r="AD2558" s="48"/>
      <c r="AE2558" s="48"/>
      <c r="AF2558" s="48"/>
      <c r="AH2558" s="48"/>
      <c r="AJ2558" s="48"/>
      <c r="AK2558" s="48"/>
    </row>
    <row r="2559" spans="6:37" x14ac:dyDescent="0.25">
      <c r="F2559" s="48"/>
      <c r="G2559" s="48"/>
      <c r="H2559" s="61"/>
      <c r="I2559" s="48"/>
      <c r="J2559" s="48"/>
      <c r="Y2559" s="79"/>
      <c r="Z2559" s="102"/>
      <c r="AA2559" s="48"/>
      <c r="AB2559" s="48"/>
      <c r="AD2559" s="48"/>
      <c r="AE2559" s="48"/>
      <c r="AF2559" s="48"/>
      <c r="AH2559" s="48"/>
      <c r="AJ2559" s="48"/>
      <c r="AK2559" s="48"/>
    </row>
    <row r="2560" spans="6:37" x14ac:dyDescent="0.25">
      <c r="F2560" s="48"/>
      <c r="G2560" s="48"/>
      <c r="H2560" s="61"/>
      <c r="I2560" s="48"/>
      <c r="J2560" s="48"/>
      <c r="Y2560" s="79"/>
      <c r="Z2560" s="102"/>
      <c r="AA2560" s="48"/>
      <c r="AB2560" s="48"/>
      <c r="AD2560" s="48"/>
      <c r="AE2560" s="48"/>
      <c r="AF2560" s="48"/>
      <c r="AH2560" s="48"/>
      <c r="AJ2560" s="48"/>
      <c r="AK2560" s="48"/>
    </row>
    <row r="2561" spans="6:37" x14ac:dyDescent="0.25">
      <c r="F2561" s="48"/>
      <c r="G2561" s="48"/>
      <c r="H2561" s="61"/>
      <c r="I2561" s="48"/>
      <c r="J2561" s="48"/>
      <c r="Y2561" s="79"/>
      <c r="Z2561" s="102"/>
      <c r="AA2561" s="48"/>
      <c r="AB2561" s="48"/>
      <c r="AD2561" s="48"/>
      <c r="AE2561" s="48"/>
      <c r="AF2561" s="48"/>
      <c r="AH2561" s="48"/>
      <c r="AJ2561" s="48"/>
      <c r="AK2561" s="48"/>
    </row>
    <row r="2562" spans="6:37" x14ac:dyDescent="0.25">
      <c r="F2562" s="48"/>
      <c r="G2562" s="48"/>
      <c r="H2562" s="61"/>
      <c r="I2562" s="48"/>
      <c r="J2562" s="48"/>
      <c r="Y2562" s="79"/>
      <c r="Z2562" s="102"/>
      <c r="AA2562" s="48"/>
      <c r="AB2562" s="48"/>
      <c r="AD2562" s="48"/>
      <c r="AE2562" s="48"/>
      <c r="AF2562" s="48"/>
      <c r="AH2562" s="48"/>
      <c r="AJ2562" s="48"/>
      <c r="AK2562" s="48"/>
    </row>
    <row r="2563" spans="6:37" x14ac:dyDescent="0.25">
      <c r="F2563" s="48"/>
      <c r="G2563" s="48"/>
      <c r="H2563" s="61"/>
      <c r="I2563" s="48"/>
      <c r="J2563" s="48"/>
      <c r="Y2563" s="79"/>
      <c r="Z2563" s="102"/>
      <c r="AA2563" s="48"/>
      <c r="AB2563" s="48"/>
      <c r="AD2563" s="48"/>
      <c r="AE2563" s="48"/>
      <c r="AF2563" s="48"/>
      <c r="AH2563" s="48"/>
      <c r="AJ2563" s="48"/>
      <c r="AK2563" s="48"/>
    </row>
    <row r="2564" spans="6:37" x14ac:dyDescent="0.25">
      <c r="F2564" s="48"/>
      <c r="G2564" s="48"/>
      <c r="H2564" s="61"/>
      <c r="I2564" s="48"/>
      <c r="J2564" s="48"/>
      <c r="Y2564" s="79"/>
      <c r="Z2564" s="102"/>
      <c r="AA2564" s="48"/>
      <c r="AB2564" s="48"/>
      <c r="AD2564" s="48"/>
      <c r="AE2564" s="48"/>
      <c r="AF2564" s="48"/>
      <c r="AH2564" s="48"/>
      <c r="AJ2564" s="48"/>
      <c r="AK2564" s="48"/>
    </row>
    <row r="2565" spans="6:37" x14ac:dyDescent="0.25">
      <c r="F2565" s="48"/>
      <c r="G2565" s="48"/>
      <c r="H2565" s="61"/>
      <c r="I2565" s="48"/>
      <c r="J2565" s="48"/>
      <c r="Y2565" s="79"/>
      <c r="Z2565" s="102"/>
      <c r="AA2565" s="48"/>
      <c r="AB2565" s="48"/>
      <c r="AD2565" s="48"/>
      <c r="AE2565" s="48"/>
      <c r="AF2565" s="48"/>
      <c r="AH2565" s="48"/>
      <c r="AJ2565" s="48"/>
      <c r="AK2565" s="48"/>
    </row>
    <row r="2566" spans="6:37" x14ac:dyDescent="0.25">
      <c r="F2566" s="48"/>
      <c r="G2566" s="48"/>
      <c r="H2566" s="61"/>
      <c r="I2566" s="48"/>
      <c r="J2566" s="48"/>
      <c r="Y2566" s="79"/>
      <c r="Z2566" s="102"/>
      <c r="AA2566" s="48"/>
      <c r="AB2566" s="48"/>
      <c r="AD2566" s="48"/>
      <c r="AE2566" s="48"/>
      <c r="AF2566" s="48"/>
      <c r="AH2566" s="48"/>
      <c r="AJ2566" s="48"/>
      <c r="AK2566" s="48"/>
    </row>
    <row r="2567" spans="6:37" x14ac:dyDescent="0.25">
      <c r="F2567" s="48"/>
      <c r="G2567" s="48"/>
      <c r="H2567" s="61"/>
      <c r="I2567" s="48"/>
      <c r="J2567" s="48"/>
      <c r="Y2567" s="79"/>
      <c r="Z2567" s="102"/>
      <c r="AA2567" s="48"/>
      <c r="AB2567" s="48"/>
      <c r="AD2567" s="48"/>
      <c r="AE2567" s="48"/>
      <c r="AF2567" s="48"/>
      <c r="AH2567" s="48"/>
      <c r="AJ2567" s="48"/>
      <c r="AK2567" s="48"/>
    </row>
    <row r="2568" spans="6:37" x14ac:dyDescent="0.25">
      <c r="F2568" s="48"/>
      <c r="G2568" s="48"/>
      <c r="H2568" s="61"/>
      <c r="I2568" s="48"/>
      <c r="J2568" s="48"/>
      <c r="Y2568" s="79"/>
      <c r="Z2568" s="102"/>
      <c r="AA2568" s="48"/>
      <c r="AB2568" s="48"/>
      <c r="AD2568" s="48"/>
      <c r="AE2568" s="48"/>
      <c r="AF2568" s="48"/>
      <c r="AH2568" s="48"/>
      <c r="AJ2568" s="48"/>
      <c r="AK2568" s="48"/>
    </row>
    <row r="2569" spans="6:37" x14ac:dyDescent="0.25">
      <c r="F2569" s="48"/>
      <c r="G2569" s="48"/>
      <c r="H2569" s="61"/>
      <c r="I2569" s="48"/>
      <c r="J2569" s="48"/>
      <c r="Y2569" s="79"/>
      <c r="Z2569" s="102"/>
      <c r="AA2569" s="48"/>
      <c r="AB2569" s="48"/>
      <c r="AD2569" s="48"/>
      <c r="AE2569" s="48"/>
      <c r="AF2569" s="48"/>
      <c r="AH2569" s="48"/>
      <c r="AJ2569" s="48"/>
      <c r="AK2569" s="48"/>
    </row>
    <row r="2570" spans="6:37" x14ac:dyDescent="0.25">
      <c r="F2570" s="48"/>
      <c r="G2570" s="48"/>
      <c r="H2570" s="61"/>
      <c r="I2570" s="48"/>
      <c r="J2570" s="48"/>
      <c r="Y2570" s="79"/>
      <c r="Z2570" s="102"/>
      <c r="AA2570" s="48"/>
      <c r="AB2570" s="48"/>
      <c r="AD2570" s="48"/>
      <c r="AE2570" s="48"/>
      <c r="AF2570" s="48"/>
      <c r="AH2570" s="48"/>
      <c r="AJ2570" s="48"/>
      <c r="AK2570" s="48"/>
    </row>
    <row r="2571" spans="6:37" x14ac:dyDescent="0.25">
      <c r="F2571" s="48"/>
      <c r="G2571" s="48"/>
      <c r="H2571" s="61"/>
      <c r="I2571" s="48"/>
      <c r="J2571" s="48"/>
      <c r="Y2571" s="79"/>
      <c r="Z2571" s="102"/>
      <c r="AA2571" s="48"/>
      <c r="AB2571" s="48"/>
      <c r="AD2571" s="48"/>
      <c r="AE2571" s="48"/>
      <c r="AF2571" s="48"/>
      <c r="AH2571" s="48"/>
      <c r="AJ2571" s="48"/>
      <c r="AK2571" s="48"/>
    </row>
    <row r="2572" spans="6:37" x14ac:dyDescent="0.25">
      <c r="F2572" s="48"/>
      <c r="G2572" s="48"/>
      <c r="H2572" s="61"/>
      <c r="I2572" s="48"/>
      <c r="J2572" s="48"/>
      <c r="Y2572" s="79"/>
      <c r="Z2572" s="102"/>
      <c r="AA2572" s="48"/>
      <c r="AB2572" s="48"/>
      <c r="AD2572" s="48"/>
      <c r="AE2572" s="48"/>
      <c r="AF2572" s="48"/>
      <c r="AH2572" s="48"/>
      <c r="AJ2572" s="48"/>
      <c r="AK2572" s="48"/>
    </row>
    <row r="2573" spans="6:37" x14ac:dyDescent="0.25">
      <c r="F2573" s="48"/>
      <c r="G2573" s="48"/>
      <c r="H2573" s="61"/>
      <c r="I2573" s="48"/>
      <c r="J2573" s="48"/>
      <c r="Y2573" s="79"/>
      <c r="Z2573" s="102"/>
      <c r="AA2573" s="48"/>
      <c r="AB2573" s="48"/>
      <c r="AD2573" s="48"/>
      <c r="AE2573" s="48"/>
      <c r="AF2573" s="48"/>
      <c r="AH2573" s="48"/>
      <c r="AJ2573" s="48"/>
      <c r="AK2573" s="48"/>
    </row>
    <row r="2574" spans="6:37" x14ac:dyDescent="0.25">
      <c r="F2574" s="48"/>
      <c r="G2574" s="48"/>
      <c r="H2574" s="61"/>
      <c r="I2574" s="48"/>
      <c r="J2574" s="48"/>
      <c r="Y2574" s="79"/>
      <c r="Z2574" s="102"/>
      <c r="AA2574" s="48"/>
      <c r="AB2574" s="48"/>
      <c r="AD2574" s="48"/>
      <c r="AE2574" s="48"/>
      <c r="AF2574" s="48"/>
      <c r="AH2574" s="48"/>
      <c r="AJ2574" s="48"/>
      <c r="AK2574" s="48"/>
    </row>
    <row r="2575" spans="6:37" x14ac:dyDescent="0.25">
      <c r="F2575" s="48"/>
      <c r="G2575" s="48"/>
      <c r="H2575" s="61"/>
      <c r="I2575" s="48"/>
      <c r="J2575" s="48"/>
      <c r="Y2575" s="79"/>
      <c r="Z2575" s="102"/>
      <c r="AA2575" s="48"/>
      <c r="AB2575" s="48"/>
      <c r="AD2575" s="48"/>
      <c r="AE2575" s="48"/>
      <c r="AF2575" s="48"/>
      <c r="AH2575" s="48"/>
      <c r="AJ2575" s="48"/>
      <c r="AK2575" s="48"/>
    </row>
    <row r="2576" spans="6:37" x14ac:dyDescent="0.25">
      <c r="F2576" s="48"/>
      <c r="G2576" s="48"/>
      <c r="H2576" s="61"/>
      <c r="I2576" s="48"/>
      <c r="J2576" s="48"/>
      <c r="Y2576" s="79"/>
      <c r="Z2576" s="102"/>
      <c r="AA2576" s="48"/>
      <c r="AB2576" s="48"/>
      <c r="AD2576" s="48"/>
      <c r="AE2576" s="48"/>
      <c r="AF2576" s="48"/>
      <c r="AH2576" s="48"/>
      <c r="AJ2576" s="48"/>
      <c r="AK2576" s="48"/>
    </row>
    <row r="2577" spans="6:37" x14ac:dyDescent="0.25">
      <c r="F2577" s="48"/>
      <c r="G2577" s="48"/>
      <c r="H2577" s="61"/>
      <c r="I2577" s="48"/>
      <c r="J2577" s="48"/>
      <c r="Y2577" s="79"/>
      <c r="Z2577" s="102"/>
      <c r="AA2577" s="48"/>
      <c r="AB2577" s="48"/>
      <c r="AD2577" s="48"/>
      <c r="AE2577" s="48"/>
      <c r="AF2577" s="48"/>
      <c r="AH2577" s="48"/>
      <c r="AJ2577" s="48"/>
      <c r="AK2577" s="48"/>
    </row>
    <row r="2578" spans="6:37" x14ac:dyDescent="0.25">
      <c r="F2578" s="48"/>
      <c r="G2578" s="48"/>
      <c r="H2578" s="61"/>
      <c r="I2578" s="48"/>
      <c r="J2578" s="48"/>
      <c r="Y2578" s="79"/>
      <c r="Z2578" s="102"/>
      <c r="AA2578" s="48"/>
      <c r="AB2578" s="48"/>
      <c r="AD2578" s="48"/>
      <c r="AE2578" s="48"/>
      <c r="AF2578" s="48"/>
      <c r="AH2578" s="48"/>
      <c r="AJ2578" s="48"/>
      <c r="AK2578" s="48"/>
    </row>
    <row r="2579" spans="6:37" x14ac:dyDescent="0.25">
      <c r="F2579" s="48"/>
      <c r="G2579" s="48"/>
      <c r="H2579" s="61"/>
      <c r="I2579" s="48"/>
      <c r="J2579" s="48"/>
      <c r="Y2579" s="79"/>
      <c r="Z2579" s="102"/>
      <c r="AA2579" s="48"/>
      <c r="AB2579" s="48"/>
      <c r="AD2579" s="48"/>
      <c r="AE2579" s="48"/>
      <c r="AF2579" s="48"/>
      <c r="AH2579" s="48"/>
      <c r="AJ2579" s="48"/>
      <c r="AK2579" s="48"/>
    </row>
    <row r="2580" spans="6:37" x14ac:dyDescent="0.25">
      <c r="F2580" s="48"/>
      <c r="G2580" s="48"/>
      <c r="H2580" s="61"/>
      <c r="I2580" s="48"/>
      <c r="J2580" s="48"/>
      <c r="Y2580" s="79"/>
      <c r="Z2580" s="102"/>
      <c r="AA2580" s="48"/>
      <c r="AB2580" s="48"/>
      <c r="AD2580" s="48"/>
      <c r="AE2580" s="48"/>
      <c r="AF2580" s="48"/>
      <c r="AH2580" s="48"/>
      <c r="AJ2580" s="48"/>
      <c r="AK2580" s="48"/>
    </row>
    <row r="2581" spans="6:37" x14ac:dyDescent="0.25">
      <c r="F2581" s="48"/>
      <c r="G2581" s="48"/>
      <c r="H2581" s="61"/>
      <c r="I2581" s="48"/>
      <c r="J2581" s="48"/>
      <c r="Y2581" s="79"/>
      <c r="Z2581" s="102"/>
      <c r="AA2581" s="48"/>
      <c r="AB2581" s="48"/>
      <c r="AD2581" s="48"/>
      <c r="AE2581" s="48"/>
      <c r="AF2581" s="48"/>
      <c r="AH2581" s="48"/>
      <c r="AJ2581" s="48"/>
      <c r="AK2581" s="48"/>
    </row>
    <row r="2582" spans="6:37" x14ac:dyDescent="0.25">
      <c r="F2582" s="48"/>
      <c r="G2582" s="48"/>
      <c r="H2582" s="61"/>
      <c r="I2582" s="48"/>
      <c r="J2582" s="48"/>
      <c r="Y2582" s="79"/>
      <c r="Z2582" s="102"/>
      <c r="AA2582" s="48"/>
      <c r="AB2582" s="48"/>
      <c r="AD2582" s="48"/>
      <c r="AE2582" s="48"/>
      <c r="AF2582" s="48"/>
      <c r="AH2582" s="48"/>
      <c r="AJ2582" s="48"/>
      <c r="AK2582" s="48"/>
    </row>
    <row r="2583" spans="6:37" x14ac:dyDescent="0.25">
      <c r="F2583" s="48"/>
      <c r="G2583" s="48"/>
      <c r="H2583" s="61"/>
      <c r="I2583" s="48"/>
      <c r="J2583" s="48"/>
      <c r="Y2583" s="79"/>
      <c r="Z2583" s="102"/>
      <c r="AA2583" s="48"/>
      <c r="AB2583" s="48"/>
      <c r="AD2583" s="48"/>
      <c r="AE2583" s="48"/>
      <c r="AF2583" s="48"/>
      <c r="AH2583" s="48"/>
      <c r="AJ2583" s="48"/>
      <c r="AK2583" s="48"/>
    </row>
    <row r="2584" spans="6:37" x14ac:dyDescent="0.25">
      <c r="F2584" s="48"/>
      <c r="G2584" s="48"/>
      <c r="H2584" s="61"/>
      <c r="I2584" s="48"/>
      <c r="J2584" s="48"/>
      <c r="Y2584" s="79"/>
      <c r="Z2584" s="102"/>
      <c r="AA2584" s="48"/>
      <c r="AB2584" s="48"/>
      <c r="AD2584" s="48"/>
      <c r="AE2584" s="48"/>
      <c r="AF2584" s="48"/>
      <c r="AH2584" s="48"/>
      <c r="AJ2584" s="48"/>
      <c r="AK2584" s="48"/>
    </row>
    <row r="2585" spans="6:37" x14ac:dyDescent="0.25">
      <c r="F2585" s="48"/>
      <c r="G2585" s="48"/>
      <c r="H2585" s="61"/>
      <c r="I2585" s="48"/>
      <c r="J2585" s="48"/>
      <c r="Y2585" s="79"/>
      <c r="Z2585" s="102"/>
      <c r="AA2585" s="48"/>
      <c r="AB2585" s="48"/>
      <c r="AD2585" s="48"/>
      <c r="AE2585" s="48"/>
      <c r="AF2585" s="48"/>
      <c r="AH2585" s="48"/>
      <c r="AJ2585" s="48"/>
      <c r="AK2585" s="48"/>
    </row>
    <row r="2586" spans="6:37" x14ac:dyDescent="0.25">
      <c r="F2586" s="48"/>
      <c r="G2586" s="48"/>
      <c r="H2586" s="61"/>
      <c r="I2586" s="48"/>
      <c r="J2586" s="48"/>
      <c r="Y2586" s="79"/>
      <c r="Z2586" s="102"/>
      <c r="AA2586" s="48"/>
      <c r="AB2586" s="48"/>
      <c r="AD2586" s="48"/>
      <c r="AE2586" s="48"/>
      <c r="AF2586" s="48"/>
      <c r="AH2586" s="48"/>
      <c r="AJ2586" s="48"/>
      <c r="AK2586" s="48"/>
    </row>
    <row r="2587" spans="6:37" x14ac:dyDescent="0.25">
      <c r="F2587" s="48"/>
      <c r="G2587" s="48"/>
      <c r="H2587" s="61"/>
      <c r="I2587" s="48"/>
      <c r="J2587" s="48"/>
      <c r="Y2587" s="79"/>
      <c r="Z2587" s="102"/>
      <c r="AA2587" s="48"/>
      <c r="AB2587" s="48"/>
      <c r="AD2587" s="48"/>
      <c r="AE2587" s="48"/>
      <c r="AF2587" s="48"/>
      <c r="AH2587" s="48"/>
      <c r="AJ2587" s="48"/>
      <c r="AK2587" s="48"/>
    </row>
    <row r="2588" spans="6:37" x14ac:dyDescent="0.25">
      <c r="F2588" s="48"/>
      <c r="G2588" s="48"/>
      <c r="H2588" s="61"/>
      <c r="I2588" s="48"/>
      <c r="J2588" s="48"/>
      <c r="Y2588" s="79"/>
      <c r="Z2588" s="102"/>
      <c r="AA2588" s="48"/>
      <c r="AB2588" s="48"/>
      <c r="AD2588" s="48"/>
      <c r="AE2588" s="48"/>
      <c r="AF2588" s="48"/>
      <c r="AH2588" s="48"/>
      <c r="AJ2588" s="48"/>
      <c r="AK2588" s="48"/>
    </row>
    <row r="2589" spans="6:37" x14ac:dyDescent="0.25">
      <c r="F2589" s="48"/>
      <c r="G2589" s="48"/>
      <c r="H2589" s="61"/>
      <c r="I2589" s="48"/>
      <c r="J2589" s="48"/>
      <c r="Y2589" s="79"/>
      <c r="Z2589" s="102"/>
      <c r="AA2589" s="48"/>
      <c r="AB2589" s="48"/>
      <c r="AD2589" s="48"/>
      <c r="AE2589" s="48"/>
      <c r="AF2589" s="48"/>
      <c r="AH2589" s="48"/>
      <c r="AJ2589" s="48"/>
      <c r="AK2589" s="48"/>
    </row>
    <row r="2590" spans="6:37" x14ac:dyDescent="0.25">
      <c r="F2590" s="48"/>
      <c r="G2590" s="48"/>
      <c r="H2590" s="61"/>
      <c r="I2590" s="48"/>
      <c r="J2590" s="48"/>
      <c r="Y2590" s="79"/>
      <c r="Z2590" s="102"/>
      <c r="AA2590" s="48"/>
      <c r="AB2590" s="48"/>
      <c r="AD2590" s="48"/>
      <c r="AE2590" s="48"/>
      <c r="AF2590" s="48"/>
      <c r="AH2590" s="48"/>
      <c r="AJ2590" s="48"/>
      <c r="AK2590" s="48"/>
    </row>
    <row r="2591" spans="6:37" x14ac:dyDescent="0.25">
      <c r="F2591" s="48"/>
      <c r="G2591" s="48"/>
      <c r="H2591" s="61"/>
      <c r="I2591" s="48"/>
      <c r="J2591" s="48"/>
      <c r="Y2591" s="79"/>
      <c r="Z2591" s="102"/>
      <c r="AA2591" s="48"/>
      <c r="AB2591" s="48"/>
      <c r="AD2591" s="48"/>
      <c r="AE2591" s="48"/>
      <c r="AF2591" s="48"/>
      <c r="AH2591" s="48"/>
      <c r="AJ2591" s="48"/>
      <c r="AK2591" s="48"/>
    </row>
    <row r="2592" spans="6:37" x14ac:dyDescent="0.25">
      <c r="F2592" s="48"/>
      <c r="G2592" s="48"/>
      <c r="H2592" s="61"/>
      <c r="I2592" s="48"/>
      <c r="J2592" s="48"/>
      <c r="Y2592" s="79"/>
      <c r="Z2592" s="102"/>
      <c r="AA2592" s="48"/>
      <c r="AB2592" s="48"/>
      <c r="AD2592" s="48"/>
      <c r="AE2592" s="48"/>
      <c r="AF2592" s="48"/>
      <c r="AH2592" s="48"/>
      <c r="AJ2592" s="48"/>
      <c r="AK2592" s="48"/>
    </row>
    <row r="2593" spans="6:37" x14ac:dyDescent="0.25">
      <c r="F2593" s="48"/>
      <c r="G2593" s="48"/>
      <c r="H2593" s="61"/>
      <c r="I2593" s="48"/>
      <c r="J2593" s="48"/>
      <c r="Y2593" s="79"/>
      <c r="Z2593" s="102"/>
      <c r="AA2593" s="48"/>
      <c r="AB2593" s="48"/>
      <c r="AD2593" s="48"/>
      <c r="AE2593" s="48"/>
      <c r="AF2593" s="48"/>
      <c r="AH2593" s="48"/>
      <c r="AJ2593" s="48"/>
      <c r="AK2593" s="48"/>
    </row>
    <row r="2594" spans="6:37" x14ac:dyDescent="0.25">
      <c r="F2594" s="48"/>
      <c r="G2594" s="48"/>
      <c r="H2594" s="61"/>
      <c r="I2594" s="48"/>
      <c r="J2594" s="48"/>
      <c r="Y2594" s="79"/>
      <c r="Z2594" s="102"/>
      <c r="AA2594" s="48"/>
      <c r="AB2594" s="48"/>
      <c r="AD2594" s="48"/>
      <c r="AE2594" s="48"/>
      <c r="AF2594" s="48"/>
      <c r="AH2594" s="48"/>
      <c r="AJ2594" s="48"/>
      <c r="AK2594" s="48"/>
    </row>
    <row r="2595" spans="6:37" x14ac:dyDescent="0.25">
      <c r="F2595" s="48"/>
      <c r="G2595" s="48"/>
      <c r="H2595" s="61"/>
      <c r="I2595" s="48"/>
      <c r="J2595" s="48"/>
      <c r="Y2595" s="79"/>
      <c r="Z2595" s="102"/>
      <c r="AA2595" s="48"/>
      <c r="AB2595" s="48"/>
      <c r="AD2595" s="48"/>
      <c r="AE2595" s="48"/>
      <c r="AF2595" s="48"/>
      <c r="AH2595" s="48"/>
      <c r="AJ2595" s="48"/>
      <c r="AK2595" s="48"/>
    </row>
    <row r="2596" spans="6:37" x14ac:dyDescent="0.25">
      <c r="F2596" s="48"/>
      <c r="G2596" s="48"/>
      <c r="H2596" s="61"/>
      <c r="I2596" s="48"/>
      <c r="J2596" s="48"/>
      <c r="Y2596" s="79"/>
      <c r="Z2596" s="102"/>
      <c r="AA2596" s="48"/>
      <c r="AB2596" s="48"/>
      <c r="AD2596" s="48"/>
      <c r="AE2596" s="48"/>
      <c r="AF2596" s="48"/>
      <c r="AH2596" s="48"/>
      <c r="AJ2596" s="48"/>
      <c r="AK2596" s="48"/>
    </row>
    <row r="2597" spans="6:37" x14ac:dyDescent="0.25">
      <c r="F2597" s="48"/>
      <c r="G2597" s="48"/>
      <c r="H2597" s="61"/>
      <c r="I2597" s="48"/>
      <c r="J2597" s="48"/>
      <c r="Y2597" s="79"/>
      <c r="Z2597" s="102"/>
      <c r="AA2597" s="48"/>
      <c r="AB2597" s="48"/>
      <c r="AD2597" s="48"/>
      <c r="AE2597" s="48"/>
      <c r="AF2597" s="48"/>
      <c r="AH2597" s="48"/>
      <c r="AJ2597" s="48"/>
      <c r="AK2597" s="48"/>
    </row>
    <row r="2598" spans="6:37" x14ac:dyDescent="0.25">
      <c r="F2598" s="48"/>
      <c r="G2598" s="48"/>
      <c r="H2598" s="61"/>
      <c r="I2598" s="48"/>
      <c r="J2598" s="48"/>
      <c r="Y2598" s="79"/>
      <c r="Z2598" s="102"/>
      <c r="AA2598" s="48"/>
      <c r="AB2598" s="48"/>
      <c r="AD2598" s="48"/>
      <c r="AE2598" s="48"/>
      <c r="AF2598" s="48"/>
      <c r="AH2598" s="48"/>
      <c r="AJ2598" s="48"/>
      <c r="AK2598" s="48"/>
    </row>
    <row r="2599" spans="6:37" x14ac:dyDescent="0.25">
      <c r="F2599" s="48"/>
      <c r="G2599" s="48"/>
      <c r="H2599" s="61"/>
      <c r="I2599" s="48"/>
      <c r="J2599" s="48"/>
      <c r="Y2599" s="79"/>
      <c r="Z2599" s="102"/>
      <c r="AA2599" s="48"/>
      <c r="AB2599" s="48"/>
      <c r="AD2599" s="48"/>
      <c r="AE2599" s="48"/>
      <c r="AF2599" s="48"/>
      <c r="AH2599" s="48"/>
      <c r="AJ2599" s="48"/>
      <c r="AK2599" s="48"/>
    </row>
    <row r="2600" spans="6:37" x14ac:dyDescent="0.25">
      <c r="F2600" s="48"/>
      <c r="G2600" s="48"/>
      <c r="H2600" s="61"/>
      <c r="I2600" s="48"/>
      <c r="J2600" s="48"/>
      <c r="Y2600" s="79"/>
      <c r="Z2600" s="102"/>
      <c r="AA2600" s="48"/>
      <c r="AB2600" s="48"/>
      <c r="AD2600" s="48"/>
      <c r="AE2600" s="48"/>
      <c r="AF2600" s="48"/>
      <c r="AH2600" s="48"/>
      <c r="AJ2600" s="48"/>
      <c r="AK2600" s="48"/>
    </row>
    <row r="2601" spans="6:37" x14ac:dyDescent="0.25">
      <c r="F2601" s="48"/>
      <c r="G2601" s="48"/>
      <c r="H2601" s="61"/>
      <c r="I2601" s="48"/>
      <c r="J2601" s="48"/>
      <c r="Y2601" s="79"/>
      <c r="Z2601" s="102"/>
      <c r="AA2601" s="48"/>
      <c r="AB2601" s="48"/>
      <c r="AD2601" s="48"/>
      <c r="AE2601" s="48"/>
      <c r="AF2601" s="48"/>
      <c r="AH2601" s="48"/>
      <c r="AJ2601" s="48"/>
      <c r="AK2601" s="48"/>
    </row>
    <row r="2602" spans="6:37" x14ac:dyDescent="0.25">
      <c r="F2602" s="48"/>
      <c r="G2602" s="48"/>
      <c r="H2602" s="61"/>
      <c r="I2602" s="48"/>
      <c r="J2602" s="48"/>
      <c r="Y2602" s="79"/>
      <c r="Z2602" s="102"/>
      <c r="AA2602" s="48"/>
      <c r="AB2602" s="48"/>
      <c r="AD2602" s="48"/>
      <c r="AE2602" s="48"/>
      <c r="AF2602" s="48"/>
      <c r="AH2602" s="48"/>
      <c r="AJ2602" s="48"/>
      <c r="AK2602" s="48"/>
    </row>
    <row r="2603" spans="6:37" x14ac:dyDescent="0.25">
      <c r="F2603" s="48"/>
      <c r="G2603" s="48"/>
      <c r="H2603" s="61"/>
      <c r="I2603" s="48"/>
      <c r="J2603" s="48"/>
      <c r="Y2603" s="79"/>
      <c r="Z2603" s="102"/>
      <c r="AA2603" s="48"/>
      <c r="AB2603" s="48"/>
      <c r="AD2603" s="48"/>
      <c r="AE2603" s="48"/>
      <c r="AF2603" s="48"/>
      <c r="AH2603" s="48"/>
      <c r="AJ2603" s="48"/>
      <c r="AK2603" s="48"/>
    </row>
    <row r="2604" spans="6:37" x14ac:dyDescent="0.25">
      <c r="F2604" s="48"/>
      <c r="G2604" s="48"/>
      <c r="H2604" s="61"/>
      <c r="I2604" s="48"/>
      <c r="J2604" s="48"/>
      <c r="Y2604" s="79"/>
      <c r="Z2604" s="102"/>
      <c r="AA2604" s="48"/>
      <c r="AB2604" s="48"/>
      <c r="AD2604" s="48"/>
      <c r="AE2604" s="48"/>
      <c r="AF2604" s="48"/>
      <c r="AH2604" s="48"/>
      <c r="AJ2604" s="48"/>
      <c r="AK2604" s="48"/>
    </row>
    <row r="2605" spans="6:37" x14ac:dyDescent="0.25">
      <c r="F2605" s="48"/>
      <c r="G2605" s="48"/>
      <c r="H2605" s="61"/>
      <c r="I2605" s="48"/>
      <c r="J2605" s="48"/>
      <c r="Y2605" s="79"/>
      <c r="Z2605" s="102"/>
      <c r="AA2605" s="48"/>
      <c r="AB2605" s="48"/>
      <c r="AD2605" s="48"/>
      <c r="AE2605" s="48"/>
      <c r="AF2605" s="48"/>
      <c r="AH2605" s="48"/>
      <c r="AJ2605" s="48"/>
      <c r="AK2605" s="48"/>
    </row>
    <row r="2606" spans="6:37" x14ac:dyDescent="0.25">
      <c r="F2606" s="48"/>
      <c r="G2606" s="48"/>
      <c r="H2606" s="61"/>
      <c r="I2606" s="48"/>
      <c r="J2606" s="48"/>
      <c r="Y2606" s="79"/>
      <c r="Z2606" s="102"/>
      <c r="AA2606" s="48"/>
      <c r="AB2606" s="48"/>
      <c r="AD2606" s="48"/>
      <c r="AE2606" s="48"/>
      <c r="AF2606" s="48"/>
      <c r="AH2606" s="48"/>
      <c r="AJ2606" s="48"/>
      <c r="AK2606" s="48"/>
    </row>
    <row r="2607" spans="6:37" x14ac:dyDescent="0.25">
      <c r="F2607" s="48"/>
      <c r="G2607" s="48"/>
      <c r="H2607" s="61"/>
      <c r="I2607" s="48"/>
      <c r="J2607" s="48"/>
      <c r="Y2607" s="79"/>
      <c r="Z2607" s="102"/>
      <c r="AA2607" s="48"/>
      <c r="AB2607" s="48"/>
      <c r="AD2607" s="48"/>
      <c r="AE2607" s="48"/>
      <c r="AF2607" s="48"/>
      <c r="AH2607" s="48"/>
      <c r="AJ2607" s="48"/>
      <c r="AK2607" s="48"/>
    </row>
    <row r="2608" spans="6:37" x14ac:dyDescent="0.25">
      <c r="F2608" s="48"/>
      <c r="G2608" s="48"/>
      <c r="H2608" s="61"/>
      <c r="I2608" s="48"/>
      <c r="J2608" s="48"/>
      <c r="Y2608" s="79"/>
      <c r="Z2608" s="102"/>
      <c r="AA2608" s="48"/>
      <c r="AB2608" s="48"/>
      <c r="AD2608" s="48"/>
      <c r="AE2608" s="48"/>
      <c r="AF2608" s="48"/>
      <c r="AH2608" s="48"/>
      <c r="AJ2608" s="48"/>
      <c r="AK2608" s="48"/>
    </row>
    <row r="2609" spans="6:37" x14ac:dyDescent="0.25">
      <c r="F2609" s="48"/>
      <c r="G2609" s="48"/>
      <c r="H2609" s="61"/>
      <c r="I2609" s="48"/>
      <c r="J2609" s="48"/>
      <c r="Y2609" s="79"/>
      <c r="Z2609" s="102"/>
      <c r="AA2609" s="48"/>
      <c r="AB2609" s="48"/>
      <c r="AD2609" s="48"/>
      <c r="AE2609" s="48"/>
      <c r="AF2609" s="48"/>
      <c r="AH2609" s="48"/>
      <c r="AJ2609" s="48"/>
      <c r="AK2609" s="48"/>
    </row>
    <row r="2610" spans="6:37" x14ac:dyDescent="0.25">
      <c r="F2610" s="48"/>
      <c r="G2610" s="48"/>
      <c r="H2610" s="61"/>
      <c r="I2610" s="48"/>
      <c r="J2610" s="48"/>
      <c r="Y2610" s="79"/>
      <c r="Z2610" s="102"/>
      <c r="AA2610" s="48"/>
      <c r="AB2610" s="48"/>
      <c r="AD2610" s="48"/>
      <c r="AE2610" s="48"/>
      <c r="AF2610" s="48"/>
      <c r="AH2610" s="48"/>
      <c r="AJ2610" s="48"/>
      <c r="AK2610" s="48"/>
    </row>
    <row r="2611" spans="6:37" x14ac:dyDescent="0.25">
      <c r="F2611" s="48"/>
      <c r="G2611" s="48"/>
      <c r="H2611" s="61"/>
      <c r="I2611" s="48"/>
      <c r="J2611" s="48"/>
      <c r="Y2611" s="79"/>
      <c r="Z2611" s="102"/>
      <c r="AA2611" s="48"/>
      <c r="AB2611" s="48"/>
      <c r="AD2611" s="48"/>
      <c r="AE2611" s="48"/>
      <c r="AF2611" s="48"/>
      <c r="AH2611" s="48"/>
      <c r="AJ2611" s="48"/>
      <c r="AK2611" s="48"/>
    </row>
    <row r="2612" spans="6:37" x14ac:dyDescent="0.25">
      <c r="F2612" s="48"/>
      <c r="G2612" s="48"/>
      <c r="H2612" s="61"/>
      <c r="I2612" s="48"/>
      <c r="J2612" s="48"/>
      <c r="Y2612" s="79"/>
      <c r="Z2612" s="102"/>
      <c r="AA2612" s="48"/>
      <c r="AB2612" s="48"/>
      <c r="AD2612" s="48"/>
      <c r="AE2612" s="48"/>
      <c r="AF2612" s="48"/>
      <c r="AH2612" s="48"/>
      <c r="AJ2612" s="48"/>
      <c r="AK2612" s="48"/>
    </row>
    <row r="2613" spans="6:37" x14ac:dyDescent="0.25">
      <c r="F2613" s="48"/>
      <c r="G2613" s="48"/>
      <c r="H2613" s="61"/>
      <c r="I2613" s="48"/>
      <c r="J2613" s="48"/>
      <c r="Y2613" s="79"/>
      <c r="Z2613" s="102"/>
      <c r="AA2613" s="48"/>
      <c r="AB2613" s="48"/>
      <c r="AD2613" s="48"/>
      <c r="AE2613" s="48"/>
      <c r="AF2613" s="48"/>
      <c r="AH2613" s="48"/>
      <c r="AJ2613" s="48"/>
      <c r="AK2613" s="48"/>
    </row>
    <row r="2614" spans="6:37" x14ac:dyDescent="0.25">
      <c r="F2614" s="48"/>
      <c r="G2614" s="48"/>
      <c r="H2614" s="61"/>
      <c r="I2614" s="48"/>
      <c r="J2614" s="48"/>
      <c r="Y2614" s="79"/>
      <c r="Z2614" s="102"/>
      <c r="AA2614" s="48"/>
      <c r="AB2614" s="48"/>
      <c r="AD2614" s="48"/>
      <c r="AE2614" s="48"/>
      <c r="AF2614" s="48"/>
      <c r="AH2614" s="48"/>
      <c r="AJ2614" s="48"/>
      <c r="AK2614" s="48"/>
    </row>
    <row r="2615" spans="6:37" x14ac:dyDescent="0.25">
      <c r="F2615" s="48"/>
      <c r="G2615" s="48"/>
      <c r="H2615" s="61"/>
      <c r="I2615" s="48"/>
      <c r="J2615" s="48"/>
      <c r="Y2615" s="79"/>
      <c r="Z2615" s="102"/>
      <c r="AA2615" s="48"/>
      <c r="AB2615" s="48"/>
      <c r="AD2615" s="48"/>
      <c r="AE2615" s="48"/>
      <c r="AF2615" s="48"/>
      <c r="AH2615" s="48"/>
      <c r="AJ2615" s="48"/>
      <c r="AK2615" s="48"/>
    </row>
    <row r="2616" spans="6:37" x14ac:dyDescent="0.25">
      <c r="F2616" s="48"/>
      <c r="G2616" s="48"/>
      <c r="H2616" s="61"/>
      <c r="I2616" s="48"/>
      <c r="J2616" s="48"/>
      <c r="Y2616" s="79"/>
      <c r="Z2616" s="102"/>
      <c r="AA2616" s="48"/>
      <c r="AB2616" s="48"/>
      <c r="AD2616" s="48"/>
      <c r="AE2616" s="48"/>
      <c r="AF2616" s="48"/>
      <c r="AH2616" s="48"/>
      <c r="AJ2616" s="48"/>
      <c r="AK2616" s="48"/>
    </row>
    <row r="2617" spans="6:37" x14ac:dyDescent="0.25">
      <c r="F2617" s="48"/>
      <c r="G2617" s="48"/>
      <c r="H2617" s="61"/>
      <c r="I2617" s="48"/>
      <c r="J2617" s="48"/>
      <c r="Y2617" s="79"/>
      <c r="Z2617" s="102"/>
      <c r="AA2617" s="48"/>
      <c r="AB2617" s="48"/>
      <c r="AD2617" s="48"/>
      <c r="AE2617" s="48"/>
      <c r="AF2617" s="48"/>
      <c r="AH2617" s="48"/>
      <c r="AJ2617" s="48"/>
      <c r="AK2617" s="48"/>
    </row>
    <row r="2618" spans="6:37" x14ac:dyDescent="0.25">
      <c r="F2618" s="48"/>
      <c r="G2618" s="48"/>
      <c r="H2618" s="61"/>
      <c r="I2618" s="48"/>
      <c r="J2618" s="48"/>
      <c r="Y2618" s="79"/>
      <c r="Z2618" s="102"/>
      <c r="AA2618" s="48"/>
      <c r="AB2618" s="48"/>
      <c r="AD2618" s="48"/>
      <c r="AE2618" s="48"/>
      <c r="AF2618" s="48"/>
      <c r="AH2618" s="48"/>
      <c r="AJ2618" s="48"/>
      <c r="AK2618" s="48"/>
    </row>
    <row r="2619" spans="6:37" x14ac:dyDescent="0.25">
      <c r="F2619" s="48"/>
      <c r="G2619" s="48"/>
      <c r="H2619" s="61"/>
      <c r="I2619" s="48"/>
      <c r="J2619" s="48"/>
      <c r="Y2619" s="79"/>
      <c r="Z2619" s="102"/>
      <c r="AA2619" s="48"/>
      <c r="AB2619" s="48"/>
      <c r="AD2619" s="48"/>
      <c r="AE2619" s="48"/>
      <c r="AF2619" s="48"/>
      <c r="AH2619" s="48"/>
      <c r="AJ2619" s="48"/>
      <c r="AK2619" s="48"/>
    </row>
    <row r="2620" spans="6:37" x14ac:dyDescent="0.25">
      <c r="F2620" s="48"/>
      <c r="G2620" s="48"/>
      <c r="H2620" s="61"/>
      <c r="I2620" s="48"/>
      <c r="J2620" s="48"/>
      <c r="Y2620" s="79"/>
      <c r="Z2620" s="102"/>
      <c r="AA2620" s="48"/>
      <c r="AB2620" s="48"/>
      <c r="AD2620" s="48"/>
      <c r="AE2620" s="48"/>
      <c r="AF2620" s="48"/>
      <c r="AH2620" s="48"/>
      <c r="AJ2620" s="48"/>
      <c r="AK2620" s="48"/>
    </row>
    <row r="2621" spans="6:37" x14ac:dyDescent="0.25">
      <c r="F2621" s="48"/>
      <c r="G2621" s="48"/>
      <c r="H2621" s="61"/>
      <c r="I2621" s="48"/>
      <c r="J2621" s="48"/>
      <c r="Y2621" s="79"/>
      <c r="Z2621" s="102"/>
      <c r="AA2621" s="48"/>
      <c r="AB2621" s="48"/>
      <c r="AD2621" s="48"/>
      <c r="AE2621" s="48"/>
      <c r="AF2621" s="48"/>
      <c r="AH2621" s="48"/>
      <c r="AJ2621" s="48"/>
      <c r="AK2621" s="48"/>
    </row>
    <row r="2622" spans="6:37" x14ac:dyDescent="0.25">
      <c r="F2622" s="48"/>
      <c r="G2622" s="48"/>
      <c r="H2622" s="61"/>
      <c r="I2622" s="48"/>
      <c r="J2622" s="48"/>
      <c r="Y2622" s="79"/>
      <c r="Z2622" s="102"/>
      <c r="AA2622" s="48"/>
      <c r="AB2622" s="48"/>
      <c r="AD2622" s="48"/>
      <c r="AE2622" s="48"/>
      <c r="AF2622" s="48"/>
      <c r="AH2622" s="48"/>
      <c r="AJ2622" s="48"/>
      <c r="AK2622" s="48"/>
    </row>
    <row r="2623" spans="6:37" x14ac:dyDescent="0.25">
      <c r="F2623" s="48"/>
      <c r="G2623" s="48"/>
      <c r="H2623" s="61"/>
      <c r="I2623" s="48"/>
      <c r="J2623" s="48"/>
      <c r="Y2623" s="79"/>
      <c r="Z2623" s="102"/>
      <c r="AA2623" s="48"/>
      <c r="AB2623" s="48"/>
      <c r="AD2623" s="48"/>
      <c r="AE2623" s="48"/>
      <c r="AF2623" s="48"/>
      <c r="AH2623" s="48"/>
      <c r="AJ2623" s="48"/>
      <c r="AK2623" s="48"/>
    </row>
    <row r="2624" spans="6:37" x14ac:dyDescent="0.25">
      <c r="F2624" s="48"/>
      <c r="G2624" s="48"/>
      <c r="H2624" s="61"/>
      <c r="I2624" s="48"/>
      <c r="J2624" s="48"/>
      <c r="Y2624" s="79"/>
      <c r="Z2624" s="102"/>
      <c r="AA2624" s="48"/>
      <c r="AB2624" s="48"/>
      <c r="AD2624" s="48"/>
      <c r="AE2624" s="48"/>
      <c r="AF2624" s="48"/>
      <c r="AH2624" s="48"/>
      <c r="AJ2624" s="48"/>
      <c r="AK2624" s="48"/>
    </row>
    <row r="2625" spans="6:37" x14ac:dyDescent="0.25">
      <c r="F2625" s="48"/>
      <c r="G2625" s="48"/>
      <c r="H2625" s="61"/>
      <c r="I2625" s="48"/>
      <c r="J2625" s="48"/>
      <c r="Y2625" s="79"/>
      <c r="Z2625" s="102"/>
      <c r="AA2625" s="48"/>
      <c r="AB2625" s="48"/>
      <c r="AD2625" s="48"/>
      <c r="AE2625" s="48"/>
      <c r="AF2625" s="48"/>
      <c r="AH2625" s="48"/>
      <c r="AJ2625" s="48"/>
      <c r="AK2625" s="48"/>
    </row>
    <row r="2626" spans="6:37" x14ac:dyDescent="0.25">
      <c r="F2626" s="48"/>
      <c r="G2626" s="48"/>
      <c r="H2626" s="61"/>
      <c r="I2626" s="48"/>
      <c r="J2626" s="48"/>
      <c r="Y2626" s="79"/>
      <c r="Z2626" s="102"/>
      <c r="AA2626" s="48"/>
      <c r="AB2626" s="48"/>
      <c r="AD2626" s="48"/>
      <c r="AE2626" s="48"/>
      <c r="AF2626" s="48"/>
      <c r="AH2626" s="48"/>
      <c r="AJ2626" s="48"/>
      <c r="AK2626" s="48"/>
    </row>
    <row r="2627" spans="6:37" x14ac:dyDescent="0.25">
      <c r="F2627" s="48"/>
      <c r="G2627" s="48"/>
      <c r="H2627" s="61"/>
      <c r="I2627" s="48"/>
      <c r="J2627" s="48"/>
      <c r="Y2627" s="79"/>
      <c r="Z2627" s="102"/>
      <c r="AA2627" s="48"/>
      <c r="AB2627" s="48"/>
      <c r="AD2627" s="48"/>
      <c r="AE2627" s="48"/>
      <c r="AF2627" s="48"/>
      <c r="AH2627" s="48"/>
      <c r="AJ2627" s="48"/>
      <c r="AK2627" s="48"/>
    </row>
    <row r="2628" spans="6:37" x14ac:dyDescent="0.25">
      <c r="F2628" s="48"/>
      <c r="G2628" s="48"/>
      <c r="H2628" s="61"/>
      <c r="I2628" s="48"/>
      <c r="J2628" s="48"/>
      <c r="Y2628" s="79"/>
      <c r="Z2628" s="102"/>
      <c r="AA2628" s="48"/>
      <c r="AB2628" s="48"/>
      <c r="AD2628" s="48"/>
      <c r="AE2628" s="48"/>
      <c r="AF2628" s="48"/>
      <c r="AH2628" s="48"/>
      <c r="AJ2628" s="48"/>
      <c r="AK2628" s="48"/>
    </row>
    <row r="2629" spans="6:37" x14ac:dyDescent="0.25">
      <c r="F2629" s="48"/>
      <c r="G2629" s="48"/>
      <c r="H2629" s="61"/>
      <c r="I2629" s="48"/>
      <c r="J2629" s="48"/>
      <c r="Y2629" s="79"/>
      <c r="Z2629" s="102"/>
      <c r="AA2629" s="48"/>
      <c r="AB2629" s="48"/>
      <c r="AD2629" s="48"/>
      <c r="AE2629" s="48"/>
      <c r="AF2629" s="48"/>
      <c r="AH2629" s="48"/>
      <c r="AJ2629" s="48"/>
      <c r="AK2629" s="48"/>
    </row>
    <row r="2630" spans="6:37" x14ac:dyDescent="0.25">
      <c r="F2630" s="48"/>
      <c r="G2630" s="48"/>
      <c r="H2630" s="61"/>
      <c r="I2630" s="48"/>
      <c r="J2630" s="48"/>
      <c r="Y2630" s="79"/>
      <c r="Z2630" s="102"/>
      <c r="AA2630" s="48"/>
      <c r="AB2630" s="48"/>
      <c r="AD2630" s="48"/>
      <c r="AE2630" s="48"/>
      <c r="AF2630" s="48"/>
      <c r="AH2630" s="48"/>
      <c r="AJ2630" s="48"/>
      <c r="AK2630" s="48"/>
    </row>
    <row r="2631" spans="6:37" x14ac:dyDescent="0.25">
      <c r="F2631" s="48"/>
      <c r="G2631" s="48"/>
      <c r="H2631" s="61"/>
      <c r="I2631" s="48"/>
      <c r="J2631" s="48"/>
      <c r="Y2631" s="79"/>
      <c r="Z2631" s="102"/>
      <c r="AA2631" s="48"/>
      <c r="AB2631" s="48"/>
      <c r="AD2631" s="48"/>
      <c r="AE2631" s="48"/>
      <c r="AF2631" s="48"/>
      <c r="AH2631" s="48"/>
      <c r="AJ2631" s="48"/>
      <c r="AK2631" s="48"/>
    </row>
    <row r="2632" spans="6:37" x14ac:dyDescent="0.25">
      <c r="F2632" s="48"/>
      <c r="G2632" s="48"/>
      <c r="H2632" s="61"/>
      <c r="I2632" s="48"/>
      <c r="J2632" s="48"/>
      <c r="Y2632" s="79"/>
      <c r="Z2632" s="102"/>
      <c r="AA2632" s="48"/>
      <c r="AB2632" s="48"/>
      <c r="AD2632" s="48"/>
      <c r="AE2632" s="48"/>
      <c r="AF2632" s="48"/>
      <c r="AH2632" s="48"/>
      <c r="AJ2632" s="48"/>
      <c r="AK2632" s="48"/>
    </row>
    <row r="2633" spans="6:37" x14ac:dyDescent="0.25">
      <c r="F2633" s="48"/>
      <c r="G2633" s="48"/>
      <c r="H2633" s="61"/>
      <c r="I2633" s="48"/>
      <c r="J2633" s="48"/>
      <c r="Y2633" s="79"/>
      <c r="Z2633" s="102"/>
      <c r="AA2633" s="48"/>
      <c r="AB2633" s="48"/>
      <c r="AD2633" s="48"/>
      <c r="AE2633" s="48"/>
      <c r="AF2633" s="48"/>
      <c r="AH2633" s="48"/>
      <c r="AJ2633" s="48"/>
      <c r="AK2633" s="48"/>
    </row>
    <row r="2634" spans="6:37" x14ac:dyDescent="0.25">
      <c r="F2634" s="48"/>
      <c r="G2634" s="48"/>
      <c r="H2634" s="61"/>
      <c r="I2634" s="48"/>
      <c r="J2634" s="48"/>
      <c r="Y2634" s="79"/>
      <c r="Z2634" s="102"/>
      <c r="AA2634" s="48"/>
      <c r="AB2634" s="48"/>
      <c r="AD2634" s="48"/>
      <c r="AE2634" s="48"/>
      <c r="AF2634" s="48"/>
      <c r="AH2634" s="48"/>
      <c r="AJ2634" s="48"/>
      <c r="AK2634" s="48"/>
    </row>
    <row r="2635" spans="6:37" x14ac:dyDescent="0.25">
      <c r="F2635" s="48"/>
      <c r="G2635" s="48"/>
      <c r="H2635" s="61"/>
      <c r="I2635" s="48"/>
      <c r="J2635" s="48"/>
      <c r="Y2635" s="79"/>
      <c r="Z2635" s="102"/>
      <c r="AA2635" s="48"/>
      <c r="AB2635" s="48"/>
      <c r="AD2635" s="48"/>
      <c r="AE2635" s="48"/>
      <c r="AF2635" s="48"/>
      <c r="AH2635" s="48"/>
      <c r="AJ2635" s="48"/>
      <c r="AK2635" s="48"/>
    </row>
    <row r="2636" spans="6:37" x14ac:dyDescent="0.25">
      <c r="F2636" s="48"/>
      <c r="G2636" s="48"/>
      <c r="H2636" s="61"/>
      <c r="I2636" s="48"/>
      <c r="J2636" s="48"/>
      <c r="Y2636" s="79"/>
      <c r="Z2636" s="102"/>
      <c r="AA2636" s="48"/>
      <c r="AB2636" s="48"/>
      <c r="AD2636" s="48"/>
      <c r="AE2636" s="48"/>
      <c r="AF2636" s="48"/>
      <c r="AH2636" s="48"/>
      <c r="AJ2636" s="48"/>
      <c r="AK2636" s="48"/>
    </row>
    <row r="2637" spans="6:37" x14ac:dyDescent="0.25">
      <c r="F2637" s="48"/>
      <c r="G2637" s="48"/>
      <c r="H2637" s="61"/>
      <c r="I2637" s="48"/>
      <c r="J2637" s="48"/>
      <c r="Y2637" s="79"/>
      <c r="Z2637" s="102"/>
      <c r="AA2637" s="48"/>
      <c r="AB2637" s="48"/>
      <c r="AD2637" s="48"/>
      <c r="AE2637" s="48"/>
      <c r="AF2637" s="48"/>
      <c r="AH2637" s="48"/>
      <c r="AJ2637" s="48"/>
      <c r="AK2637" s="48"/>
    </row>
    <row r="2638" spans="6:37" x14ac:dyDescent="0.25">
      <c r="F2638" s="48"/>
      <c r="G2638" s="48"/>
      <c r="H2638" s="61"/>
      <c r="I2638" s="48"/>
      <c r="J2638" s="48"/>
      <c r="Y2638" s="79"/>
      <c r="Z2638" s="102"/>
      <c r="AA2638" s="48"/>
      <c r="AB2638" s="48"/>
      <c r="AD2638" s="48"/>
      <c r="AE2638" s="48"/>
      <c r="AF2638" s="48"/>
      <c r="AH2638" s="48"/>
      <c r="AJ2638" s="48"/>
      <c r="AK2638" s="48"/>
    </row>
    <row r="2639" spans="6:37" x14ac:dyDescent="0.25">
      <c r="F2639" s="48"/>
      <c r="G2639" s="48"/>
      <c r="H2639" s="61"/>
      <c r="I2639" s="48"/>
      <c r="J2639" s="48"/>
      <c r="Y2639" s="79"/>
      <c r="Z2639" s="102"/>
      <c r="AA2639" s="48"/>
      <c r="AB2639" s="48"/>
      <c r="AD2639" s="48"/>
      <c r="AE2639" s="48"/>
      <c r="AF2639" s="48"/>
      <c r="AH2639" s="48"/>
      <c r="AJ2639" s="48"/>
      <c r="AK2639" s="48"/>
    </row>
    <row r="2640" spans="6:37" x14ac:dyDescent="0.25">
      <c r="F2640" s="48"/>
      <c r="G2640" s="48"/>
      <c r="H2640" s="61"/>
      <c r="I2640" s="48"/>
      <c r="J2640" s="48"/>
      <c r="Y2640" s="79"/>
      <c r="Z2640" s="102"/>
      <c r="AA2640" s="48"/>
      <c r="AB2640" s="48"/>
      <c r="AD2640" s="48"/>
      <c r="AE2640" s="48"/>
      <c r="AF2640" s="48"/>
      <c r="AH2640" s="48"/>
      <c r="AJ2640" s="48"/>
      <c r="AK2640" s="48"/>
    </row>
    <row r="2641" spans="6:37" x14ac:dyDescent="0.25">
      <c r="F2641" s="48"/>
      <c r="G2641" s="48"/>
      <c r="H2641" s="61"/>
      <c r="I2641" s="48"/>
      <c r="J2641" s="48"/>
      <c r="Y2641" s="79"/>
      <c r="Z2641" s="102"/>
      <c r="AA2641" s="48"/>
      <c r="AB2641" s="48"/>
      <c r="AD2641" s="48"/>
      <c r="AE2641" s="48"/>
      <c r="AF2641" s="48"/>
      <c r="AH2641" s="48"/>
      <c r="AJ2641" s="48"/>
      <c r="AK2641" s="48"/>
    </row>
    <row r="2642" spans="6:37" x14ac:dyDescent="0.25">
      <c r="F2642" s="48"/>
      <c r="G2642" s="48"/>
      <c r="H2642" s="61"/>
      <c r="I2642" s="48"/>
      <c r="J2642" s="48"/>
      <c r="Y2642" s="79"/>
      <c r="Z2642" s="102"/>
      <c r="AA2642" s="48"/>
      <c r="AB2642" s="48"/>
      <c r="AD2642" s="48"/>
      <c r="AE2642" s="48"/>
      <c r="AF2642" s="48"/>
      <c r="AH2642" s="48"/>
      <c r="AJ2642" s="48"/>
      <c r="AK2642" s="48"/>
    </row>
    <row r="2643" spans="6:37" x14ac:dyDescent="0.25">
      <c r="F2643" s="48"/>
      <c r="G2643" s="48"/>
      <c r="H2643" s="61"/>
      <c r="I2643" s="48"/>
      <c r="J2643" s="48"/>
      <c r="Y2643" s="79"/>
      <c r="Z2643" s="102"/>
      <c r="AA2643" s="48"/>
      <c r="AB2643" s="48"/>
      <c r="AD2643" s="48"/>
      <c r="AE2643" s="48"/>
      <c r="AF2643" s="48"/>
      <c r="AH2643" s="48"/>
      <c r="AJ2643" s="48"/>
      <c r="AK2643" s="48"/>
    </row>
    <row r="2644" spans="6:37" x14ac:dyDescent="0.25">
      <c r="F2644" s="48"/>
      <c r="G2644" s="48"/>
      <c r="H2644" s="61"/>
      <c r="I2644" s="48"/>
      <c r="J2644" s="48"/>
      <c r="Y2644" s="79"/>
      <c r="Z2644" s="102"/>
      <c r="AA2644" s="48"/>
      <c r="AB2644" s="48"/>
      <c r="AD2644" s="48"/>
      <c r="AE2644" s="48"/>
      <c r="AF2644" s="48"/>
      <c r="AH2644" s="48"/>
      <c r="AJ2644" s="48"/>
      <c r="AK2644" s="48"/>
    </row>
    <row r="2645" spans="6:37" x14ac:dyDescent="0.25">
      <c r="F2645" s="48"/>
      <c r="G2645" s="48"/>
      <c r="H2645" s="61"/>
      <c r="I2645" s="48"/>
      <c r="J2645" s="48"/>
      <c r="Y2645" s="79"/>
      <c r="Z2645" s="102"/>
      <c r="AA2645" s="48"/>
      <c r="AB2645" s="48"/>
      <c r="AD2645" s="48"/>
      <c r="AE2645" s="48"/>
      <c r="AF2645" s="48"/>
      <c r="AH2645" s="48"/>
      <c r="AJ2645" s="48"/>
      <c r="AK2645" s="48"/>
    </row>
    <row r="2646" spans="6:37" x14ac:dyDescent="0.25">
      <c r="F2646" s="48"/>
      <c r="G2646" s="48"/>
      <c r="H2646" s="61"/>
      <c r="I2646" s="48"/>
      <c r="J2646" s="48"/>
      <c r="Y2646" s="79"/>
      <c r="Z2646" s="102"/>
      <c r="AA2646" s="48"/>
      <c r="AB2646" s="48"/>
      <c r="AD2646" s="48"/>
      <c r="AE2646" s="48"/>
      <c r="AF2646" s="48"/>
      <c r="AH2646" s="48"/>
      <c r="AJ2646" s="48"/>
      <c r="AK2646" s="48"/>
    </row>
    <row r="2647" spans="6:37" x14ac:dyDescent="0.25">
      <c r="F2647" s="48"/>
      <c r="G2647" s="48"/>
      <c r="H2647" s="61"/>
      <c r="I2647" s="48"/>
      <c r="J2647" s="48"/>
      <c r="Y2647" s="79"/>
      <c r="Z2647" s="102"/>
      <c r="AA2647" s="48"/>
      <c r="AB2647" s="48"/>
      <c r="AD2647" s="48"/>
      <c r="AE2647" s="48"/>
      <c r="AF2647" s="48"/>
      <c r="AH2647" s="48"/>
      <c r="AJ2647" s="48"/>
      <c r="AK2647" s="48"/>
    </row>
    <row r="2648" spans="6:37" x14ac:dyDescent="0.25">
      <c r="F2648" s="48"/>
      <c r="G2648" s="48"/>
      <c r="H2648" s="61"/>
      <c r="I2648" s="48"/>
      <c r="J2648" s="48"/>
      <c r="Y2648" s="79"/>
      <c r="Z2648" s="102"/>
      <c r="AA2648" s="48"/>
      <c r="AB2648" s="48"/>
      <c r="AD2648" s="48"/>
      <c r="AE2648" s="48"/>
      <c r="AF2648" s="48"/>
      <c r="AH2648" s="48"/>
      <c r="AJ2648" s="48"/>
      <c r="AK2648" s="48"/>
    </row>
    <row r="2649" spans="6:37" x14ac:dyDescent="0.25">
      <c r="F2649" s="48"/>
      <c r="G2649" s="48"/>
      <c r="H2649" s="61"/>
      <c r="I2649" s="48"/>
      <c r="J2649" s="48"/>
      <c r="Y2649" s="79"/>
      <c r="Z2649" s="102"/>
      <c r="AA2649" s="48"/>
      <c r="AB2649" s="48"/>
      <c r="AD2649" s="48"/>
      <c r="AE2649" s="48"/>
      <c r="AF2649" s="48"/>
      <c r="AH2649" s="48"/>
      <c r="AJ2649" s="48"/>
      <c r="AK2649" s="48"/>
    </row>
    <row r="2650" spans="6:37" x14ac:dyDescent="0.25">
      <c r="F2650" s="48"/>
      <c r="G2650" s="48"/>
      <c r="H2650" s="61"/>
      <c r="I2650" s="48"/>
      <c r="J2650" s="48"/>
      <c r="Y2650" s="79"/>
      <c r="Z2650" s="102"/>
      <c r="AA2650" s="48"/>
      <c r="AB2650" s="48"/>
      <c r="AD2650" s="48"/>
      <c r="AE2650" s="48"/>
      <c r="AF2650" s="48"/>
      <c r="AH2650" s="48"/>
      <c r="AJ2650" s="48"/>
      <c r="AK2650" s="48"/>
    </row>
    <row r="2651" spans="6:37" x14ac:dyDescent="0.25">
      <c r="F2651" s="48"/>
      <c r="G2651" s="48"/>
      <c r="H2651" s="61"/>
      <c r="I2651" s="48"/>
      <c r="J2651" s="48"/>
      <c r="Y2651" s="79"/>
      <c r="Z2651" s="102"/>
      <c r="AA2651" s="48"/>
      <c r="AB2651" s="48"/>
      <c r="AD2651" s="48"/>
      <c r="AE2651" s="48"/>
      <c r="AF2651" s="48"/>
      <c r="AH2651" s="48"/>
      <c r="AJ2651" s="48"/>
      <c r="AK2651" s="48"/>
    </row>
    <row r="2652" spans="6:37" x14ac:dyDescent="0.25">
      <c r="F2652" s="48"/>
      <c r="G2652" s="48"/>
      <c r="H2652" s="61"/>
      <c r="I2652" s="48"/>
      <c r="J2652" s="48"/>
      <c r="Y2652" s="79"/>
      <c r="Z2652" s="102"/>
      <c r="AA2652" s="48"/>
      <c r="AB2652" s="48"/>
      <c r="AD2652" s="48"/>
      <c r="AE2652" s="48"/>
      <c r="AF2652" s="48"/>
      <c r="AH2652" s="48"/>
      <c r="AJ2652" s="48"/>
      <c r="AK2652" s="48"/>
    </row>
    <row r="2653" spans="6:37" x14ac:dyDescent="0.25">
      <c r="F2653" s="48"/>
      <c r="G2653" s="48"/>
      <c r="H2653" s="61"/>
      <c r="I2653" s="48"/>
      <c r="J2653" s="48"/>
      <c r="Y2653" s="79"/>
      <c r="Z2653" s="102"/>
      <c r="AA2653" s="48"/>
      <c r="AB2653" s="48"/>
      <c r="AD2653" s="48"/>
      <c r="AE2653" s="48"/>
      <c r="AF2653" s="48"/>
      <c r="AH2653" s="48"/>
      <c r="AJ2653" s="48"/>
      <c r="AK2653" s="48"/>
    </row>
    <row r="2654" spans="6:37" x14ac:dyDescent="0.25">
      <c r="F2654" s="48"/>
      <c r="G2654" s="48"/>
      <c r="H2654" s="61"/>
      <c r="I2654" s="48"/>
      <c r="J2654" s="48"/>
      <c r="Y2654" s="79"/>
      <c r="Z2654" s="102"/>
      <c r="AA2654" s="48"/>
      <c r="AB2654" s="48"/>
      <c r="AD2654" s="48"/>
      <c r="AE2654" s="48"/>
      <c r="AF2654" s="48"/>
      <c r="AH2654" s="48"/>
      <c r="AJ2654" s="48"/>
      <c r="AK2654" s="48"/>
    </row>
    <row r="2655" spans="6:37" x14ac:dyDescent="0.25">
      <c r="F2655" s="48"/>
      <c r="G2655" s="48"/>
      <c r="H2655" s="61"/>
      <c r="I2655" s="48"/>
      <c r="J2655" s="48"/>
      <c r="Y2655" s="79"/>
      <c r="Z2655" s="102"/>
      <c r="AA2655" s="48"/>
      <c r="AB2655" s="48"/>
      <c r="AD2655" s="48"/>
      <c r="AE2655" s="48"/>
      <c r="AF2655" s="48"/>
      <c r="AH2655" s="48"/>
      <c r="AJ2655" s="48"/>
      <c r="AK2655" s="48"/>
    </row>
    <row r="2656" spans="6:37" x14ac:dyDescent="0.25">
      <c r="F2656" s="48"/>
      <c r="G2656" s="48"/>
      <c r="H2656" s="61"/>
      <c r="I2656" s="48"/>
      <c r="J2656" s="48"/>
      <c r="Y2656" s="79"/>
      <c r="Z2656" s="102"/>
      <c r="AA2656" s="48"/>
      <c r="AB2656" s="48"/>
      <c r="AD2656" s="48"/>
      <c r="AE2656" s="48"/>
      <c r="AF2656" s="48"/>
      <c r="AH2656" s="48"/>
      <c r="AJ2656" s="48"/>
      <c r="AK2656" s="48"/>
    </row>
    <row r="2657" spans="6:37" x14ac:dyDescent="0.25">
      <c r="F2657" s="48"/>
      <c r="G2657" s="48"/>
      <c r="H2657" s="61"/>
      <c r="I2657" s="48"/>
      <c r="J2657" s="48"/>
      <c r="Y2657" s="79"/>
      <c r="Z2657" s="102"/>
      <c r="AA2657" s="48"/>
      <c r="AB2657" s="48"/>
      <c r="AD2657" s="48"/>
      <c r="AE2657" s="48"/>
      <c r="AF2657" s="48"/>
      <c r="AH2657" s="48"/>
      <c r="AJ2657" s="48"/>
      <c r="AK2657" s="48"/>
    </row>
    <row r="2658" spans="6:37" x14ac:dyDescent="0.25">
      <c r="F2658" s="48"/>
      <c r="G2658" s="48"/>
      <c r="H2658" s="61"/>
      <c r="I2658" s="48"/>
      <c r="J2658" s="48"/>
      <c r="Y2658" s="79"/>
      <c r="Z2658" s="102"/>
      <c r="AA2658" s="48"/>
      <c r="AB2658" s="48"/>
      <c r="AD2658" s="48"/>
      <c r="AE2658" s="48"/>
      <c r="AF2658" s="48"/>
      <c r="AH2658" s="48"/>
      <c r="AJ2658" s="48"/>
      <c r="AK2658" s="48"/>
    </row>
    <row r="2659" spans="6:37" x14ac:dyDescent="0.25">
      <c r="F2659" s="48"/>
      <c r="G2659" s="48"/>
      <c r="H2659" s="61"/>
      <c r="I2659" s="48"/>
      <c r="J2659" s="48"/>
      <c r="Y2659" s="79"/>
      <c r="Z2659" s="102"/>
      <c r="AA2659" s="48"/>
      <c r="AB2659" s="48"/>
      <c r="AD2659" s="48"/>
      <c r="AE2659" s="48"/>
      <c r="AF2659" s="48"/>
      <c r="AH2659" s="48"/>
      <c r="AJ2659" s="48"/>
      <c r="AK2659" s="48"/>
    </row>
    <row r="2660" spans="6:37" x14ac:dyDescent="0.25">
      <c r="F2660" s="48"/>
      <c r="G2660" s="48"/>
      <c r="H2660" s="61"/>
      <c r="I2660" s="48"/>
      <c r="J2660" s="48"/>
      <c r="Y2660" s="79"/>
      <c r="Z2660" s="102"/>
      <c r="AA2660" s="48"/>
      <c r="AB2660" s="48"/>
      <c r="AD2660" s="48"/>
      <c r="AE2660" s="48"/>
      <c r="AF2660" s="48"/>
      <c r="AH2660" s="48"/>
      <c r="AJ2660" s="48"/>
      <c r="AK2660" s="48"/>
    </row>
    <row r="2661" spans="6:37" x14ac:dyDescent="0.25">
      <c r="F2661" s="48"/>
      <c r="G2661" s="48"/>
      <c r="H2661" s="61"/>
      <c r="I2661" s="48"/>
      <c r="J2661" s="48"/>
      <c r="Y2661" s="79"/>
      <c r="Z2661" s="102"/>
      <c r="AA2661" s="48"/>
      <c r="AB2661" s="48"/>
      <c r="AD2661" s="48"/>
      <c r="AE2661" s="48"/>
      <c r="AF2661" s="48"/>
      <c r="AH2661" s="48"/>
      <c r="AJ2661" s="48"/>
      <c r="AK2661" s="48"/>
    </row>
    <row r="2662" spans="6:37" x14ac:dyDescent="0.25">
      <c r="F2662" s="48"/>
      <c r="G2662" s="48"/>
      <c r="H2662" s="61"/>
      <c r="I2662" s="48"/>
      <c r="J2662" s="48"/>
      <c r="Y2662" s="79"/>
      <c r="Z2662" s="102"/>
      <c r="AA2662" s="48"/>
      <c r="AB2662" s="48"/>
      <c r="AD2662" s="48"/>
      <c r="AE2662" s="48"/>
      <c r="AF2662" s="48"/>
      <c r="AH2662" s="48"/>
      <c r="AJ2662" s="48"/>
      <c r="AK2662" s="48"/>
    </row>
    <row r="2663" spans="6:37" x14ac:dyDescent="0.25">
      <c r="F2663" s="48"/>
      <c r="G2663" s="48"/>
      <c r="H2663" s="61"/>
      <c r="I2663" s="48"/>
      <c r="J2663" s="48"/>
      <c r="Y2663" s="79"/>
      <c r="Z2663" s="102"/>
      <c r="AA2663" s="48"/>
      <c r="AB2663" s="48"/>
      <c r="AD2663" s="48"/>
      <c r="AE2663" s="48"/>
      <c r="AF2663" s="48"/>
      <c r="AH2663" s="48"/>
      <c r="AJ2663" s="48"/>
      <c r="AK2663" s="48"/>
    </row>
    <row r="2664" spans="6:37" x14ac:dyDescent="0.25">
      <c r="F2664" s="48"/>
      <c r="G2664" s="48"/>
      <c r="H2664" s="61"/>
      <c r="I2664" s="48"/>
      <c r="J2664" s="48"/>
      <c r="Y2664" s="79"/>
      <c r="Z2664" s="102"/>
      <c r="AA2664" s="48"/>
      <c r="AB2664" s="48"/>
      <c r="AD2664" s="48"/>
      <c r="AE2664" s="48"/>
      <c r="AF2664" s="48"/>
      <c r="AH2664" s="48"/>
      <c r="AJ2664" s="48"/>
      <c r="AK2664" s="48"/>
    </row>
    <row r="2665" spans="6:37" x14ac:dyDescent="0.25">
      <c r="F2665" s="48"/>
      <c r="G2665" s="48"/>
      <c r="H2665" s="61"/>
      <c r="I2665" s="48"/>
      <c r="J2665" s="48"/>
      <c r="Y2665" s="79"/>
      <c r="Z2665" s="102"/>
      <c r="AA2665" s="48"/>
      <c r="AB2665" s="48"/>
      <c r="AD2665" s="48"/>
      <c r="AE2665" s="48"/>
      <c r="AF2665" s="48"/>
      <c r="AH2665" s="48"/>
      <c r="AJ2665" s="48"/>
      <c r="AK2665" s="48"/>
    </row>
    <row r="2666" spans="6:37" x14ac:dyDescent="0.25">
      <c r="F2666" s="48"/>
      <c r="G2666" s="48"/>
      <c r="H2666" s="61"/>
      <c r="I2666" s="48"/>
      <c r="J2666" s="48"/>
      <c r="Y2666" s="79"/>
      <c r="Z2666" s="102"/>
      <c r="AA2666" s="48"/>
      <c r="AB2666" s="48"/>
      <c r="AD2666" s="48"/>
      <c r="AE2666" s="48"/>
      <c r="AF2666" s="48"/>
      <c r="AH2666" s="48"/>
      <c r="AJ2666" s="48"/>
      <c r="AK2666" s="48"/>
    </row>
    <row r="2667" spans="6:37" x14ac:dyDescent="0.25">
      <c r="F2667" s="48"/>
      <c r="G2667" s="48"/>
      <c r="H2667" s="61"/>
      <c r="I2667" s="48"/>
      <c r="J2667" s="48"/>
      <c r="Y2667" s="79"/>
      <c r="Z2667" s="102"/>
      <c r="AA2667" s="48"/>
      <c r="AB2667" s="48"/>
      <c r="AD2667" s="48"/>
      <c r="AE2667" s="48"/>
      <c r="AF2667" s="48"/>
      <c r="AH2667" s="48"/>
      <c r="AJ2667" s="48"/>
      <c r="AK2667" s="48"/>
    </row>
    <row r="2668" spans="6:37" x14ac:dyDescent="0.25">
      <c r="F2668" s="48"/>
      <c r="G2668" s="48"/>
      <c r="H2668" s="61"/>
      <c r="I2668" s="48"/>
      <c r="J2668" s="48"/>
      <c r="Y2668" s="79"/>
      <c r="Z2668" s="102"/>
      <c r="AA2668" s="48"/>
      <c r="AB2668" s="48"/>
      <c r="AD2668" s="48"/>
      <c r="AE2668" s="48"/>
      <c r="AF2668" s="48"/>
      <c r="AH2668" s="48"/>
      <c r="AJ2668" s="48"/>
      <c r="AK2668" s="48"/>
    </row>
    <row r="2669" spans="6:37" x14ac:dyDescent="0.25">
      <c r="F2669" s="48"/>
      <c r="G2669" s="48"/>
      <c r="H2669" s="61"/>
      <c r="I2669" s="48"/>
      <c r="J2669" s="48"/>
      <c r="Y2669" s="79"/>
      <c r="Z2669" s="102"/>
      <c r="AA2669" s="48"/>
      <c r="AB2669" s="48"/>
      <c r="AD2669" s="48"/>
      <c r="AE2669" s="48"/>
      <c r="AF2669" s="48"/>
      <c r="AH2669" s="48"/>
      <c r="AJ2669" s="48"/>
      <c r="AK2669" s="48"/>
    </row>
    <row r="2670" spans="6:37" x14ac:dyDescent="0.25">
      <c r="F2670" s="48"/>
      <c r="G2670" s="48"/>
      <c r="H2670" s="61"/>
      <c r="I2670" s="48"/>
      <c r="J2670" s="48"/>
      <c r="Y2670" s="79"/>
      <c r="Z2670" s="102"/>
      <c r="AA2670" s="48"/>
      <c r="AB2670" s="48"/>
      <c r="AD2670" s="48"/>
      <c r="AE2670" s="48"/>
      <c r="AF2670" s="48"/>
      <c r="AH2670" s="48"/>
      <c r="AJ2670" s="48"/>
      <c r="AK2670" s="48"/>
    </row>
    <row r="2671" spans="6:37" x14ac:dyDescent="0.25">
      <c r="F2671" s="48"/>
      <c r="G2671" s="48"/>
      <c r="H2671" s="61"/>
      <c r="I2671" s="48"/>
      <c r="J2671" s="48"/>
      <c r="Y2671" s="79"/>
      <c r="Z2671" s="102"/>
      <c r="AA2671" s="48"/>
      <c r="AB2671" s="48"/>
      <c r="AD2671" s="48"/>
      <c r="AE2671" s="48"/>
      <c r="AF2671" s="48"/>
      <c r="AH2671" s="48"/>
      <c r="AJ2671" s="48"/>
      <c r="AK2671" s="48"/>
    </row>
    <row r="2672" spans="6:37" x14ac:dyDescent="0.25">
      <c r="F2672" s="48"/>
      <c r="G2672" s="48"/>
      <c r="H2672" s="61"/>
      <c r="I2672" s="48"/>
      <c r="J2672" s="48"/>
      <c r="Y2672" s="79"/>
      <c r="Z2672" s="102"/>
      <c r="AA2672" s="48"/>
      <c r="AB2672" s="48"/>
      <c r="AD2672" s="48"/>
      <c r="AE2672" s="48"/>
      <c r="AF2672" s="48"/>
      <c r="AH2672" s="48"/>
      <c r="AJ2672" s="48"/>
      <c r="AK2672" s="48"/>
    </row>
    <row r="2673" spans="6:37" x14ac:dyDescent="0.25">
      <c r="F2673" s="48"/>
      <c r="G2673" s="48"/>
      <c r="H2673" s="61"/>
      <c r="I2673" s="48"/>
      <c r="J2673" s="48"/>
      <c r="Y2673" s="79"/>
      <c r="Z2673" s="102"/>
      <c r="AA2673" s="48"/>
      <c r="AB2673" s="48"/>
      <c r="AD2673" s="48"/>
      <c r="AE2673" s="48"/>
      <c r="AF2673" s="48"/>
      <c r="AH2673" s="48"/>
      <c r="AJ2673" s="48"/>
      <c r="AK2673" s="48"/>
    </row>
    <row r="2674" spans="6:37" x14ac:dyDescent="0.25">
      <c r="F2674" s="48"/>
      <c r="G2674" s="48"/>
      <c r="H2674" s="61"/>
      <c r="I2674" s="48"/>
      <c r="J2674" s="48"/>
      <c r="Y2674" s="79"/>
      <c r="Z2674" s="102"/>
      <c r="AA2674" s="48"/>
      <c r="AB2674" s="48"/>
      <c r="AD2674" s="48"/>
      <c r="AE2674" s="48"/>
      <c r="AF2674" s="48"/>
      <c r="AH2674" s="48"/>
      <c r="AJ2674" s="48"/>
      <c r="AK2674" s="48"/>
    </row>
    <row r="2675" spans="6:37" x14ac:dyDescent="0.25">
      <c r="F2675" s="48"/>
      <c r="G2675" s="48"/>
      <c r="H2675" s="61"/>
      <c r="I2675" s="48"/>
      <c r="J2675" s="48"/>
      <c r="Y2675" s="79"/>
      <c r="Z2675" s="102"/>
      <c r="AA2675" s="48"/>
      <c r="AB2675" s="48"/>
      <c r="AD2675" s="48"/>
      <c r="AE2675" s="48"/>
      <c r="AF2675" s="48"/>
      <c r="AH2675" s="48"/>
      <c r="AJ2675" s="48"/>
      <c r="AK2675" s="48"/>
    </row>
    <row r="2676" spans="6:37" x14ac:dyDescent="0.25">
      <c r="F2676" s="48"/>
      <c r="G2676" s="48"/>
      <c r="H2676" s="61"/>
      <c r="I2676" s="48"/>
      <c r="J2676" s="48"/>
      <c r="Y2676" s="79"/>
      <c r="Z2676" s="102"/>
      <c r="AA2676" s="48"/>
      <c r="AB2676" s="48"/>
      <c r="AD2676" s="48"/>
      <c r="AE2676" s="48"/>
      <c r="AF2676" s="48"/>
      <c r="AH2676" s="48"/>
      <c r="AJ2676" s="48"/>
      <c r="AK2676" s="48"/>
    </row>
    <row r="2677" spans="6:37" x14ac:dyDescent="0.25">
      <c r="F2677" s="48"/>
      <c r="G2677" s="48"/>
      <c r="H2677" s="61"/>
      <c r="I2677" s="48"/>
      <c r="J2677" s="48"/>
      <c r="Y2677" s="79"/>
      <c r="Z2677" s="102"/>
      <c r="AA2677" s="48"/>
      <c r="AB2677" s="48"/>
      <c r="AD2677" s="48"/>
      <c r="AE2677" s="48"/>
      <c r="AF2677" s="48"/>
      <c r="AH2677" s="48"/>
      <c r="AJ2677" s="48"/>
      <c r="AK2677" s="48"/>
    </row>
    <row r="2678" spans="6:37" x14ac:dyDescent="0.25">
      <c r="F2678" s="48"/>
      <c r="G2678" s="48"/>
      <c r="H2678" s="61"/>
      <c r="I2678" s="48"/>
      <c r="J2678" s="48"/>
      <c r="Y2678" s="79"/>
      <c r="Z2678" s="102"/>
      <c r="AA2678" s="48"/>
      <c r="AB2678" s="48"/>
      <c r="AD2678" s="48"/>
      <c r="AE2678" s="48"/>
      <c r="AF2678" s="48"/>
      <c r="AH2678" s="48"/>
      <c r="AJ2678" s="48"/>
      <c r="AK2678" s="48"/>
    </row>
    <row r="2679" spans="6:37" x14ac:dyDescent="0.25">
      <c r="F2679" s="48"/>
      <c r="G2679" s="48"/>
      <c r="H2679" s="61"/>
      <c r="I2679" s="48"/>
      <c r="J2679" s="48"/>
      <c r="Y2679" s="79"/>
      <c r="Z2679" s="102"/>
      <c r="AA2679" s="48"/>
      <c r="AB2679" s="48"/>
      <c r="AD2679" s="48"/>
      <c r="AE2679" s="48"/>
      <c r="AF2679" s="48"/>
      <c r="AH2679" s="48"/>
      <c r="AJ2679" s="48"/>
      <c r="AK2679" s="48"/>
    </row>
    <row r="2680" spans="6:37" x14ac:dyDescent="0.25">
      <c r="F2680" s="48"/>
      <c r="G2680" s="48"/>
      <c r="H2680" s="61"/>
      <c r="I2680" s="48"/>
      <c r="J2680" s="48"/>
      <c r="Y2680" s="79"/>
      <c r="Z2680" s="102"/>
      <c r="AA2680" s="48"/>
      <c r="AB2680" s="48"/>
      <c r="AD2680" s="48"/>
      <c r="AE2680" s="48"/>
      <c r="AF2680" s="48"/>
      <c r="AH2680" s="48"/>
      <c r="AJ2680" s="48"/>
      <c r="AK2680" s="48"/>
    </row>
    <row r="2681" spans="6:37" x14ac:dyDescent="0.25">
      <c r="F2681" s="48"/>
      <c r="G2681" s="48"/>
      <c r="H2681" s="61"/>
      <c r="I2681" s="48"/>
      <c r="J2681" s="48"/>
      <c r="Y2681" s="79"/>
      <c r="Z2681" s="102"/>
      <c r="AA2681" s="48"/>
      <c r="AB2681" s="48"/>
      <c r="AD2681" s="48"/>
      <c r="AE2681" s="48"/>
      <c r="AF2681" s="48"/>
      <c r="AH2681" s="48"/>
      <c r="AJ2681" s="48"/>
      <c r="AK2681" s="48"/>
    </row>
    <row r="2682" spans="6:37" x14ac:dyDescent="0.25">
      <c r="F2682" s="48"/>
      <c r="G2682" s="48"/>
      <c r="H2682" s="61"/>
      <c r="I2682" s="48"/>
      <c r="J2682" s="48"/>
      <c r="Y2682" s="79"/>
      <c r="Z2682" s="102"/>
      <c r="AA2682" s="48"/>
      <c r="AB2682" s="48"/>
      <c r="AD2682" s="48"/>
      <c r="AE2682" s="48"/>
      <c r="AF2682" s="48"/>
      <c r="AH2682" s="48"/>
      <c r="AJ2682" s="48"/>
      <c r="AK2682" s="48"/>
    </row>
    <row r="2683" spans="6:37" x14ac:dyDescent="0.25">
      <c r="F2683" s="48"/>
      <c r="G2683" s="48"/>
      <c r="H2683" s="61"/>
      <c r="I2683" s="48"/>
      <c r="J2683" s="48"/>
      <c r="Y2683" s="79"/>
      <c r="Z2683" s="102"/>
      <c r="AA2683" s="48"/>
      <c r="AB2683" s="48"/>
      <c r="AD2683" s="48"/>
      <c r="AE2683" s="48"/>
      <c r="AF2683" s="48"/>
      <c r="AH2683" s="48"/>
      <c r="AJ2683" s="48"/>
      <c r="AK2683" s="48"/>
    </row>
    <row r="2684" spans="6:37" x14ac:dyDescent="0.25">
      <c r="F2684" s="48"/>
      <c r="G2684" s="48"/>
      <c r="H2684" s="61"/>
      <c r="I2684" s="48"/>
      <c r="J2684" s="48"/>
      <c r="Y2684" s="79"/>
      <c r="Z2684" s="102"/>
      <c r="AA2684" s="48"/>
      <c r="AB2684" s="48"/>
      <c r="AD2684" s="48"/>
      <c r="AE2684" s="48"/>
      <c r="AF2684" s="48"/>
      <c r="AH2684" s="48"/>
      <c r="AJ2684" s="48"/>
      <c r="AK2684" s="48"/>
    </row>
    <row r="2685" spans="6:37" x14ac:dyDescent="0.25">
      <c r="F2685" s="48"/>
      <c r="G2685" s="48"/>
      <c r="H2685" s="61"/>
      <c r="I2685" s="48"/>
      <c r="J2685" s="48"/>
      <c r="Y2685" s="79"/>
      <c r="Z2685" s="102"/>
      <c r="AA2685" s="48"/>
      <c r="AB2685" s="48"/>
      <c r="AD2685" s="48"/>
      <c r="AE2685" s="48"/>
      <c r="AF2685" s="48"/>
      <c r="AH2685" s="48"/>
      <c r="AJ2685" s="48"/>
      <c r="AK2685" s="48"/>
    </row>
    <row r="2686" spans="6:37" x14ac:dyDescent="0.25">
      <c r="F2686" s="48"/>
      <c r="G2686" s="48"/>
      <c r="H2686" s="61"/>
      <c r="I2686" s="48"/>
      <c r="J2686" s="48"/>
      <c r="Y2686" s="79"/>
      <c r="Z2686" s="102"/>
      <c r="AA2686" s="48"/>
      <c r="AB2686" s="48"/>
      <c r="AD2686" s="48"/>
      <c r="AE2686" s="48"/>
      <c r="AF2686" s="48"/>
      <c r="AH2686" s="48"/>
      <c r="AJ2686" s="48"/>
      <c r="AK2686" s="48"/>
    </row>
    <row r="2687" spans="6:37" x14ac:dyDescent="0.25">
      <c r="F2687" s="48"/>
      <c r="G2687" s="48"/>
      <c r="H2687" s="61"/>
      <c r="I2687" s="48"/>
      <c r="J2687" s="48"/>
      <c r="Y2687" s="79"/>
      <c r="Z2687" s="102"/>
      <c r="AA2687" s="48"/>
      <c r="AB2687" s="48"/>
      <c r="AD2687" s="48"/>
      <c r="AE2687" s="48"/>
      <c r="AF2687" s="48"/>
      <c r="AH2687" s="48"/>
      <c r="AJ2687" s="48"/>
      <c r="AK2687" s="48"/>
    </row>
    <row r="2688" spans="6:37" x14ac:dyDescent="0.25">
      <c r="F2688" s="48"/>
      <c r="G2688" s="48"/>
      <c r="H2688" s="61"/>
      <c r="I2688" s="48"/>
      <c r="J2688" s="48"/>
      <c r="Y2688" s="79"/>
      <c r="Z2688" s="102"/>
      <c r="AA2688" s="48"/>
      <c r="AB2688" s="48"/>
      <c r="AD2688" s="48"/>
      <c r="AE2688" s="48"/>
      <c r="AF2688" s="48"/>
      <c r="AH2688" s="48"/>
      <c r="AJ2688" s="48"/>
      <c r="AK2688" s="48"/>
    </row>
    <row r="2689" spans="6:37" x14ac:dyDescent="0.25">
      <c r="F2689" s="48"/>
      <c r="G2689" s="48"/>
      <c r="H2689" s="61"/>
      <c r="I2689" s="48"/>
      <c r="J2689" s="48"/>
      <c r="Y2689" s="79"/>
      <c r="Z2689" s="102"/>
      <c r="AA2689" s="48"/>
      <c r="AB2689" s="48"/>
      <c r="AD2689" s="48"/>
      <c r="AE2689" s="48"/>
      <c r="AF2689" s="48"/>
      <c r="AH2689" s="48"/>
      <c r="AJ2689" s="48"/>
      <c r="AK2689" s="48"/>
    </row>
    <row r="2690" spans="6:37" x14ac:dyDescent="0.25">
      <c r="F2690" s="48"/>
      <c r="G2690" s="48"/>
      <c r="H2690" s="61"/>
      <c r="I2690" s="48"/>
      <c r="J2690" s="48"/>
      <c r="Y2690" s="79"/>
      <c r="Z2690" s="102"/>
      <c r="AA2690" s="48"/>
      <c r="AB2690" s="48"/>
      <c r="AD2690" s="48"/>
      <c r="AE2690" s="48"/>
      <c r="AF2690" s="48"/>
      <c r="AH2690" s="48"/>
      <c r="AJ2690" s="48"/>
      <c r="AK2690" s="48"/>
    </row>
    <row r="2691" spans="6:37" x14ac:dyDescent="0.25">
      <c r="F2691" s="48"/>
      <c r="G2691" s="48"/>
      <c r="H2691" s="61"/>
      <c r="I2691" s="48"/>
      <c r="J2691" s="48"/>
      <c r="Y2691" s="79"/>
      <c r="Z2691" s="102"/>
      <c r="AA2691" s="48"/>
      <c r="AB2691" s="48"/>
      <c r="AD2691" s="48"/>
      <c r="AE2691" s="48"/>
      <c r="AF2691" s="48"/>
      <c r="AH2691" s="48"/>
      <c r="AJ2691" s="48"/>
      <c r="AK2691" s="48"/>
    </row>
    <row r="2692" spans="6:37" x14ac:dyDescent="0.25">
      <c r="F2692" s="48"/>
      <c r="G2692" s="48"/>
      <c r="H2692" s="61"/>
      <c r="I2692" s="48"/>
      <c r="J2692" s="48"/>
      <c r="Y2692" s="79"/>
      <c r="Z2692" s="102"/>
      <c r="AA2692" s="48"/>
      <c r="AB2692" s="48"/>
      <c r="AD2692" s="48"/>
      <c r="AE2692" s="48"/>
      <c r="AF2692" s="48"/>
      <c r="AH2692" s="48"/>
      <c r="AJ2692" s="48"/>
      <c r="AK2692" s="48"/>
    </row>
    <row r="2693" spans="6:37" x14ac:dyDescent="0.25">
      <c r="F2693" s="48"/>
      <c r="G2693" s="48"/>
      <c r="H2693" s="61"/>
      <c r="I2693" s="48"/>
      <c r="J2693" s="48"/>
      <c r="Y2693" s="79"/>
      <c r="Z2693" s="102"/>
      <c r="AA2693" s="48"/>
      <c r="AB2693" s="48"/>
      <c r="AD2693" s="48"/>
      <c r="AE2693" s="48"/>
      <c r="AF2693" s="48"/>
      <c r="AH2693" s="48"/>
      <c r="AJ2693" s="48"/>
      <c r="AK2693" s="48"/>
    </row>
    <row r="2694" spans="6:37" x14ac:dyDescent="0.25">
      <c r="F2694" s="48"/>
      <c r="G2694" s="48"/>
      <c r="H2694" s="61"/>
      <c r="I2694" s="48"/>
      <c r="J2694" s="48"/>
      <c r="Y2694" s="79"/>
      <c r="Z2694" s="102"/>
      <c r="AA2694" s="48"/>
      <c r="AB2694" s="48"/>
      <c r="AD2694" s="48"/>
      <c r="AE2694" s="48"/>
      <c r="AF2694" s="48"/>
      <c r="AH2694" s="48"/>
      <c r="AJ2694" s="48"/>
      <c r="AK2694" s="48"/>
    </row>
    <row r="2695" spans="6:37" x14ac:dyDescent="0.25">
      <c r="F2695" s="48"/>
      <c r="G2695" s="48"/>
      <c r="H2695" s="61"/>
      <c r="I2695" s="48"/>
      <c r="J2695" s="48"/>
      <c r="Y2695" s="79"/>
      <c r="Z2695" s="102"/>
      <c r="AA2695" s="48"/>
      <c r="AB2695" s="48"/>
      <c r="AD2695" s="48"/>
      <c r="AE2695" s="48"/>
      <c r="AF2695" s="48"/>
      <c r="AH2695" s="48"/>
      <c r="AJ2695" s="48"/>
      <c r="AK2695" s="48"/>
    </row>
    <row r="2696" spans="6:37" x14ac:dyDescent="0.25">
      <c r="F2696" s="48"/>
      <c r="G2696" s="48"/>
      <c r="H2696" s="61"/>
      <c r="I2696" s="48"/>
      <c r="J2696" s="48"/>
      <c r="Y2696" s="79"/>
      <c r="Z2696" s="102"/>
      <c r="AA2696" s="48"/>
      <c r="AB2696" s="48"/>
      <c r="AD2696" s="48"/>
      <c r="AE2696" s="48"/>
      <c r="AF2696" s="48"/>
      <c r="AH2696" s="48"/>
      <c r="AJ2696" s="48"/>
      <c r="AK2696" s="48"/>
    </row>
    <row r="2697" spans="6:37" x14ac:dyDescent="0.25">
      <c r="F2697" s="48"/>
      <c r="G2697" s="48"/>
      <c r="H2697" s="61"/>
      <c r="I2697" s="48"/>
      <c r="J2697" s="48"/>
      <c r="Y2697" s="79"/>
      <c r="Z2697" s="102"/>
      <c r="AA2697" s="48"/>
      <c r="AB2697" s="48"/>
      <c r="AD2697" s="48"/>
      <c r="AE2697" s="48"/>
      <c r="AF2697" s="48"/>
      <c r="AH2697" s="48"/>
      <c r="AJ2697" s="48"/>
      <c r="AK2697" s="48"/>
    </row>
    <row r="2698" spans="6:37" x14ac:dyDescent="0.25">
      <c r="F2698" s="48"/>
      <c r="G2698" s="48"/>
      <c r="H2698" s="61"/>
      <c r="I2698" s="48"/>
      <c r="J2698" s="48"/>
      <c r="Y2698" s="79"/>
      <c r="Z2698" s="102"/>
      <c r="AA2698" s="48"/>
      <c r="AB2698" s="48"/>
      <c r="AD2698" s="48"/>
      <c r="AE2698" s="48"/>
      <c r="AF2698" s="48"/>
      <c r="AH2698" s="48"/>
      <c r="AJ2698" s="48"/>
      <c r="AK2698" s="48"/>
    </row>
    <row r="2699" spans="6:37" x14ac:dyDescent="0.25">
      <c r="F2699" s="48"/>
      <c r="G2699" s="48"/>
      <c r="H2699" s="61"/>
      <c r="I2699" s="48"/>
      <c r="J2699" s="48"/>
      <c r="Y2699" s="79"/>
      <c r="Z2699" s="102"/>
      <c r="AA2699" s="48"/>
      <c r="AB2699" s="48"/>
      <c r="AD2699" s="48"/>
      <c r="AE2699" s="48"/>
      <c r="AF2699" s="48"/>
      <c r="AH2699" s="48"/>
      <c r="AJ2699" s="48"/>
      <c r="AK2699" s="48"/>
    </row>
    <row r="2700" spans="6:37" x14ac:dyDescent="0.25">
      <c r="F2700" s="48"/>
      <c r="G2700" s="48"/>
      <c r="H2700" s="61"/>
      <c r="I2700" s="48"/>
      <c r="J2700" s="48"/>
      <c r="Y2700" s="79"/>
      <c r="Z2700" s="102"/>
      <c r="AA2700" s="48"/>
      <c r="AB2700" s="48"/>
      <c r="AD2700" s="48"/>
      <c r="AE2700" s="48"/>
      <c r="AF2700" s="48"/>
      <c r="AH2700" s="48"/>
      <c r="AJ2700" s="48"/>
      <c r="AK2700" s="48"/>
    </row>
    <row r="2701" spans="6:37" x14ac:dyDescent="0.25">
      <c r="F2701" s="48"/>
      <c r="G2701" s="48"/>
      <c r="H2701" s="61"/>
      <c r="I2701" s="48"/>
      <c r="J2701" s="48"/>
      <c r="Y2701" s="79"/>
      <c r="Z2701" s="102"/>
      <c r="AA2701" s="48"/>
      <c r="AB2701" s="48"/>
      <c r="AD2701" s="48"/>
      <c r="AE2701" s="48"/>
      <c r="AF2701" s="48"/>
      <c r="AH2701" s="48"/>
      <c r="AJ2701" s="48"/>
      <c r="AK2701" s="48"/>
    </row>
    <row r="2702" spans="6:37" x14ac:dyDescent="0.25">
      <c r="F2702" s="48"/>
      <c r="G2702" s="48"/>
      <c r="H2702" s="61"/>
      <c r="I2702" s="48"/>
      <c r="J2702" s="48"/>
      <c r="Y2702" s="79"/>
      <c r="Z2702" s="102"/>
      <c r="AA2702" s="48"/>
      <c r="AB2702" s="48"/>
      <c r="AD2702" s="48"/>
      <c r="AE2702" s="48"/>
      <c r="AF2702" s="48"/>
      <c r="AH2702" s="48"/>
      <c r="AJ2702" s="48"/>
      <c r="AK2702" s="48"/>
    </row>
    <row r="2703" spans="6:37" x14ac:dyDescent="0.25">
      <c r="F2703" s="48"/>
      <c r="G2703" s="48"/>
      <c r="H2703" s="61"/>
      <c r="I2703" s="48"/>
      <c r="J2703" s="48"/>
      <c r="Y2703" s="79"/>
      <c r="Z2703" s="102"/>
      <c r="AA2703" s="48"/>
      <c r="AB2703" s="48"/>
      <c r="AD2703" s="48"/>
      <c r="AE2703" s="48"/>
      <c r="AF2703" s="48"/>
      <c r="AH2703" s="48"/>
      <c r="AJ2703" s="48"/>
      <c r="AK2703" s="48"/>
    </row>
    <row r="2704" spans="6:37" x14ac:dyDescent="0.25">
      <c r="F2704" s="48"/>
      <c r="G2704" s="48"/>
      <c r="H2704" s="61"/>
      <c r="I2704" s="48"/>
      <c r="J2704" s="48"/>
      <c r="Y2704" s="79"/>
      <c r="Z2704" s="102"/>
      <c r="AA2704" s="48"/>
      <c r="AB2704" s="48"/>
      <c r="AD2704" s="48"/>
      <c r="AE2704" s="48"/>
      <c r="AF2704" s="48"/>
      <c r="AH2704" s="48"/>
      <c r="AJ2704" s="48"/>
      <c r="AK2704" s="48"/>
    </row>
    <row r="2705" spans="6:37" x14ac:dyDescent="0.25">
      <c r="F2705" s="48"/>
      <c r="G2705" s="48"/>
      <c r="H2705" s="61"/>
      <c r="I2705" s="48"/>
      <c r="J2705" s="48"/>
      <c r="Y2705" s="79"/>
      <c r="Z2705" s="102"/>
      <c r="AA2705" s="48"/>
      <c r="AB2705" s="48"/>
      <c r="AD2705" s="48"/>
      <c r="AE2705" s="48"/>
      <c r="AF2705" s="48"/>
      <c r="AH2705" s="48"/>
      <c r="AJ2705" s="48"/>
      <c r="AK2705" s="48"/>
    </row>
    <row r="2706" spans="6:37" x14ac:dyDescent="0.25">
      <c r="F2706" s="48"/>
      <c r="G2706" s="48"/>
      <c r="H2706" s="61"/>
      <c r="I2706" s="48"/>
      <c r="J2706" s="48"/>
      <c r="Y2706" s="79"/>
      <c r="Z2706" s="102"/>
      <c r="AA2706" s="48"/>
      <c r="AB2706" s="48"/>
      <c r="AD2706" s="48"/>
      <c r="AE2706" s="48"/>
      <c r="AF2706" s="48"/>
      <c r="AH2706" s="48"/>
      <c r="AJ2706" s="48"/>
      <c r="AK2706" s="48"/>
    </row>
    <row r="2707" spans="6:37" x14ac:dyDescent="0.25">
      <c r="F2707" s="48"/>
      <c r="G2707" s="48"/>
      <c r="H2707" s="61"/>
      <c r="I2707" s="48"/>
      <c r="J2707" s="48"/>
      <c r="Y2707" s="79"/>
      <c r="Z2707" s="102"/>
      <c r="AA2707" s="48"/>
      <c r="AB2707" s="48"/>
      <c r="AD2707" s="48"/>
      <c r="AE2707" s="48"/>
      <c r="AF2707" s="48"/>
      <c r="AH2707" s="48"/>
      <c r="AJ2707" s="48"/>
      <c r="AK2707" s="48"/>
    </row>
    <row r="2708" spans="6:37" x14ac:dyDescent="0.25">
      <c r="F2708" s="48"/>
      <c r="G2708" s="48"/>
      <c r="H2708" s="61"/>
      <c r="I2708" s="48"/>
      <c r="J2708" s="48"/>
      <c r="Y2708" s="79"/>
      <c r="Z2708" s="102"/>
      <c r="AA2708" s="48"/>
      <c r="AB2708" s="48"/>
      <c r="AD2708" s="48"/>
      <c r="AE2708" s="48"/>
      <c r="AF2708" s="48"/>
      <c r="AH2708" s="48"/>
      <c r="AJ2708" s="48"/>
      <c r="AK2708" s="48"/>
    </row>
    <row r="2709" spans="6:37" x14ac:dyDescent="0.25">
      <c r="F2709" s="48"/>
      <c r="G2709" s="48"/>
      <c r="H2709" s="61"/>
      <c r="I2709" s="48"/>
      <c r="J2709" s="48"/>
      <c r="Y2709" s="79"/>
      <c r="Z2709" s="102"/>
      <c r="AA2709" s="48"/>
      <c r="AB2709" s="48"/>
      <c r="AD2709" s="48"/>
      <c r="AE2709" s="48"/>
      <c r="AF2709" s="48"/>
      <c r="AH2709" s="48"/>
      <c r="AJ2709" s="48"/>
      <c r="AK2709" s="48"/>
    </row>
    <row r="2710" spans="6:37" x14ac:dyDescent="0.25">
      <c r="F2710" s="48"/>
      <c r="G2710" s="48"/>
      <c r="H2710" s="61"/>
      <c r="I2710" s="48"/>
      <c r="J2710" s="48"/>
      <c r="Y2710" s="79"/>
      <c r="Z2710" s="102"/>
      <c r="AA2710" s="48"/>
      <c r="AB2710" s="48"/>
      <c r="AD2710" s="48"/>
      <c r="AE2710" s="48"/>
      <c r="AF2710" s="48"/>
      <c r="AH2710" s="48"/>
      <c r="AJ2710" s="48"/>
      <c r="AK2710" s="48"/>
    </row>
    <row r="2711" spans="6:37" x14ac:dyDescent="0.25">
      <c r="F2711" s="48"/>
      <c r="G2711" s="48"/>
      <c r="H2711" s="61"/>
      <c r="I2711" s="48"/>
      <c r="J2711" s="48"/>
      <c r="Y2711" s="79"/>
      <c r="Z2711" s="102"/>
      <c r="AA2711" s="48"/>
      <c r="AB2711" s="48"/>
      <c r="AD2711" s="48"/>
      <c r="AE2711" s="48"/>
      <c r="AF2711" s="48"/>
      <c r="AH2711" s="48"/>
      <c r="AJ2711" s="48"/>
      <c r="AK2711" s="48"/>
    </row>
    <row r="2712" spans="6:37" x14ac:dyDescent="0.25">
      <c r="F2712" s="48"/>
      <c r="G2712" s="48"/>
      <c r="H2712" s="61"/>
      <c r="I2712" s="48"/>
      <c r="J2712" s="48"/>
      <c r="Y2712" s="79"/>
      <c r="Z2712" s="102"/>
      <c r="AA2712" s="48"/>
      <c r="AB2712" s="48"/>
      <c r="AD2712" s="48"/>
      <c r="AE2712" s="48"/>
      <c r="AF2712" s="48"/>
      <c r="AH2712" s="48"/>
      <c r="AJ2712" s="48"/>
      <c r="AK2712" s="48"/>
    </row>
    <row r="2713" spans="6:37" x14ac:dyDescent="0.25">
      <c r="F2713" s="48"/>
      <c r="G2713" s="48"/>
      <c r="H2713" s="61"/>
      <c r="I2713" s="48"/>
      <c r="J2713" s="48"/>
      <c r="Y2713" s="79"/>
      <c r="Z2713" s="102"/>
      <c r="AA2713" s="48"/>
      <c r="AB2713" s="48"/>
      <c r="AD2713" s="48"/>
      <c r="AE2713" s="48"/>
      <c r="AF2713" s="48"/>
      <c r="AH2713" s="48"/>
      <c r="AJ2713" s="48"/>
      <c r="AK2713" s="48"/>
    </row>
    <row r="2714" spans="6:37" x14ac:dyDescent="0.25">
      <c r="F2714" s="48"/>
      <c r="G2714" s="48"/>
      <c r="H2714" s="61"/>
      <c r="I2714" s="48"/>
      <c r="J2714" s="48"/>
      <c r="Y2714" s="79"/>
      <c r="Z2714" s="102"/>
      <c r="AA2714" s="48"/>
      <c r="AB2714" s="48"/>
      <c r="AD2714" s="48"/>
      <c r="AE2714" s="48"/>
      <c r="AF2714" s="48"/>
      <c r="AH2714" s="48"/>
      <c r="AJ2714" s="48"/>
      <c r="AK2714" s="48"/>
    </row>
    <row r="2715" spans="6:37" x14ac:dyDescent="0.25">
      <c r="F2715" s="48"/>
      <c r="G2715" s="48"/>
      <c r="H2715" s="61"/>
      <c r="I2715" s="48"/>
      <c r="J2715" s="48"/>
      <c r="Y2715" s="79"/>
      <c r="Z2715" s="102"/>
      <c r="AA2715" s="48"/>
      <c r="AB2715" s="48"/>
      <c r="AD2715" s="48"/>
      <c r="AE2715" s="48"/>
      <c r="AF2715" s="48"/>
      <c r="AH2715" s="48"/>
      <c r="AJ2715" s="48"/>
      <c r="AK2715" s="48"/>
    </row>
    <row r="2716" spans="6:37" x14ac:dyDescent="0.25">
      <c r="F2716" s="48"/>
      <c r="G2716" s="48"/>
      <c r="H2716" s="61"/>
      <c r="I2716" s="48"/>
      <c r="J2716" s="48"/>
      <c r="Y2716" s="79"/>
      <c r="Z2716" s="102"/>
      <c r="AA2716" s="48"/>
      <c r="AB2716" s="48"/>
      <c r="AD2716" s="48"/>
      <c r="AE2716" s="48"/>
      <c r="AF2716" s="48"/>
      <c r="AH2716" s="48"/>
      <c r="AJ2716" s="48"/>
      <c r="AK2716" s="48"/>
    </row>
    <row r="2717" spans="6:37" x14ac:dyDescent="0.25">
      <c r="F2717" s="48"/>
      <c r="G2717" s="48"/>
      <c r="H2717" s="61"/>
      <c r="I2717" s="48"/>
      <c r="J2717" s="48"/>
      <c r="Y2717" s="79"/>
      <c r="Z2717" s="102"/>
      <c r="AA2717" s="48"/>
      <c r="AB2717" s="48"/>
      <c r="AD2717" s="48"/>
      <c r="AE2717" s="48"/>
      <c r="AF2717" s="48"/>
      <c r="AH2717" s="48"/>
      <c r="AJ2717" s="48"/>
      <c r="AK2717" s="48"/>
    </row>
    <row r="2718" spans="6:37" x14ac:dyDescent="0.25">
      <c r="F2718" s="48"/>
      <c r="G2718" s="48"/>
      <c r="H2718" s="61"/>
      <c r="I2718" s="48"/>
      <c r="J2718" s="48"/>
      <c r="Y2718" s="79"/>
      <c r="Z2718" s="102"/>
      <c r="AA2718" s="48"/>
      <c r="AB2718" s="48"/>
      <c r="AD2718" s="48"/>
      <c r="AE2718" s="48"/>
      <c r="AF2718" s="48"/>
      <c r="AH2718" s="48"/>
      <c r="AJ2718" s="48"/>
      <c r="AK2718" s="48"/>
    </row>
    <row r="2719" spans="6:37" x14ac:dyDescent="0.25">
      <c r="F2719" s="48"/>
      <c r="G2719" s="48"/>
      <c r="H2719" s="61"/>
      <c r="I2719" s="48"/>
      <c r="J2719" s="48"/>
      <c r="Y2719" s="79"/>
      <c r="Z2719" s="102"/>
      <c r="AA2719" s="48"/>
      <c r="AB2719" s="48"/>
      <c r="AD2719" s="48"/>
      <c r="AE2719" s="48"/>
      <c r="AF2719" s="48"/>
      <c r="AH2719" s="48"/>
      <c r="AJ2719" s="48"/>
      <c r="AK2719" s="48"/>
    </row>
    <row r="2720" spans="6:37" x14ac:dyDescent="0.25">
      <c r="F2720" s="48"/>
      <c r="G2720" s="48"/>
      <c r="H2720" s="61"/>
      <c r="I2720" s="48"/>
      <c r="J2720" s="48"/>
      <c r="Y2720" s="79"/>
      <c r="Z2720" s="102"/>
      <c r="AA2720" s="48"/>
      <c r="AB2720" s="48"/>
      <c r="AD2720" s="48"/>
      <c r="AE2720" s="48"/>
      <c r="AF2720" s="48"/>
      <c r="AH2720" s="48"/>
      <c r="AJ2720" s="48"/>
      <c r="AK2720" s="48"/>
    </row>
    <row r="2721" spans="6:37" x14ac:dyDescent="0.25">
      <c r="F2721" s="48"/>
      <c r="G2721" s="48"/>
      <c r="H2721" s="61"/>
      <c r="I2721" s="48"/>
      <c r="J2721" s="48"/>
      <c r="Y2721" s="79"/>
      <c r="Z2721" s="102"/>
      <c r="AA2721" s="48"/>
      <c r="AB2721" s="48"/>
      <c r="AD2721" s="48"/>
      <c r="AE2721" s="48"/>
      <c r="AF2721" s="48"/>
      <c r="AH2721" s="48"/>
      <c r="AJ2721" s="48"/>
      <c r="AK2721" s="48"/>
    </row>
    <row r="2722" spans="6:37" x14ac:dyDescent="0.25">
      <c r="F2722" s="48"/>
      <c r="G2722" s="48"/>
      <c r="H2722" s="61"/>
      <c r="I2722" s="48"/>
      <c r="J2722" s="48"/>
      <c r="Y2722" s="79"/>
      <c r="Z2722" s="102"/>
      <c r="AA2722" s="48"/>
      <c r="AB2722" s="48"/>
      <c r="AD2722" s="48"/>
      <c r="AE2722" s="48"/>
      <c r="AF2722" s="48"/>
      <c r="AH2722" s="48"/>
      <c r="AJ2722" s="48"/>
      <c r="AK2722" s="48"/>
    </row>
    <row r="2723" spans="6:37" x14ac:dyDescent="0.25">
      <c r="F2723" s="48"/>
      <c r="G2723" s="48"/>
      <c r="H2723" s="61"/>
      <c r="I2723" s="48"/>
      <c r="J2723" s="48"/>
      <c r="Y2723" s="79"/>
      <c r="Z2723" s="102"/>
      <c r="AA2723" s="48"/>
      <c r="AB2723" s="48"/>
      <c r="AD2723" s="48"/>
      <c r="AE2723" s="48"/>
      <c r="AF2723" s="48"/>
      <c r="AH2723" s="48"/>
      <c r="AJ2723" s="48"/>
      <c r="AK2723" s="48"/>
    </row>
    <row r="2724" spans="6:37" x14ac:dyDescent="0.25">
      <c r="F2724" s="48"/>
      <c r="G2724" s="48"/>
      <c r="H2724" s="61"/>
      <c r="I2724" s="48"/>
      <c r="J2724" s="48"/>
      <c r="Y2724" s="79"/>
      <c r="Z2724" s="102"/>
      <c r="AA2724" s="48"/>
      <c r="AB2724" s="48"/>
      <c r="AD2724" s="48"/>
      <c r="AE2724" s="48"/>
      <c r="AF2724" s="48"/>
      <c r="AH2724" s="48"/>
      <c r="AJ2724" s="48"/>
      <c r="AK2724" s="48"/>
    </row>
    <row r="2725" spans="6:37" x14ac:dyDescent="0.25">
      <c r="F2725" s="48"/>
      <c r="G2725" s="48"/>
      <c r="H2725" s="61"/>
      <c r="I2725" s="48"/>
      <c r="J2725" s="48"/>
      <c r="Y2725" s="79"/>
      <c r="Z2725" s="102"/>
      <c r="AA2725" s="48"/>
      <c r="AB2725" s="48"/>
      <c r="AD2725" s="48"/>
      <c r="AE2725" s="48"/>
      <c r="AF2725" s="48"/>
      <c r="AH2725" s="48"/>
      <c r="AJ2725" s="48"/>
      <c r="AK2725" s="48"/>
    </row>
    <row r="2726" spans="6:37" x14ac:dyDescent="0.25">
      <c r="F2726" s="48"/>
      <c r="G2726" s="48"/>
      <c r="H2726" s="61"/>
      <c r="I2726" s="48"/>
      <c r="J2726" s="48"/>
      <c r="Y2726" s="79"/>
      <c r="Z2726" s="102"/>
      <c r="AA2726" s="48"/>
      <c r="AB2726" s="48"/>
      <c r="AD2726" s="48"/>
      <c r="AE2726" s="48"/>
      <c r="AF2726" s="48"/>
      <c r="AH2726" s="48"/>
      <c r="AJ2726" s="48"/>
      <c r="AK2726" s="48"/>
    </row>
    <row r="2727" spans="6:37" x14ac:dyDescent="0.25">
      <c r="F2727" s="48"/>
      <c r="G2727" s="48"/>
      <c r="H2727" s="61"/>
      <c r="I2727" s="48"/>
      <c r="J2727" s="48"/>
      <c r="Y2727" s="79"/>
      <c r="Z2727" s="102"/>
      <c r="AA2727" s="48"/>
      <c r="AB2727" s="48"/>
      <c r="AD2727" s="48"/>
      <c r="AE2727" s="48"/>
      <c r="AF2727" s="48"/>
      <c r="AH2727" s="48"/>
      <c r="AJ2727" s="48"/>
      <c r="AK2727" s="48"/>
    </row>
    <row r="2728" spans="6:37" x14ac:dyDescent="0.25">
      <c r="F2728" s="48"/>
      <c r="G2728" s="48"/>
      <c r="H2728" s="61"/>
      <c r="I2728" s="48"/>
      <c r="J2728" s="48"/>
      <c r="Y2728" s="79"/>
      <c r="Z2728" s="102"/>
      <c r="AA2728" s="48"/>
      <c r="AB2728" s="48"/>
      <c r="AD2728" s="48"/>
      <c r="AE2728" s="48"/>
      <c r="AF2728" s="48"/>
      <c r="AH2728" s="48"/>
      <c r="AJ2728" s="48"/>
      <c r="AK2728" s="48"/>
    </row>
    <row r="2729" spans="6:37" x14ac:dyDescent="0.25">
      <c r="F2729" s="48"/>
      <c r="G2729" s="48"/>
      <c r="H2729" s="61"/>
      <c r="I2729" s="48"/>
      <c r="J2729" s="48"/>
      <c r="Y2729" s="79"/>
      <c r="Z2729" s="102"/>
      <c r="AA2729" s="48"/>
      <c r="AB2729" s="48"/>
      <c r="AD2729" s="48"/>
      <c r="AE2729" s="48"/>
      <c r="AF2729" s="48"/>
      <c r="AH2729" s="48"/>
      <c r="AJ2729" s="48"/>
      <c r="AK2729" s="48"/>
    </row>
    <row r="2730" spans="6:37" x14ac:dyDescent="0.25">
      <c r="F2730" s="48"/>
      <c r="G2730" s="48"/>
      <c r="H2730" s="61"/>
      <c r="I2730" s="48"/>
      <c r="J2730" s="48"/>
      <c r="Y2730" s="79"/>
      <c r="Z2730" s="102"/>
      <c r="AA2730" s="48"/>
      <c r="AB2730" s="48"/>
      <c r="AD2730" s="48"/>
      <c r="AE2730" s="48"/>
      <c r="AF2730" s="48"/>
      <c r="AH2730" s="48"/>
      <c r="AJ2730" s="48"/>
      <c r="AK2730" s="48"/>
    </row>
    <row r="2731" spans="6:37" x14ac:dyDescent="0.25">
      <c r="F2731" s="48"/>
      <c r="G2731" s="48"/>
      <c r="H2731" s="61"/>
      <c r="I2731" s="48"/>
      <c r="J2731" s="48"/>
      <c r="Y2731" s="79"/>
      <c r="Z2731" s="102"/>
      <c r="AA2731" s="48"/>
      <c r="AB2731" s="48"/>
      <c r="AD2731" s="48"/>
      <c r="AE2731" s="48"/>
      <c r="AF2731" s="48"/>
      <c r="AH2731" s="48"/>
      <c r="AJ2731" s="48"/>
      <c r="AK2731" s="48"/>
    </row>
    <row r="2732" spans="6:37" x14ac:dyDescent="0.25">
      <c r="F2732" s="48"/>
      <c r="G2732" s="48"/>
      <c r="H2732" s="61"/>
      <c r="I2732" s="48"/>
      <c r="J2732" s="48"/>
      <c r="Y2732" s="79"/>
      <c r="Z2732" s="102"/>
      <c r="AA2732" s="48"/>
      <c r="AB2732" s="48"/>
      <c r="AD2732" s="48"/>
      <c r="AE2732" s="48"/>
      <c r="AF2732" s="48"/>
      <c r="AH2732" s="48"/>
      <c r="AJ2732" s="48"/>
      <c r="AK2732" s="48"/>
    </row>
    <row r="2733" spans="6:37" x14ac:dyDescent="0.25">
      <c r="F2733" s="48"/>
      <c r="G2733" s="48"/>
      <c r="H2733" s="61"/>
      <c r="I2733" s="48"/>
      <c r="J2733" s="48"/>
      <c r="Y2733" s="79"/>
      <c r="Z2733" s="102"/>
      <c r="AA2733" s="48"/>
      <c r="AB2733" s="48"/>
      <c r="AD2733" s="48"/>
      <c r="AE2733" s="48"/>
      <c r="AF2733" s="48"/>
      <c r="AH2733" s="48"/>
      <c r="AJ2733" s="48"/>
      <c r="AK2733" s="48"/>
    </row>
    <row r="2734" spans="6:37" x14ac:dyDescent="0.25">
      <c r="F2734" s="48"/>
      <c r="G2734" s="48"/>
      <c r="H2734" s="61"/>
      <c r="I2734" s="48"/>
      <c r="J2734" s="48"/>
      <c r="Y2734" s="79"/>
      <c r="Z2734" s="102"/>
      <c r="AA2734" s="48"/>
      <c r="AB2734" s="48"/>
      <c r="AD2734" s="48"/>
      <c r="AE2734" s="48"/>
      <c r="AF2734" s="48"/>
      <c r="AH2734" s="48"/>
      <c r="AJ2734" s="48"/>
      <c r="AK2734" s="48"/>
    </row>
    <row r="2735" spans="6:37" x14ac:dyDescent="0.25">
      <c r="F2735" s="48"/>
      <c r="G2735" s="48"/>
      <c r="H2735" s="61"/>
      <c r="I2735" s="48"/>
      <c r="J2735" s="48"/>
      <c r="Y2735" s="79"/>
      <c r="Z2735" s="102"/>
      <c r="AA2735" s="48"/>
      <c r="AB2735" s="48"/>
      <c r="AD2735" s="48"/>
      <c r="AE2735" s="48"/>
      <c r="AF2735" s="48"/>
      <c r="AH2735" s="48"/>
      <c r="AJ2735" s="48"/>
      <c r="AK2735" s="48"/>
    </row>
    <row r="2736" spans="6:37" x14ac:dyDescent="0.25">
      <c r="F2736" s="48"/>
      <c r="G2736" s="48"/>
      <c r="H2736" s="61"/>
      <c r="I2736" s="48"/>
      <c r="J2736" s="48"/>
      <c r="Y2736" s="79"/>
      <c r="Z2736" s="102"/>
      <c r="AA2736" s="48"/>
      <c r="AB2736" s="48"/>
      <c r="AD2736" s="48"/>
      <c r="AE2736" s="48"/>
      <c r="AF2736" s="48"/>
      <c r="AH2736" s="48"/>
      <c r="AJ2736" s="48"/>
      <c r="AK2736" s="48"/>
    </row>
    <row r="2737" spans="6:37" x14ac:dyDescent="0.25">
      <c r="F2737" s="48"/>
      <c r="G2737" s="48"/>
      <c r="H2737" s="61"/>
      <c r="I2737" s="48"/>
      <c r="J2737" s="48"/>
      <c r="Y2737" s="79"/>
      <c r="Z2737" s="102"/>
      <c r="AA2737" s="48"/>
      <c r="AB2737" s="48"/>
      <c r="AD2737" s="48"/>
      <c r="AE2737" s="48"/>
      <c r="AF2737" s="48"/>
      <c r="AH2737" s="48"/>
      <c r="AJ2737" s="48"/>
      <c r="AK2737" s="48"/>
    </row>
    <row r="2738" spans="6:37" x14ac:dyDescent="0.25">
      <c r="F2738" s="48"/>
      <c r="G2738" s="48"/>
      <c r="H2738" s="61"/>
      <c r="I2738" s="48"/>
      <c r="J2738" s="48"/>
      <c r="Y2738" s="79"/>
      <c r="Z2738" s="102"/>
      <c r="AA2738" s="48"/>
      <c r="AB2738" s="48"/>
      <c r="AD2738" s="48"/>
      <c r="AE2738" s="48"/>
      <c r="AF2738" s="48"/>
      <c r="AH2738" s="48"/>
      <c r="AJ2738" s="48"/>
      <c r="AK2738" s="48"/>
    </row>
    <row r="2739" spans="6:37" x14ac:dyDescent="0.25">
      <c r="F2739" s="48"/>
      <c r="G2739" s="48"/>
      <c r="H2739" s="61"/>
      <c r="I2739" s="48"/>
      <c r="J2739" s="48"/>
      <c r="Y2739" s="79"/>
      <c r="Z2739" s="102"/>
      <c r="AA2739" s="48"/>
      <c r="AB2739" s="48"/>
      <c r="AD2739" s="48"/>
      <c r="AE2739" s="48"/>
      <c r="AF2739" s="48"/>
      <c r="AH2739" s="48"/>
      <c r="AJ2739" s="48"/>
      <c r="AK2739" s="48"/>
    </row>
    <row r="2740" spans="6:37" x14ac:dyDescent="0.25">
      <c r="F2740" s="48"/>
      <c r="G2740" s="48"/>
      <c r="H2740" s="61"/>
      <c r="I2740" s="48"/>
      <c r="J2740" s="48"/>
      <c r="Y2740" s="79"/>
      <c r="Z2740" s="102"/>
      <c r="AA2740" s="48"/>
      <c r="AB2740" s="48"/>
      <c r="AD2740" s="48"/>
      <c r="AE2740" s="48"/>
      <c r="AF2740" s="48"/>
      <c r="AH2740" s="48"/>
      <c r="AJ2740" s="48"/>
      <c r="AK2740" s="48"/>
    </row>
    <row r="2741" spans="6:37" x14ac:dyDescent="0.25">
      <c r="F2741" s="48"/>
      <c r="G2741" s="48"/>
      <c r="H2741" s="61"/>
      <c r="I2741" s="48"/>
      <c r="J2741" s="48"/>
      <c r="Y2741" s="79"/>
      <c r="Z2741" s="102"/>
      <c r="AA2741" s="48"/>
      <c r="AB2741" s="48"/>
      <c r="AD2741" s="48"/>
      <c r="AE2741" s="48"/>
      <c r="AF2741" s="48"/>
      <c r="AH2741" s="48"/>
      <c r="AJ2741" s="48"/>
      <c r="AK2741" s="48"/>
    </row>
    <row r="2742" spans="6:37" x14ac:dyDescent="0.25">
      <c r="F2742" s="48"/>
      <c r="G2742" s="48"/>
      <c r="H2742" s="61"/>
      <c r="I2742" s="48"/>
      <c r="J2742" s="48"/>
      <c r="Y2742" s="79"/>
      <c r="Z2742" s="102"/>
      <c r="AA2742" s="48"/>
      <c r="AB2742" s="48"/>
      <c r="AD2742" s="48"/>
      <c r="AE2742" s="48"/>
      <c r="AF2742" s="48"/>
      <c r="AH2742" s="48"/>
      <c r="AJ2742" s="48"/>
      <c r="AK2742" s="48"/>
    </row>
    <row r="2743" spans="6:37" x14ac:dyDescent="0.25">
      <c r="F2743" s="48"/>
      <c r="G2743" s="48"/>
      <c r="H2743" s="61"/>
      <c r="I2743" s="48"/>
      <c r="J2743" s="48"/>
      <c r="Y2743" s="79"/>
      <c r="Z2743" s="102"/>
      <c r="AA2743" s="48"/>
      <c r="AB2743" s="48"/>
      <c r="AD2743" s="48"/>
      <c r="AE2743" s="48"/>
      <c r="AF2743" s="48"/>
      <c r="AH2743" s="48"/>
      <c r="AJ2743" s="48"/>
      <c r="AK2743" s="48"/>
    </row>
    <row r="2744" spans="6:37" x14ac:dyDescent="0.25">
      <c r="F2744" s="48"/>
      <c r="G2744" s="48"/>
      <c r="H2744" s="61"/>
      <c r="I2744" s="48"/>
      <c r="J2744" s="48"/>
      <c r="Y2744" s="79"/>
      <c r="Z2744" s="102"/>
      <c r="AA2744" s="48"/>
      <c r="AB2744" s="48"/>
      <c r="AD2744" s="48"/>
      <c r="AE2744" s="48"/>
      <c r="AF2744" s="48"/>
      <c r="AH2744" s="48"/>
      <c r="AJ2744" s="48"/>
      <c r="AK2744" s="48"/>
    </row>
    <row r="2745" spans="6:37" x14ac:dyDescent="0.25">
      <c r="F2745" s="48"/>
      <c r="G2745" s="48"/>
      <c r="H2745" s="61"/>
      <c r="I2745" s="48"/>
      <c r="J2745" s="48"/>
      <c r="Y2745" s="79"/>
      <c r="Z2745" s="102"/>
      <c r="AA2745" s="48"/>
      <c r="AB2745" s="48"/>
      <c r="AD2745" s="48"/>
      <c r="AE2745" s="48"/>
      <c r="AF2745" s="48"/>
      <c r="AH2745" s="48"/>
      <c r="AJ2745" s="48"/>
      <c r="AK2745" s="48"/>
    </row>
    <row r="2746" spans="6:37" x14ac:dyDescent="0.25">
      <c r="F2746" s="48"/>
      <c r="G2746" s="48"/>
      <c r="H2746" s="61"/>
      <c r="I2746" s="48"/>
      <c r="J2746" s="48"/>
      <c r="Y2746" s="79"/>
      <c r="Z2746" s="102"/>
      <c r="AA2746" s="48"/>
      <c r="AB2746" s="48"/>
      <c r="AD2746" s="48"/>
      <c r="AE2746" s="48"/>
      <c r="AF2746" s="48"/>
      <c r="AH2746" s="48"/>
      <c r="AJ2746" s="48"/>
      <c r="AK2746" s="48"/>
    </row>
    <row r="2747" spans="6:37" x14ac:dyDescent="0.25">
      <c r="F2747" s="48"/>
      <c r="G2747" s="48"/>
      <c r="H2747" s="61"/>
      <c r="I2747" s="48"/>
      <c r="J2747" s="48"/>
      <c r="Y2747" s="79"/>
      <c r="Z2747" s="102"/>
      <c r="AA2747" s="48"/>
      <c r="AB2747" s="48"/>
      <c r="AD2747" s="48"/>
      <c r="AE2747" s="48"/>
      <c r="AF2747" s="48"/>
      <c r="AH2747" s="48"/>
      <c r="AJ2747" s="48"/>
      <c r="AK2747" s="48"/>
    </row>
    <row r="2748" spans="6:37" x14ac:dyDescent="0.25">
      <c r="F2748" s="48"/>
      <c r="G2748" s="48"/>
      <c r="H2748" s="61"/>
      <c r="I2748" s="48"/>
      <c r="J2748" s="48"/>
      <c r="Y2748" s="79"/>
      <c r="Z2748" s="102"/>
      <c r="AA2748" s="48"/>
      <c r="AB2748" s="48"/>
      <c r="AD2748" s="48"/>
      <c r="AE2748" s="48"/>
      <c r="AF2748" s="48"/>
      <c r="AH2748" s="48"/>
      <c r="AJ2748" s="48"/>
      <c r="AK2748" s="48"/>
    </row>
    <row r="2749" spans="6:37" x14ac:dyDescent="0.25">
      <c r="F2749" s="48"/>
      <c r="G2749" s="48"/>
      <c r="H2749" s="61"/>
      <c r="I2749" s="48"/>
      <c r="J2749" s="48"/>
      <c r="Y2749" s="79"/>
      <c r="Z2749" s="102"/>
      <c r="AA2749" s="48"/>
      <c r="AB2749" s="48"/>
      <c r="AD2749" s="48"/>
      <c r="AE2749" s="48"/>
      <c r="AF2749" s="48"/>
      <c r="AH2749" s="48"/>
      <c r="AJ2749" s="48"/>
      <c r="AK2749" s="48"/>
    </row>
    <row r="2750" spans="6:37" x14ac:dyDescent="0.25">
      <c r="F2750" s="48"/>
      <c r="G2750" s="48"/>
      <c r="H2750" s="61"/>
      <c r="I2750" s="48"/>
      <c r="J2750" s="48"/>
      <c r="Y2750" s="79"/>
      <c r="Z2750" s="102"/>
      <c r="AA2750" s="48"/>
      <c r="AB2750" s="48"/>
      <c r="AD2750" s="48"/>
      <c r="AE2750" s="48"/>
      <c r="AF2750" s="48"/>
      <c r="AH2750" s="48"/>
      <c r="AJ2750" s="48"/>
      <c r="AK2750" s="48"/>
    </row>
    <row r="2751" spans="6:37" x14ac:dyDescent="0.25">
      <c r="F2751" s="48"/>
      <c r="G2751" s="48"/>
      <c r="H2751" s="61"/>
      <c r="I2751" s="48"/>
      <c r="J2751" s="48"/>
      <c r="Y2751" s="79"/>
      <c r="Z2751" s="102"/>
      <c r="AA2751" s="48"/>
      <c r="AB2751" s="48"/>
      <c r="AD2751" s="48"/>
      <c r="AE2751" s="48"/>
      <c r="AF2751" s="48"/>
      <c r="AH2751" s="48"/>
      <c r="AJ2751" s="48"/>
      <c r="AK2751" s="48"/>
    </row>
    <row r="2752" spans="6:37" x14ac:dyDescent="0.25">
      <c r="F2752" s="48"/>
      <c r="G2752" s="48"/>
      <c r="H2752" s="61"/>
      <c r="I2752" s="48"/>
      <c r="J2752" s="48"/>
      <c r="Y2752" s="79"/>
      <c r="Z2752" s="102"/>
      <c r="AA2752" s="48"/>
      <c r="AB2752" s="48"/>
      <c r="AD2752" s="48"/>
      <c r="AE2752" s="48"/>
      <c r="AF2752" s="48"/>
      <c r="AH2752" s="48"/>
      <c r="AJ2752" s="48"/>
      <c r="AK2752" s="48"/>
    </row>
    <row r="2753" spans="6:37" x14ac:dyDescent="0.25">
      <c r="F2753" s="48"/>
      <c r="G2753" s="48"/>
      <c r="H2753" s="61"/>
      <c r="I2753" s="48"/>
      <c r="J2753" s="48"/>
      <c r="Y2753" s="79"/>
      <c r="Z2753" s="102"/>
      <c r="AA2753" s="48"/>
      <c r="AB2753" s="48"/>
      <c r="AD2753" s="48"/>
      <c r="AE2753" s="48"/>
      <c r="AF2753" s="48"/>
      <c r="AH2753" s="48"/>
      <c r="AJ2753" s="48"/>
      <c r="AK2753" s="48"/>
    </row>
    <row r="2754" spans="6:37" x14ac:dyDescent="0.25">
      <c r="F2754" s="48"/>
      <c r="G2754" s="48"/>
      <c r="H2754" s="61"/>
      <c r="I2754" s="48"/>
      <c r="J2754" s="48"/>
      <c r="Y2754" s="79"/>
      <c r="Z2754" s="102"/>
      <c r="AA2754" s="48"/>
      <c r="AB2754" s="48"/>
      <c r="AD2754" s="48"/>
      <c r="AE2754" s="48"/>
      <c r="AF2754" s="48"/>
      <c r="AH2754" s="48"/>
      <c r="AJ2754" s="48"/>
      <c r="AK2754" s="48"/>
    </row>
    <row r="2755" spans="6:37" x14ac:dyDescent="0.25">
      <c r="F2755" s="48"/>
      <c r="G2755" s="48"/>
      <c r="H2755" s="61"/>
      <c r="I2755" s="48"/>
      <c r="J2755" s="48"/>
      <c r="Y2755" s="79"/>
      <c r="Z2755" s="102"/>
      <c r="AA2755" s="48"/>
      <c r="AB2755" s="48"/>
      <c r="AD2755" s="48"/>
      <c r="AE2755" s="48"/>
      <c r="AF2755" s="48"/>
      <c r="AH2755" s="48"/>
      <c r="AJ2755" s="48"/>
      <c r="AK2755" s="48"/>
    </row>
    <row r="2756" spans="6:37" x14ac:dyDescent="0.25">
      <c r="F2756" s="48"/>
      <c r="G2756" s="48"/>
      <c r="H2756" s="61"/>
      <c r="I2756" s="48"/>
      <c r="J2756" s="48"/>
      <c r="Y2756" s="79"/>
      <c r="Z2756" s="102"/>
      <c r="AA2756" s="48"/>
      <c r="AB2756" s="48"/>
      <c r="AD2756" s="48"/>
      <c r="AE2756" s="48"/>
      <c r="AF2756" s="48"/>
      <c r="AH2756" s="48"/>
      <c r="AJ2756" s="48"/>
      <c r="AK2756" s="48"/>
    </row>
    <row r="2757" spans="6:37" x14ac:dyDescent="0.25">
      <c r="F2757" s="48"/>
      <c r="G2757" s="48"/>
      <c r="H2757" s="61"/>
      <c r="I2757" s="48"/>
      <c r="J2757" s="48"/>
      <c r="Y2757" s="79"/>
      <c r="Z2757" s="102"/>
      <c r="AA2757" s="48"/>
      <c r="AB2757" s="48"/>
      <c r="AD2757" s="48"/>
      <c r="AE2757" s="48"/>
      <c r="AF2757" s="48"/>
      <c r="AH2757" s="48"/>
      <c r="AJ2757" s="48"/>
      <c r="AK2757" s="48"/>
    </row>
    <row r="2758" spans="6:37" x14ac:dyDescent="0.25">
      <c r="F2758" s="48"/>
      <c r="G2758" s="48"/>
      <c r="H2758" s="61"/>
      <c r="I2758" s="48"/>
      <c r="J2758" s="48"/>
      <c r="Y2758" s="79"/>
      <c r="Z2758" s="102"/>
      <c r="AA2758" s="48"/>
      <c r="AB2758" s="48"/>
      <c r="AD2758" s="48"/>
      <c r="AE2758" s="48"/>
      <c r="AF2758" s="48"/>
      <c r="AH2758" s="48"/>
      <c r="AJ2758" s="48"/>
      <c r="AK2758" s="48"/>
    </row>
    <row r="2759" spans="6:37" x14ac:dyDescent="0.25">
      <c r="F2759" s="48"/>
      <c r="G2759" s="48"/>
      <c r="H2759" s="61"/>
      <c r="I2759" s="48"/>
      <c r="J2759" s="48"/>
      <c r="Y2759" s="79"/>
      <c r="Z2759" s="102"/>
      <c r="AA2759" s="48"/>
      <c r="AB2759" s="48"/>
      <c r="AD2759" s="48"/>
      <c r="AE2759" s="48"/>
      <c r="AF2759" s="48"/>
      <c r="AH2759" s="48"/>
      <c r="AJ2759" s="48"/>
      <c r="AK2759" s="48"/>
    </row>
    <row r="2760" spans="6:37" x14ac:dyDescent="0.25">
      <c r="F2760" s="48"/>
      <c r="G2760" s="48"/>
      <c r="H2760" s="61"/>
      <c r="I2760" s="48"/>
      <c r="J2760" s="48"/>
      <c r="Y2760" s="79"/>
      <c r="Z2760" s="102"/>
      <c r="AA2760" s="48"/>
      <c r="AB2760" s="48"/>
      <c r="AD2760" s="48"/>
      <c r="AE2760" s="48"/>
      <c r="AF2760" s="48"/>
      <c r="AH2760" s="48"/>
      <c r="AJ2760" s="48"/>
      <c r="AK2760" s="48"/>
    </row>
    <row r="2761" spans="6:37" x14ac:dyDescent="0.25">
      <c r="F2761" s="48"/>
      <c r="G2761" s="48"/>
      <c r="H2761" s="61"/>
      <c r="I2761" s="48"/>
      <c r="J2761" s="48"/>
      <c r="Y2761" s="79"/>
      <c r="Z2761" s="102"/>
      <c r="AA2761" s="48"/>
      <c r="AB2761" s="48"/>
      <c r="AD2761" s="48"/>
      <c r="AE2761" s="48"/>
      <c r="AF2761" s="48"/>
      <c r="AH2761" s="48"/>
      <c r="AJ2761" s="48"/>
      <c r="AK2761" s="48"/>
    </row>
    <row r="2762" spans="6:37" x14ac:dyDescent="0.25">
      <c r="F2762" s="48"/>
      <c r="G2762" s="48"/>
      <c r="H2762" s="61"/>
      <c r="I2762" s="48"/>
      <c r="J2762" s="48"/>
      <c r="Y2762" s="79"/>
      <c r="Z2762" s="102"/>
      <c r="AA2762" s="48"/>
      <c r="AB2762" s="48"/>
      <c r="AD2762" s="48"/>
      <c r="AE2762" s="48"/>
      <c r="AF2762" s="48"/>
      <c r="AH2762" s="48"/>
      <c r="AJ2762" s="48"/>
      <c r="AK2762" s="48"/>
    </row>
    <row r="2763" spans="6:37" x14ac:dyDescent="0.25">
      <c r="F2763" s="48"/>
      <c r="G2763" s="48"/>
      <c r="H2763" s="61"/>
      <c r="I2763" s="48"/>
      <c r="J2763" s="48"/>
      <c r="Y2763" s="79"/>
      <c r="Z2763" s="102"/>
      <c r="AA2763" s="48"/>
      <c r="AB2763" s="48"/>
      <c r="AD2763" s="48"/>
      <c r="AE2763" s="48"/>
      <c r="AF2763" s="48"/>
      <c r="AH2763" s="48"/>
      <c r="AJ2763" s="48"/>
      <c r="AK2763" s="48"/>
    </row>
    <row r="2764" spans="6:37" x14ac:dyDescent="0.25">
      <c r="F2764" s="48"/>
      <c r="G2764" s="48"/>
      <c r="H2764" s="61"/>
      <c r="I2764" s="48"/>
      <c r="J2764" s="48"/>
      <c r="Y2764" s="79"/>
      <c r="Z2764" s="102"/>
      <c r="AA2764" s="48"/>
      <c r="AB2764" s="48"/>
      <c r="AD2764" s="48"/>
      <c r="AE2764" s="48"/>
      <c r="AF2764" s="48"/>
      <c r="AH2764" s="48"/>
      <c r="AJ2764" s="48"/>
      <c r="AK2764" s="48"/>
    </row>
    <row r="2765" spans="6:37" x14ac:dyDescent="0.25">
      <c r="F2765" s="48"/>
      <c r="G2765" s="48"/>
      <c r="H2765" s="61"/>
      <c r="I2765" s="48"/>
      <c r="J2765" s="48"/>
      <c r="Y2765" s="79"/>
      <c r="Z2765" s="102"/>
      <c r="AA2765" s="48"/>
      <c r="AB2765" s="48"/>
      <c r="AD2765" s="48"/>
      <c r="AE2765" s="48"/>
      <c r="AF2765" s="48"/>
      <c r="AH2765" s="48"/>
      <c r="AJ2765" s="48"/>
      <c r="AK2765" s="48"/>
    </row>
    <row r="2766" spans="6:37" x14ac:dyDescent="0.25">
      <c r="F2766" s="48"/>
      <c r="G2766" s="48"/>
      <c r="H2766" s="61"/>
      <c r="I2766" s="48"/>
      <c r="J2766" s="48"/>
      <c r="Y2766" s="79"/>
      <c r="Z2766" s="102"/>
      <c r="AA2766" s="48"/>
      <c r="AB2766" s="48"/>
      <c r="AD2766" s="48"/>
      <c r="AE2766" s="48"/>
      <c r="AF2766" s="48"/>
      <c r="AH2766" s="48"/>
      <c r="AJ2766" s="48"/>
      <c r="AK2766" s="48"/>
    </row>
    <row r="2767" spans="6:37" x14ac:dyDescent="0.25">
      <c r="F2767" s="48"/>
      <c r="G2767" s="48"/>
      <c r="H2767" s="61"/>
      <c r="I2767" s="48"/>
      <c r="J2767" s="48"/>
      <c r="Y2767" s="79"/>
      <c r="Z2767" s="102"/>
      <c r="AA2767" s="48"/>
      <c r="AB2767" s="48"/>
      <c r="AD2767" s="48"/>
      <c r="AE2767" s="48"/>
      <c r="AF2767" s="48"/>
      <c r="AH2767" s="48"/>
      <c r="AJ2767" s="48"/>
      <c r="AK2767" s="48"/>
    </row>
    <row r="2768" spans="6:37" x14ac:dyDescent="0.25">
      <c r="F2768" s="48"/>
      <c r="G2768" s="48"/>
      <c r="H2768" s="61"/>
      <c r="I2768" s="48"/>
      <c r="J2768" s="48"/>
      <c r="Y2768" s="79"/>
      <c r="Z2768" s="102"/>
      <c r="AA2768" s="48"/>
      <c r="AB2768" s="48"/>
      <c r="AD2768" s="48"/>
      <c r="AE2768" s="48"/>
      <c r="AF2768" s="48"/>
      <c r="AH2768" s="48"/>
      <c r="AJ2768" s="48"/>
      <c r="AK2768" s="48"/>
    </row>
    <row r="2769" spans="6:37" x14ac:dyDescent="0.25">
      <c r="F2769" s="48"/>
      <c r="G2769" s="48"/>
      <c r="H2769" s="61"/>
      <c r="I2769" s="48"/>
      <c r="J2769" s="48"/>
      <c r="Y2769" s="79"/>
      <c r="Z2769" s="102"/>
      <c r="AA2769" s="48"/>
      <c r="AB2769" s="48"/>
      <c r="AD2769" s="48"/>
      <c r="AE2769" s="48"/>
      <c r="AF2769" s="48"/>
      <c r="AH2769" s="48"/>
      <c r="AJ2769" s="48"/>
      <c r="AK2769" s="48"/>
    </row>
    <row r="2770" spans="6:37" x14ac:dyDescent="0.25">
      <c r="F2770" s="48"/>
      <c r="G2770" s="48"/>
      <c r="H2770" s="61"/>
      <c r="I2770" s="48"/>
      <c r="J2770" s="48"/>
      <c r="Y2770" s="79"/>
      <c r="Z2770" s="102"/>
      <c r="AA2770" s="48"/>
      <c r="AB2770" s="48"/>
      <c r="AD2770" s="48"/>
      <c r="AE2770" s="48"/>
      <c r="AF2770" s="48"/>
      <c r="AH2770" s="48"/>
      <c r="AJ2770" s="48"/>
      <c r="AK2770" s="48"/>
    </row>
    <row r="2771" spans="6:37" x14ac:dyDescent="0.25">
      <c r="F2771" s="48"/>
      <c r="G2771" s="48"/>
      <c r="H2771" s="61"/>
      <c r="I2771" s="48"/>
      <c r="J2771" s="48"/>
      <c r="Y2771" s="79"/>
      <c r="Z2771" s="102"/>
      <c r="AA2771" s="48"/>
      <c r="AB2771" s="48"/>
      <c r="AD2771" s="48"/>
      <c r="AE2771" s="48"/>
      <c r="AF2771" s="48"/>
      <c r="AH2771" s="48"/>
      <c r="AJ2771" s="48"/>
      <c r="AK2771" s="48"/>
    </row>
    <row r="2772" spans="6:37" x14ac:dyDescent="0.25">
      <c r="F2772" s="48"/>
      <c r="G2772" s="48"/>
      <c r="H2772" s="61"/>
      <c r="I2772" s="48"/>
      <c r="J2772" s="48"/>
      <c r="Y2772" s="79"/>
      <c r="Z2772" s="102"/>
      <c r="AA2772" s="48"/>
      <c r="AB2772" s="48"/>
      <c r="AD2772" s="48"/>
      <c r="AE2772" s="48"/>
      <c r="AF2772" s="48"/>
      <c r="AH2772" s="48"/>
      <c r="AJ2772" s="48"/>
      <c r="AK2772" s="48"/>
    </row>
    <row r="2773" spans="6:37" x14ac:dyDescent="0.25">
      <c r="F2773" s="48"/>
      <c r="G2773" s="48"/>
      <c r="H2773" s="61"/>
      <c r="I2773" s="48"/>
      <c r="J2773" s="48"/>
      <c r="Y2773" s="79"/>
      <c r="Z2773" s="102"/>
      <c r="AA2773" s="48"/>
      <c r="AB2773" s="48"/>
      <c r="AD2773" s="48"/>
      <c r="AE2773" s="48"/>
      <c r="AF2773" s="48"/>
      <c r="AH2773" s="48"/>
      <c r="AJ2773" s="48"/>
      <c r="AK2773" s="48"/>
    </row>
    <row r="2774" spans="6:37" x14ac:dyDescent="0.25">
      <c r="F2774" s="48"/>
      <c r="G2774" s="48"/>
      <c r="H2774" s="61"/>
      <c r="I2774" s="48"/>
      <c r="J2774" s="48"/>
      <c r="Y2774" s="79"/>
      <c r="Z2774" s="102"/>
      <c r="AA2774" s="48"/>
      <c r="AB2774" s="48"/>
      <c r="AD2774" s="48"/>
      <c r="AE2774" s="48"/>
      <c r="AF2774" s="48"/>
      <c r="AH2774" s="48"/>
      <c r="AJ2774" s="48"/>
      <c r="AK2774" s="48"/>
    </row>
    <row r="2775" spans="6:37" x14ac:dyDescent="0.25">
      <c r="F2775" s="48"/>
      <c r="G2775" s="48"/>
      <c r="H2775" s="61"/>
      <c r="I2775" s="48"/>
      <c r="J2775" s="48"/>
      <c r="Y2775" s="79"/>
      <c r="Z2775" s="102"/>
      <c r="AA2775" s="48"/>
      <c r="AB2775" s="48"/>
      <c r="AD2775" s="48"/>
      <c r="AE2775" s="48"/>
      <c r="AF2775" s="48"/>
      <c r="AH2775" s="48"/>
      <c r="AJ2775" s="48"/>
      <c r="AK2775" s="48"/>
    </row>
    <row r="2776" spans="6:37" x14ac:dyDescent="0.25">
      <c r="F2776" s="48"/>
      <c r="G2776" s="48"/>
      <c r="H2776" s="61"/>
      <c r="I2776" s="48"/>
      <c r="J2776" s="48"/>
      <c r="Y2776" s="79"/>
      <c r="Z2776" s="102"/>
      <c r="AA2776" s="48"/>
      <c r="AB2776" s="48"/>
      <c r="AD2776" s="48"/>
      <c r="AE2776" s="48"/>
      <c r="AF2776" s="48"/>
      <c r="AH2776" s="48"/>
      <c r="AJ2776" s="48"/>
      <c r="AK2776" s="48"/>
    </row>
    <row r="2777" spans="6:37" x14ac:dyDescent="0.25">
      <c r="F2777" s="48"/>
      <c r="G2777" s="48"/>
      <c r="H2777" s="61"/>
      <c r="I2777" s="48"/>
      <c r="J2777" s="48"/>
      <c r="Y2777" s="79"/>
      <c r="Z2777" s="102"/>
      <c r="AA2777" s="48"/>
      <c r="AB2777" s="48"/>
      <c r="AD2777" s="48"/>
      <c r="AE2777" s="48"/>
      <c r="AF2777" s="48"/>
      <c r="AH2777" s="48"/>
      <c r="AJ2777" s="48"/>
      <c r="AK2777" s="48"/>
    </row>
    <row r="2778" spans="6:37" x14ac:dyDescent="0.25">
      <c r="F2778" s="48"/>
      <c r="G2778" s="48"/>
      <c r="H2778" s="61"/>
      <c r="I2778" s="48"/>
      <c r="J2778" s="48"/>
      <c r="Y2778" s="79"/>
      <c r="Z2778" s="102"/>
      <c r="AA2778" s="48"/>
      <c r="AB2778" s="48"/>
      <c r="AD2778" s="48"/>
      <c r="AE2778" s="48"/>
      <c r="AF2778" s="48"/>
      <c r="AH2778" s="48"/>
      <c r="AJ2778" s="48"/>
      <c r="AK2778" s="48"/>
    </row>
    <row r="2779" spans="6:37" x14ac:dyDescent="0.25">
      <c r="F2779" s="48"/>
      <c r="G2779" s="48"/>
      <c r="H2779" s="61"/>
      <c r="I2779" s="48"/>
      <c r="J2779" s="48"/>
      <c r="Y2779" s="79"/>
      <c r="Z2779" s="102"/>
      <c r="AA2779" s="48"/>
      <c r="AB2779" s="48"/>
      <c r="AD2779" s="48"/>
      <c r="AE2779" s="48"/>
      <c r="AF2779" s="48"/>
      <c r="AH2779" s="48"/>
      <c r="AJ2779" s="48"/>
      <c r="AK2779" s="48"/>
    </row>
    <row r="2780" spans="6:37" x14ac:dyDescent="0.25">
      <c r="F2780" s="48"/>
      <c r="G2780" s="48"/>
      <c r="H2780" s="61"/>
      <c r="I2780" s="48"/>
      <c r="J2780" s="48"/>
      <c r="Y2780" s="79"/>
      <c r="Z2780" s="102"/>
      <c r="AA2780" s="48"/>
      <c r="AB2780" s="48"/>
      <c r="AD2780" s="48"/>
      <c r="AE2780" s="48"/>
      <c r="AF2780" s="48"/>
      <c r="AH2780" s="48"/>
      <c r="AJ2780" s="48"/>
      <c r="AK2780" s="48"/>
    </row>
    <row r="2781" spans="6:37" x14ac:dyDescent="0.25">
      <c r="F2781" s="48"/>
      <c r="G2781" s="48"/>
      <c r="H2781" s="61"/>
      <c r="I2781" s="48"/>
      <c r="J2781" s="48"/>
      <c r="Y2781" s="79"/>
      <c r="Z2781" s="102"/>
      <c r="AA2781" s="48"/>
      <c r="AB2781" s="48"/>
      <c r="AD2781" s="48"/>
      <c r="AE2781" s="48"/>
      <c r="AF2781" s="48"/>
      <c r="AH2781" s="48"/>
      <c r="AJ2781" s="48"/>
      <c r="AK2781" s="48"/>
    </row>
    <row r="2782" spans="6:37" x14ac:dyDescent="0.25">
      <c r="F2782" s="48"/>
      <c r="G2782" s="48"/>
      <c r="H2782" s="61"/>
      <c r="I2782" s="48"/>
      <c r="J2782" s="48"/>
      <c r="Y2782" s="79"/>
      <c r="Z2782" s="102"/>
      <c r="AA2782" s="48"/>
      <c r="AB2782" s="48"/>
      <c r="AD2782" s="48"/>
      <c r="AE2782" s="48"/>
      <c r="AF2782" s="48"/>
      <c r="AH2782" s="48"/>
      <c r="AJ2782" s="48"/>
      <c r="AK2782" s="48"/>
    </row>
    <row r="2783" spans="6:37" x14ac:dyDescent="0.25">
      <c r="F2783" s="48"/>
      <c r="G2783" s="48"/>
      <c r="H2783" s="61"/>
      <c r="I2783" s="48"/>
      <c r="J2783" s="48"/>
      <c r="Y2783" s="79"/>
      <c r="Z2783" s="102"/>
      <c r="AA2783" s="48"/>
      <c r="AB2783" s="48"/>
      <c r="AD2783" s="48"/>
      <c r="AE2783" s="48"/>
      <c r="AF2783" s="48"/>
      <c r="AH2783" s="48"/>
      <c r="AJ2783" s="48"/>
      <c r="AK2783" s="48"/>
    </row>
    <row r="2784" spans="6:37" x14ac:dyDescent="0.25">
      <c r="F2784" s="48"/>
      <c r="G2784" s="48"/>
      <c r="H2784" s="61"/>
      <c r="I2784" s="48"/>
      <c r="J2784" s="48"/>
      <c r="Y2784" s="79"/>
      <c r="Z2784" s="102"/>
      <c r="AA2784" s="48"/>
      <c r="AB2784" s="48"/>
      <c r="AD2784" s="48"/>
      <c r="AE2784" s="48"/>
      <c r="AF2784" s="48"/>
      <c r="AH2784" s="48"/>
      <c r="AJ2784" s="48"/>
      <c r="AK2784" s="48"/>
    </row>
    <row r="2785" spans="6:37" x14ac:dyDescent="0.25">
      <c r="F2785" s="48"/>
      <c r="G2785" s="48"/>
      <c r="H2785" s="61"/>
      <c r="I2785" s="48"/>
      <c r="J2785" s="48"/>
      <c r="Y2785" s="79"/>
      <c r="Z2785" s="102"/>
      <c r="AA2785" s="48"/>
      <c r="AB2785" s="48"/>
      <c r="AD2785" s="48"/>
      <c r="AE2785" s="48"/>
      <c r="AF2785" s="48"/>
      <c r="AH2785" s="48"/>
      <c r="AJ2785" s="48"/>
      <c r="AK2785" s="48"/>
    </row>
    <row r="2786" spans="6:37" x14ac:dyDescent="0.25">
      <c r="F2786" s="48"/>
      <c r="G2786" s="48"/>
      <c r="H2786" s="61"/>
      <c r="I2786" s="48"/>
      <c r="J2786" s="48"/>
      <c r="Y2786" s="79"/>
      <c r="Z2786" s="102"/>
      <c r="AA2786" s="48"/>
      <c r="AB2786" s="48"/>
      <c r="AD2786" s="48"/>
      <c r="AE2786" s="48"/>
      <c r="AF2786" s="48"/>
      <c r="AH2786" s="48"/>
      <c r="AJ2786" s="48"/>
      <c r="AK2786" s="48"/>
    </row>
    <row r="2787" spans="6:37" x14ac:dyDescent="0.25">
      <c r="F2787" s="48"/>
      <c r="G2787" s="48"/>
      <c r="H2787" s="61"/>
      <c r="I2787" s="48"/>
      <c r="J2787" s="48"/>
      <c r="Y2787" s="79"/>
      <c r="Z2787" s="102"/>
      <c r="AA2787" s="48"/>
      <c r="AB2787" s="48"/>
      <c r="AD2787" s="48"/>
      <c r="AE2787" s="48"/>
      <c r="AF2787" s="48"/>
      <c r="AH2787" s="48"/>
      <c r="AJ2787" s="48"/>
      <c r="AK2787" s="48"/>
    </row>
    <row r="2788" spans="6:37" x14ac:dyDescent="0.25">
      <c r="F2788" s="48"/>
      <c r="G2788" s="48"/>
      <c r="H2788" s="61"/>
      <c r="I2788" s="48"/>
      <c r="J2788" s="48"/>
      <c r="Y2788" s="79"/>
      <c r="Z2788" s="102"/>
      <c r="AA2788" s="48"/>
      <c r="AB2788" s="48"/>
      <c r="AD2788" s="48"/>
      <c r="AE2788" s="48"/>
      <c r="AF2788" s="48"/>
      <c r="AH2788" s="48"/>
      <c r="AJ2788" s="48"/>
      <c r="AK2788" s="48"/>
    </row>
    <row r="2789" spans="6:37" x14ac:dyDescent="0.25">
      <c r="F2789" s="48"/>
      <c r="G2789" s="48"/>
      <c r="H2789" s="61"/>
      <c r="I2789" s="48"/>
      <c r="J2789" s="48"/>
      <c r="Y2789" s="79"/>
      <c r="Z2789" s="102"/>
      <c r="AA2789" s="48"/>
      <c r="AB2789" s="48"/>
      <c r="AD2789" s="48"/>
      <c r="AE2789" s="48"/>
      <c r="AF2789" s="48"/>
      <c r="AH2789" s="48"/>
      <c r="AJ2789" s="48"/>
      <c r="AK2789" s="48"/>
    </row>
    <row r="2790" spans="6:37" x14ac:dyDescent="0.25">
      <c r="F2790" s="48"/>
      <c r="G2790" s="48"/>
      <c r="H2790" s="61"/>
      <c r="I2790" s="48"/>
      <c r="J2790" s="48"/>
      <c r="Y2790" s="79"/>
      <c r="Z2790" s="102"/>
      <c r="AA2790" s="48"/>
      <c r="AB2790" s="48"/>
      <c r="AD2790" s="48"/>
      <c r="AE2790" s="48"/>
      <c r="AF2790" s="48"/>
      <c r="AH2790" s="48"/>
      <c r="AJ2790" s="48"/>
      <c r="AK2790" s="48"/>
    </row>
    <row r="2791" spans="6:37" x14ac:dyDescent="0.25">
      <c r="F2791" s="48"/>
      <c r="G2791" s="48"/>
      <c r="H2791" s="61"/>
      <c r="I2791" s="48"/>
      <c r="J2791" s="48"/>
      <c r="Y2791" s="79"/>
      <c r="Z2791" s="102"/>
      <c r="AA2791" s="48"/>
      <c r="AB2791" s="48"/>
      <c r="AD2791" s="48"/>
      <c r="AE2791" s="48"/>
      <c r="AF2791" s="48"/>
      <c r="AH2791" s="48"/>
      <c r="AJ2791" s="48"/>
      <c r="AK2791" s="48"/>
    </row>
    <row r="2792" spans="6:37" x14ac:dyDescent="0.25">
      <c r="F2792" s="48"/>
      <c r="G2792" s="48"/>
      <c r="H2792" s="61"/>
      <c r="I2792" s="48"/>
      <c r="J2792" s="48"/>
      <c r="Y2792" s="79"/>
      <c r="Z2792" s="102"/>
      <c r="AA2792" s="48"/>
      <c r="AB2792" s="48"/>
      <c r="AD2792" s="48"/>
      <c r="AE2792" s="48"/>
      <c r="AF2792" s="48"/>
      <c r="AH2792" s="48"/>
      <c r="AJ2792" s="48"/>
      <c r="AK2792" s="48"/>
    </row>
    <row r="2793" spans="6:37" x14ac:dyDescent="0.25">
      <c r="F2793" s="48"/>
      <c r="G2793" s="48"/>
      <c r="H2793" s="61"/>
      <c r="I2793" s="48"/>
      <c r="J2793" s="48"/>
      <c r="Y2793" s="79"/>
      <c r="Z2793" s="102"/>
      <c r="AA2793" s="48"/>
      <c r="AB2793" s="48"/>
      <c r="AD2793" s="48"/>
      <c r="AE2793" s="48"/>
      <c r="AF2793" s="48"/>
      <c r="AH2793" s="48"/>
      <c r="AJ2793" s="48"/>
      <c r="AK2793" s="48"/>
    </row>
    <row r="2794" spans="6:37" x14ac:dyDescent="0.25">
      <c r="F2794" s="48"/>
      <c r="G2794" s="48"/>
      <c r="H2794" s="61"/>
      <c r="I2794" s="48"/>
      <c r="J2794" s="48"/>
      <c r="Y2794" s="79"/>
      <c r="Z2794" s="102"/>
      <c r="AA2794" s="48"/>
      <c r="AB2794" s="48"/>
      <c r="AD2794" s="48"/>
      <c r="AE2794" s="48"/>
      <c r="AF2794" s="48"/>
      <c r="AH2794" s="48"/>
      <c r="AJ2794" s="48"/>
      <c r="AK2794" s="48"/>
    </row>
    <row r="2795" spans="6:37" x14ac:dyDescent="0.25">
      <c r="F2795" s="48"/>
      <c r="G2795" s="48"/>
      <c r="H2795" s="61"/>
      <c r="I2795" s="48"/>
      <c r="J2795" s="48"/>
      <c r="Y2795" s="79"/>
      <c r="Z2795" s="102"/>
      <c r="AA2795" s="48"/>
      <c r="AB2795" s="48"/>
      <c r="AD2795" s="48"/>
      <c r="AE2795" s="48"/>
      <c r="AF2795" s="48"/>
      <c r="AH2795" s="48"/>
      <c r="AJ2795" s="48"/>
      <c r="AK2795" s="48"/>
    </row>
    <row r="2796" spans="6:37" x14ac:dyDescent="0.25">
      <c r="F2796" s="48"/>
      <c r="G2796" s="48"/>
      <c r="H2796" s="61"/>
      <c r="I2796" s="48"/>
      <c r="J2796" s="48"/>
      <c r="Y2796" s="79"/>
      <c r="Z2796" s="102"/>
      <c r="AA2796" s="48"/>
      <c r="AB2796" s="48"/>
      <c r="AD2796" s="48"/>
      <c r="AE2796" s="48"/>
      <c r="AF2796" s="48"/>
      <c r="AH2796" s="48"/>
      <c r="AJ2796" s="48"/>
      <c r="AK2796" s="48"/>
    </row>
    <row r="2797" spans="6:37" x14ac:dyDescent="0.25">
      <c r="F2797" s="48"/>
      <c r="G2797" s="48"/>
      <c r="H2797" s="61"/>
      <c r="I2797" s="48"/>
      <c r="J2797" s="48"/>
      <c r="Y2797" s="79"/>
      <c r="Z2797" s="102"/>
      <c r="AA2797" s="48"/>
      <c r="AB2797" s="48"/>
      <c r="AD2797" s="48"/>
      <c r="AE2797" s="48"/>
      <c r="AF2797" s="48"/>
      <c r="AH2797" s="48"/>
      <c r="AJ2797" s="48"/>
      <c r="AK2797" s="48"/>
    </row>
    <row r="2798" spans="6:37" x14ac:dyDescent="0.25">
      <c r="F2798" s="48"/>
      <c r="G2798" s="48"/>
      <c r="H2798" s="61"/>
      <c r="I2798" s="48"/>
      <c r="J2798" s="48"/>
      <c r="Y2798" s="79"/>
      <c r="Z2798" s="102"/>
      <c r="AA2798" s="48"/>
      <c r="AB2798" s="48"/>
      <c r="AD2798" s="48"/>
      <c r="AE2798" s="48"/>
      <c r="AF2798" s="48"/>
      <c r="AH2798" s="48"/>
      <c r="AJ2798" s="48"/>
      <c r="AK2798" s="48"/>
    </row>
    <row r="2799" spans="6:37" x14ac:dyDescent="0.25">
      <c r="F2799" s="48"/>
      <c r="G2799" s="48"/>
      <c r="H2799" s="61"/>
      <c r="I2799" s="48"/>
      <c r="J2799" s="48"/>
      <c r="Y2799" s="79"/>
      <c r="Z2799" s="102"/>
      <c r="AA2799" s="48"/>
      <c r="AB2799" s="48"/>
      <c r="AD2799" s="48"/>
      <c r="AE2799" s="48"/>
      <c r="AF2799" s="48"/>
      <c r="AH2799" s="48"/>
      <c r="AJ2799" s="48"/>
      <c r="AK2799" s="48"/>
    </row>
    <row r="2800" spans="6:37" x14ac:dyDescent="0.25">
      <c r="F2800" s="48"/>
      <c r="G2800" s="48"/>
      <c r="H2800" s="61"/>
      <c r="I2800" s="48"/>
      <c r="J2800" s="48"/>
      <c r="Y2800" s="79"/>
      <c r="Z2800" s="102"/>
      <c r="AA2800" s="48"/>
      <c r="AB2800" s="48"/>
      <c r="AD2800" s="48"/>
      <c r="AE2800" s="48"/>
      <c r="AF2800" s="48"/>
      <c r="AH2800" s="48"/>
      <c r="AJ2800" s="48"/>
      <c r="AK2800" s="48"/>
    </row>
    <row r="2801" spans="6:37" x14ac:dyDescent="0.25">
      <c r="F2801" s="48"/>
      <c r="G2801" s="48"/>
      <c r="H2801" s="61"/>
      <c r="I2801" s="48"/>
      <c r="J2801" s="48"/>
      <c r="Y2801" s="79"/>
      <c r="Z2801" s="102"/>
      <c r="AA2801" s="48"/>
      <c r="AB2801" s="48"/>
      <c r="AD2801" s="48"/>
      <c r="AE2801" s="48"/>
      <c r="AF2801" s="48"/>
      <c r="AH2801" s="48"/>
      <c r="AJ2801" s="48"/>
      <c r="AK2801" s="48"/>
    </row>
    <row r="2802" spans="6:37" x14ac:dyDescent="0.25">
      <c r="F2802" s="48"/>
      <c r="G2802" s="48"/>
      <c r="H2802" s="61"/>
      <c r="I2802" s="48"/>
      <c r="J2802" s="48"/>
      <c r="Y2802" s="79"/>
      <c r="Z2802" s="102"/>
      <c r="AA2802" s="48"/>
      <c r="AB2802" s="48"/>
      <c r="AD2802" s="48"/>
      <c r="AE2802" s="48"/>
      <c r="AF2802" s="48"/>
      <c r="AH2802" s="48"/>
      <c r="AJ2802" s="48"/>
      <c r="AK2802" s="48"/>
    </row>
    <row r="2803" spans="6:37" x14ac:dyDescent="0.25">
      <c r="F2803" s="48"/>
      <c r="G2803" s="48"/>
      <c r="H2803" s="61"/>
      <c r="I2803" s="48"/>
      <c r="J2803" s="48"/>
      <c r="Y2803" s="79"/>
      <c r="Z2803" s="102"/>
      <c r="AA2803" s="48"/>
      <c r="AB2803" s="48"/>
      <c r="AD2803" s="48"/>
      <c r="AE2803" s="48"/>
      <c r="AF2803" s="48"/>
      <c r="AH2803" s="48"/>
      <c r="AJ2803" s="48"/>
      <c r="AK2803" s="48"/>
    </row>
    <row r="2804" spans="6:37" x14ac:dyDescent="0.25">
      <c r="F2804" s="48"/>
      <c r="G2804" s="48"/>
      <c r="H2804" s="61"/>
      <c r="I2804" s="48"/>
      <c r="J2804" s="48"/>
      <c r="Y2804" s="79"/>
      <c r="Z2804" s="102"/>
      <c r="AA2804" s="48"/>
      <c r="AB2804" s="48"/>
      <c r="AD2804" s="48"/>
      <c r="AE2804" s="48"/>
      <c r="AF2804" s="48"/>
      <c r="AH2804" s="48"/>
      <c r="AJ2804" s="48"/>
      <c r="AK2804" s="48"/>
    </row>
    <row r="2805" spans="6:37" x14ac:dyDescent="0.25">
      <c r="F2805" s="48"/>
      <c r="G2805" s="48"/>
      <c r="H2805" s="61"/>
      <c r="I2805" s="48"/>
      <c r="J2805" s="48"/>
      <c r="Y2805" s="79"/>
      <c r="Z2805" s="102"/>
      <c r="AA2805" s="48"/>
      <c r="AB2805" s="48"/>
      <c r="AD2805" s="48"/>
      <c r="AE2805" s="48"/>
      <c r="AF2805" s="48"/>
      <c r="AH2805" s="48"/>
      <c r="AJ2805" s="48"/>
      <c r="AK2805" s="48"/>
    </row>
    <row r="2806" spans="6:37" x14ac:dyDescent="0.25">
      <c r="F2806" s="48"/>
      <c r="G2806" s="48"/>
      <c r="H2806" s="61"/>
      <c r="I2806" s="48"/>
      <c r="J2806" s="48"/>
      <c r="Y2806" s="79"/>
      <c r="Z2806" s="102"/>
      <c r="AA2806" s="48"/>
      <c r="AB2806" s="48"/>
      <c r="AD2806" s="48"/>
      <c r="AE2806" s="48"/>
      <c r="AF2806" s="48"/>
      <c r="AH2806" s="48"/>
      <c r="AJ2806" s="48"/>
      <c r="AK2806" s="48"/>
    </row>
    <row r="2807" spans="6:37" x14ac:dyDescent="0.25">
      <c r="F2807" s="48"/>
      <c r="G2807" s="48"/>
      <c r="H2807" s="61"/>
      <c r="I2807" s="48"/>
      <c r="J2807" s="48"/>
      <c r="Y2807" s="79"/>
      <c r="Z2807" s="102"/>
      <c r="AA2807" s="48"/>
      <c r="AB2807" s="48"/>
      <c r="AD2807" s="48"/>
      <c r="AE2807" s="48"/>
      <c r="AF2807" s="48"/>
      <c r="AH2807" s="48"/>
      <c r="AJ2807" s="48"/>
      <c r="AK2807" s="48"/>
    </row>
    <row r="2808" spans="6:37" x14ac:dyDescent="0.25">
      <c r="F2808" s="48"/>
      <c r="G2808" s="48"/>
      <c r="H2808" s="61"/>
      <c r="I2808" s="48"/>
      <c r="J2808" s="48"/>
      <c r="Y2808" s="79"/>
      <c r="Z2808" s="102"/>
      <c r="AA2808" s="48"/>
      <c r="AB2808" s="48"/>
      <c r="AD2808" s="48"/>
      <c r="AE2808" s="48"/>
      <c r="AF2808" s="48"/>
      <c r="AH2808" s="48"/>
      <c r="AJ2808" s="48"/>
      <c r="AK2808" s="48"/>
    </row>
    <row r="2809" spans="6:37" x14ac:dyDescent="0.25">
      <c r="F2809" s="48"/>
      <c r="G2809" s="48"/>
      <c r="H2809" s="61"/>
      <c r="I2809" s="48"/>
      <c r="J2809" s="48"/>
      <c r="Y2809" s="79"/>
      <c r="Z2809" s="102"/>
      <c r="AA2809" s="48"/>
      <c r="AB2809" s="48"/>
      <c r="AD2809" s="48"/>
      <c r="AE2809" s="48"/>
      <c r="AF2809" s="48"/>
      <c r="AH2809" s="48"/>
      <c r="AJ2809" s="48"/>
      <c r="AK2809" s="48"/>
    </row>
    <row r="2810" spans="6:37" x14ac:dyDescent="0.25">
      <c r="F2810" s="48"/>
      <c r="G2810" s="48"/>
      <c r="H2810" s="61"/>
      <c r="I2810" s="48"/>
      <c r="J2810" s="48"/>
      <c r="Y2810" s="79"/>
      <c r="Z2810" s="102"/>
      <c r="AA2810" s="48"/>
      <c r="AB2810" s="48"/>
      <c r="AD2810" s="48"/>
      <c r="AE2810" s="48"/>
      <c r="AF2810" s="48"/>
      <c r="AH2810" s="48"/>
      <c r="AJ2810" s="48"/>
      <c r="AK2810" s="48"/>
    </row>
    <row r="2811" spans="6:37" x14ac:dyDescent="0.25">
      <c r="F2811" s="48"/>
      <c r="G2811" s="48"/>
      <c r="H2811" s="61"/>
      <c r="I2811" s="48"/>
      <c r="J2811" s="48"/>
      <c r="Y2811" s="79"/>
      <c r="Z2811" s="102"/>
      <c r="AA2811" s="48"/>
      <c r="AB2811" s="48"/>
      <c r="AD2811" s="48"/>
      <c r="AE2811" s="48"/>
      <c r="AF2811" s="48"/>
      <c r="AH2811" s="48"/>
      <c r="AJ2811" s="48"/>
      <c r="AK2811" s="48"/>
    </row>
    <row r="2812" spans="6:37" x14ac:dyDescent="0.25">
      <c r="F2812" s="48"/>
      <c r="G2812" s="48"/>
      <c r="H2812" s="61"/>
      <c r="I2812" s="48"/>
      <c r="J2812" s="48"/>
      <c r="Y2812" s="79"/>
      <c r="Z2812" s="102"/>
      <c r="AA2812" s="48"/>
      <c r="AB2812" s="48"/>
      <c r="AD2812" s="48"/>
      <c r="AE2812" s="48"/>
      <c r="AF2812" s="48"/>
      <c r="AH2812" s="48"/>
      <c r="AJ2812" s="48"/>
      <c r="AK2812" s="48"/>
    </row>
    <row r="2813" spans="6:37" x14ac:dyDescent="0.25">
      <c r="F2813" s="48"/>
      <c r="G2813" s="48"/>
      <c r="H2813" s="61"/>
      <c r="I2813" s="48"/>
      <c r="J2813" s="48"/>
      <c r="Y2813" s="79"/>
      <c r="Z2813" s="102"/>
      <c r="AA2813" s="48"/>
      <c r="AB2813" s="48"/>
      <c r="AD2813" s="48"/>
      <c r="AE2813" s="48"/>
      <c r="AF2813" s="48"/>
      <c r="AH2813" s="48"/>
      <c r="AJ2813" s="48"/>
      <c r="AK2813" s="48"/>
    </row>
    <row r="2814" spans="6:37" x14ac:dyDescent="0.25">
      <c r="F2814" s="48"/>
      <c r="G2814" s="48"/>
      <c r="H2814" s="61"/>
      <c r="I2814" s="48"/>
      <c r="J2814" s="48"/>
      <c r="Y2814" s="79"/>
      <c r="Z2814" s="102"/>
      <c r="AA2814" s="48"/>
      <c r="AB2814" s="48"/>
      <c r="AD2814" s="48"/>
      <c r="AE2814" s="48"/>
      <c r="AF2814" s="48"/>
      <c r="AH2814" s="48"/>
      <c r="AJ2814" s="48"/>
      <c r="AK2814" s="48"/>
    </row>
    <row r="2815" spans="6:37" x14ac:dyDescent="0.25">
      <c r="F2815" s="48"/>
      <c r="G2815" s="48"/>
      <c r="H2815" s="61"/>
      <c r="I2815" s="48"/>
      <c r="J2815" s="48"/>
      <c r="Y2815" s="79"/>
      <c r="Z2815" s="102"/>
      <c r="AA2815" s="48"/>
      <c r="AB2815" s="48"/>
      <c r="AD2815" s="48"/>
      <c r="AE2815" s="48"/>
      <c r="AF2815" s="48"/>
      <c r="AH2815" s="48"/>
      <c r="AJ2815" s="48"/>
      <c r="AK2815" s="48"/>
    </row>
    <row r="2816" spans="6:37" x14ac:dyDescent="0.25">
      <c r="F2816" s="48"/>
      <c r="G2816" s="48"/>
      <c r="H2816" s="61"/>
      <c r="I2816" s="48"/>
      <c r="J2816" s="48"/>
      <c r="Y2816" s="79"/>
      <c r="Z2816" s="102"/>
      <c r="AA2816" s="48"/>
      <c r="AB2816" s="48"/>
      <c r="AD2816" s="48"/>
      <c r="AE2816" s="48"/>
      <c r="AF2816" s="48"/>
      <c r="AH2816" s="48"/>
      <c r="AJ2816" s="48"/>
      <c r="AK2816" s="48"/>
    </row>
    <row r="2817" spans="6:37" x14ac:dyDescent="0.25">
      <c r="F2817" s="48"/>
      <c r="G2817" s="48"/>
      <c r="H2817" s="61"/>
      <c r="I2817" s="48"/>
      <c r="J2817" s="48"/>
      <c r="Y2817" s="79"/>
      <c r="Z2817" s="102"/>
      <c r="AA2817" s="48"/>
      <c r="AB2817" s="48"/>
      <c r="AD2817" s="48"/>
      <c r="AE2817" s="48"/>
      <c r="AF2817" s="48"/>
      <c r="AH2817" s="48"/>
      <c r="AJ2817" s="48"/>
      <c r="AK2817" s="48"/>
    </row>
    <row r="2818" spans="6:37" x14ac:dyDescent="0.25">
      <c r="F2818" s="48"/>
      <c r="G2818" s="48"/>
      <c r="H2818" s="61"/>
      <c r="I2818" s="48"/>
      <c r="J2818" s="48"/>
      <c r="Y2818" s="79"/>
      <c r="Z2818" s="102"/>
      <c r="AA2818" s="48"/>
      <c r="AB2818" s="48"/>
      <c r="AD2818" s="48"/>
      <c r="AE2818" s="48"/>
      <c r="AF2818" s="48"/>
      <c r="AH2818" s="48"/>
      <c r="AJ2818" s="48"/>
      <c r="AK2818" s="48"/>
    </row>
    <row r="2819" spans="6:37" x14ac:dyDescent="0.25">
      <c r="F2819" s="48"/>
      <c r="G2819" s="48"/>
      <c r="H2819" s="61"/>
      <c r="I2819" s="48"/>
      <c r="J2819" s="48"/>
      <c r="Y2819" s="79"/>
      <c r="Z2819" s="102"/>
      <c r="AA2819" s="48"/>
      <c r="AB2819" s="48"/>
      <c r="AD2819" s="48"/>
      <c r="AE2819" s="48"/>
      <c r="AF2819" s="48"/>
      <c r="AH2819" s="48"/>
      <c r="AJ2819" s="48"/>
      <c r="AK2819" s="48"/>
    </row>
    <row r="2820" spans="6:37" x14ac:dyDescent="0.25">
      <c r="F2820" s="48"/>
      <c r="G2820" s="48"/>
      <c r="H2820" s="61"/>
      <c r="I2820" s="48"/>
      <c r="J2820" s="48"/>
      <c r="Y2820" s="79"/>
      <c r="Z2820" s="102"/>
      <c r="AA2820" s="48"/>
      <c r="AB2820" s="48"/>
      <c r="AD2820" s="48"/>
      <c r="AE2820" s="48"/>
      <c r="AF2820" s="48"/>
      <c r="AH2820" s="48"/>
      <c r="AJ2820" s="48"/>
      <c r="AK2820" s="48"/>
    </row>
    <row r="2821" spans="6:37" x14ac:dyDescent="0.25">
      <c r="F2821" s="48"/>
      <c r="G2821" s="48"/>
      <c r="H2821" s="61"/>
      <c r="I2821" s="48"/>
      <c r="J2821" s="48"/>
      <c r="Y2821" s="79"/>
      <c r="Z2821" s="102"/>
      <c r="AA2821" s="48"/>
      <c r="AB2821" s="48"/>
      <c r="AD2821" s="48"/>
      <c r="AE2821" s="48"/>
      <c r="AF2821" s="48"/>
      <c r="AH2821" s="48"/>
      <c r="AJ2821" s="48"/>
      <c r="AK2821" s="48"/>
    </row>
    <row r="2822" spans="6:37" x14ac:dyDescent="0.25">
      <c r="F2822" s="48"/>
      <c r="G2822" s="48"/>
      <c r="H2822" s="61"/>
      <c r="I2822" s="48"/>
      <c r="J2822" s="48"/>
      <c r="Y2822" s="79"/>
      <c r="Z2822" s="102"/>
      <c r="AA2822" s="48"/>
      <c r="AB2822" s="48"/>
      <c r="AD2822" s="48"/>
      <c r="AE2822" s="48"/>
      <c r="AF2822" s="48"/>
      <c r="AH2822" s="48"/>
      <c r="AJ2822" s="48"/>
      <c r="AK2822" s="48"/>
    </row>
    <row r="2823" spans="6:37" x14ac:dyDescent="0.25">
      <c r="F2823" s="48"/>
      <c r="G2823" s="48"/>
      <c r="H2823" s="61"/>
      <c r="I2823" s="48"/>
      <c r="J2823" s="48"/>
      <c r="Y2823" s="79"/>
      <c r="Z2823" s="102"/>
      <c r="AA2823" s="48"/>
      <c r="AB2823" s="48"/>
      <c r="AD2823" s="48"/>
      <c r="AE2823" s="48"/>
      <c r="AF2823" s="48"/>
      <c r="AH2823" s="48"/>
      <c r="AJ2823" s="48"/>
      <c r="AK2823" s="48"/>
    </row>
    <row r="2824" spans="6:37" x14ac:dyDescent="0.25">
      <c r="F2824" s="48"/>
      <c r="G2824" s="48"/>
      <c r="H2824" s="61"/>
      <c r="I2824" s="48"/>
      <c r="J2824" s="48"/>
      <c r="Y2824" s="79"/>
      <c r="Z2824" s="102"/>
      <c r="AA2824" s="48"/>
      <c r="AB2824" s="48"/>
      <c r="AD2824" s="48"/>
      <c r="AE2824" s="48"/>
      <c r="AF2824" s="48"/>
      <c r="AH2824" s="48"/>
      <c r="AJ2824" s="48"/>
      <c r="AK2824" s="48"/>
    </row>
    <row r="2825" spans="6:37" x14ac:dyDescent="0.25">
      <c r="F2825" s="48"/>
      <c r="G2825" s="48"/>
      <c r="H2825" s="61"/>
      <c r="I2825" s="48"/>
      <c r="J2825" s="48"/>
      <c r="Y2825" s="79"/>
      <c r="Z2825" s="102"/>
      <c r="AA2825" s="48"/>
      <c r="AB2825" s="48"/>
      <c r="AD2825" s="48"/>
      <c r="AE2825" s="48"/>
      <c r="AF2825" s="48"/>
      <c r="AH2825" s="48"/>
      <c r="AJ2825" s="48"/>
      <c r="AK2825" s="48"/>
    </row>
    <row r="2826" spans="6:37" x14ac:dyDescent="0.25">
      <c r="F2826" s="48"/>
      <c r="G2826" s="48"/>
      <c r="H2826" s="61"/>
      <c r="I2826" s="48"/>
      <c r="J2826" s="48"/>
      <c r="Y2826" s="79"/>
      <c r="Z2826" s="102"/>
      <c r="AA2826" s="48"/>
      <c r="AB2826" s="48"/>
      <c r="AD2826" s="48"/>
      <c r="AE2826" s="48"/>
      <c r="AF2826" s="48"/>
      <c r="AH2826" s="48"/>
      <c r="AJ2826" s="48"/>
      <c r="AK2826" s="48"/>
    </row>
    <row r="2827" spans="6:37" x14ac:dyDescent="0.25">
      <c r="F2827" s="48"/>
      <c r="G2827" s="48"/>
      <c r="H2827" s="61"/>
      <c r="I2827" s="48"/>
      <c r="J2827" s="48"/>
      <c r="Y2827" s="79"/>
      <c r="Z2827" s="102"/>
      <c r="AA2827" s="48"/>
      <c r="AB2827" s="48"/>
      <c r="AD2827" s="48"/>
      <c r="AE2827" s="48"/>
      <c r="AF2827" s="48"/>
      <c r="AH2827" s="48"/>
      <c r="AJ2827" s="48"/>
      <c r="AK2827" s="48"/>
    </row>
    <row r="2828" spans="6:37" x14ac:dyDescent="0.25">
      <c r="F2828" s="48"/>
      <c r="G2828" s="48"/>
      <c r="H2828" s="61"/>
      <c r="I2828" s="48"/>
      <c r="J2828" s="48"/>
      <c r="Y2828" s="79"/>
      <c r="Z2828" s="102"/>
      <c r="AA2828" s="48"/>
      <c r="AB2828" s="48"/>
      <c r="AD2828" s="48"/>
      <c r="AE2828" s="48"/>
      <c r="AF2828" s="48"/>
      <c r="AH2828" s="48"/>
      <c r="AJ2828" s="48"/>
      <c r="AK2828" s="48"/>
    </row>
    <row r="2829" spans="6:37" x14ac:dyDescent="0.25">
      <c r="F2829" s="48"/>
      <c r="G2829" s="48"/>
      <c r="H2829" s="61"/>
      <c r="I2829" s="48"/>
      <c r="J2829" s="48"/>
      <c r="Y2829" s="79"/>
      <c r="Z2829" s="102"/>
      <c r="AA2829" s="48"/>
      <c r="AB2829" s="48"/>
      <c r="AD2829" s="48"/>
      <c r="AE2829" s="48"/>
      <c r="AF2829" s="48"/>
      <c r="AH2829" s="48"/>
      <c r="AJ2829" s="48"/>
      <c r="AK2829" s="48"/>
    </row>
    <row r="2830" spans="6:37" x14ac:dyDescent="0.25">
      <c r="F2830" s="48"/>
      <c r="G2830" s="48"/>
      <c r="H2830" s="61"/>
      <c r="I2830" s="48"/>
      <c r="J2830" s="48"/>
      <c r="Y2830" s="79"/>
      <c r="Z2830" s="102"/>
      <c r="AA2830" s="48"/>
      <c r="AB2830" s="48"/>
      <c r="AD2830" s="48"/>
      <c r="AE2830" s="48"/>
      <c r="AF2830" s="48"/>
      <c r="AH2830" s="48"/>
      <c r="AJ2830" s="48"/>
      <c r="AK2830" s="48"/>
    </row>
    <row r="2831" spans="6:37" x14ac:dyDescent="0.25">
      <c r="F2831" s="48"/>
      <c r="G2831" s="48"/>
      <c r="H2831" s="61"/>
      <c r="I2831" s="48"/>
      <c r="J2831" s="48"/>
      <c r="Y2831" s="79"/>
      <c r="Z2831" s="102"/>
      <c r="AA2831" s="48"/>
      <c r="AB2831" s="48"/>
      <c r="AD2831" s="48"/>
      <c r="AE2831" s="48"/>
      <c r="AF2831" s="48"/>
      <c r="AH2831" s="48"/>
      <c r="AJ2831" s="48"/>
      <c r="AK2831" s="48"/>
    </row>
    <row r="2832" spans="6:37" x14ac:dyDescent="0.25">
      <c r="F2832" s="48"/>
      <c r="G2832" s="48"/>
      <c r="H2832" s="61"/>
      <c r="I2832" s="48"/>
      <c r="J2832" s="48"/>
      <c r="Y2832" s="79"/>
      <c r="Z2832" s="102"/>
      <c r="AA2832" s="48"/>
      <c r="AB2832" s="48"/>
      <c r="AD2832" s="48"/>
      <c r="AE2832" s="48"/>
      <c r="AF2832" s="48"/>
      <c r="AH2832" s="48"/>
      <c r="AJ2832" s="48"/>
      <c r="AK2832" s="48"/>
    </row>
    <row r="2833" spans="6:37" x14ac:dyDescent="0.25">
      <c r="F2833" s="48"/>
      <c r="G2833" s="48"/>
      <c r="H2833" s="61"/>
      <c r="I2833" s="48"/>
      <c r="J2833" s="48"/>
      <c r="Y2833" s="79"/>
      <c r="Z2833" s="102"/>
      <c r="AA2833" s="48"/>
      <c r="AB2833" s="48"/>
      <c r="AD2833" s="48"/>
      <c r="AE2833" s="48"/>
      <c r="AF2833" s="48"/>
      <c r="AH2833" s="48"/>
      <c r="AJ2833" s="48"/>
      <c r="AK2833" s="48"/>
    </row>
    <row r="2834" spans="6:37" x14ac:dyDescent="0.25">
      <c r="F2834" s="48"/>
      <c r="G2834" s="48"/>
      <c r="H2834" s="61"/>
      <c r="I2834" s="48"/>
      <c r="J2834" s="48"/>
      <c r="Y2834" s="79"/>
      <c r="Z2834" s="102"/>
      <c r="AA2834" s="48"/>
      <c r="AB2834" s="48"/>
      <c r="AD2834" s="48"/>
      <c r="AE2834" s="48"/>
      <c r="AF2834" s="48"/>
      <c r="AH2834" s="48"/>
      <c r="AJ2834" s="48"/>
      <c r="AK2834" s="48"/>
    </row>
    <row r="2835" spans="6:37" x14ac:dyDescent="0.25">
      <c r="F2835" s="48"/>
      <c r="G2835" s="48"/>
      <c r="H2835" s="61"/>
      <c r="I2835" s="48"/>
      <c r="J2835" s="48"/>
      <c r="Y2835" s="79"/>
      <c r="Z2835" s="102"/>
      <c r="AA2835" s="48"/>
      <c r="AB2835" s="48"/>
      <c r="AD2835" s="48"/>
      <c r="AE2835" s="48"/>
      <c r="AF2835" s="48"/>
      <c r="AH2835" s="48"/>
      <c r="AJ2835" s="48"/>
      <c r="AK2835" s="48"/>
    </row>
    <row r="2836" spans="6:37" x14ac:dyDescent="0.25">
      <c r="F2836" s="48"/>
      <c r="G2836" s="48"/>
      <c r="H2836" s="61"/>
      <c r="I2836" s="48"/>
      <c r="J2836" s="48"/>
      <c r="Y2836" s="79"/>
      <c r="Z2836" s="102"/>
      <c r="AA2836" s="48"/>
      <c r="AB2836" s="48"/>
      <c r="AD2836" s="48"/>
      <c r="AE2836" s="48"/>
      <c r="AF2836" s="48"/>
      <c r="AH2836" s="48"/>
      <c r="AJ2836" s="48"/>
      <c r="AK2836" s="48"/>
    </row>
    <row r="2837" spans="6:37" x14ac:dyDescent="0.25">
      <c r="F2837" s="48"/>
      <c r="G2837" s="48"/>
      <c r="H2837" s="61"/>
      <c r="I2837" s="48"/>
      <c r="J2837" s="48"/>
      <c r="Y2837" s="79"/>
      <c r="Z2837" s="102"/>
      <c r="AA2837" s="48"/>
      <c r="AB2837" s="48"/>
      <c r="AD2837" s="48"/>
      <c r="AE2837" s="48"/>
      <c r="AF2837" s="48"/>
      <c r="AH2837" s="48"/>
      <c r="AJ2837" s="48"/>
      <c r="AK2837" s="48"/>
    </row>
    <row r="2838" spans="6:37" x14ac:dyDescent="0.25">
      <c r="F2838" s="48"/>
      <c r="G2838" s="48"/>
      <c r="H2838" s="61"/>
      <c r="I2838" s="48"/>
      <c r="J2838" s="48"/>
      <c r="Y2838" s="79"/>
      <c r="Z2838" s="102"/>
      <c r="AA2838" s="48"/>
      <c r="AB2838" s="48"/>
      <c r="AD2838" s="48"/>
      <c r="AE2838" s="48"/>
      <c r="AF2838" s="48"/>
      <c r="AH2838" s="48"/>
      <c r="AJ2838" s="48"/>
      <c r="AK2838" s="48"/>
    </row>
    <row r="2839" spans="6:37" x14ac:dyDescent="0.25">
      <c r="F2839" s="48"/>
      <c r="G2839" s="48"/>
      <c r="H2839" s="61"/>
      <c r="I2839" s="48"/>
      <c r="J2839" s="48"/>
      <c r="Y2839" s="79"/>
      <c r="Z2839" s="102"/>
      <c r="AA2839" s="48"/>
      <c r="AB2839" s="48"/>
      <c r="AD2839" s="48"/>
      <c r="AE2839" s="48"/>
      <c r="AF2839" s="48"/>
      <c r="AH2839" s="48"/>
      <c r="AJ2839" s="48"/>
      <c r="AK2839" s="48"/>
    </row>
    <row r="2840" spans="6:37" x14ac:dyDescent="0.25">
      <c r="F2840" s="48"/>
      <c r="G2840" s="48"/>
      <c r="H2840" s="61"/>
      <c r="I2840" s="48"/>
      <c r="J2840" s="48"/>
      <c r="Y2840" s="79"/>
      <c r="Z2840" s="102"/>
      <c r="AA2840" s="48"/>
      <c r="AB2840" s="48"/>
      <c r="AD2840" s="48"/>
      <c r="AE2840" s="48"/>
      <c r="AF2840" s="48"/>
      <c r="AH2840" s="48"/>
      <c r="AJ2840" s="48"/>
      <c r="AK2840" s="48"/>
    </row>
    <row r="2841" spans="6:37" x14ac:dyDescent="0.25">
      <c r="F2841" s="48"/>
      <c r="G2841" s="48"/>
      <c r="H2841" s="61"/>
      <c r="I2841" s="48"/>
      <c r="J2841" s="48"/>
      <c r="Y2841" s="79"/>
      <c r="Z2841" s="102"/>
      <c r="AA2841" s="48"/>
      <c r="AB2841" s="48"/>
      <c r="AD2841" s="48"/>
      <c r="AE2841" s="48"/>
      <c r="AF2841" s="48"/>
      <c r="AH2841" s="48"/>
      <c r="AJ2841" s="48"/>
      <c r="AK2841" s="48"/>
    </row>
    <row r="2842" spans="6:37" x14ac:dyDescent="0.25">
      <c r="F2842" s="48"/>
      <c r="G2842" s="48"/>
      <c r="H2842" s="61"/>
      <c r="I2842" s="48"/>
      <c r="J2842" s="48"/>
      <c r="Y2842" s="79"/>
      <c r="Z2842" s="102"/>
      <c r="AA2842" s="48"/>
      <c r="AB2842" s="48"/>
      <c r="AD2842" s="48"/>
      <c r="AE2842" s="48"/>
      <c r="AF2842" s="48"/>
      <c r="AH2842" s="48"/>
      <c r="AJ2842" s="48"/>
      <c r="AK2842" s="48"/>
    </row>
    <row r="2843" spans="6:37" x14ac:dyDescent="0.25">
      <c r="F2843" s="48"/>
      <c r="G2843" s="48"/>
      <c r="H2843" s="61"/>
      <c r="I2843" s="48"/>
      <c r="J2843" s="48"/>
      <c r="Y2843" s="79"/>
      <c r="Z2843" s="102"/>
      <c r="AA2843" s="48"/>
      <c r="AB2843" s="48"/>
      <c r="AD2843" s="48"/>
      <c r="AE2843" s="48"/>
      <c r="AF2843" s="48"/>
      <c r="AH2843" s="48"/>
      <c r="AJ2843" s="48"/>
      <c r="AK2843" s="48"/>
    </row>
    <row r="2844" spans="6:37" x14ac:dyDescent="0.25">
      <c r="F2844" s="48"/>
      <c r="G2844" s="48"/>
      <c r="H2844" s="61"/>
      <c r="I2844" s="48"/>
      <c r="J2844" s="48"/>
      <c r="Y2844" s="79"/>
      <c r="Z2844" s="102"/>
      <c r="AA2844" s="48"/>
      <c r="AB2844" s="48"/>
      <c r="AD2844" s="48"/>
      <c r="AE2844" s="48"/>
      <c r="AF2844" s="48"/>
      <c r="AH2844" s="48"/>
      <c r="AJ2844" s="48"/>
      <c r="AK2844" s="48"/>
    </row>
    <row r="2845" spans="6:37" x14ac:dyDescent="0.25">
      <c r="F2845" s="48"/>
      <c r="G2845" s="48"/>
      <c r="H2845" s="61"/>
      <c r="I2845" s="48"/>
      <c r="J2845" s="48"/>
      <c r="Y2845" s="79"/>
      <c r="Z2845" s="102"/>
      <c r="AA2845" s="48"/>
      <c r="AB2845" s="48"/>
      <c r="AD2845" s="48"/>
      <c r="AE2845" s="48"/>
      <c r="AF2845" s="48"/>
      <c r="AH2845" s="48"/>
      <c r="AJ2845" s="48"/>
      <c r="AK2845" s="48"/>
    </row>
    <row r="2846" spans="6:37" x14ac:dyDescent="0.25">
      <c r="F2846" s="48"/>
      <c r="G2846" s="48"/>
      <c r="H2846" s="61"/>
      <c r="I2846" s="48"/>
      <c r="J2846" s="48"/>
      <c r="Y2846" s="79"/>
      <c r="Z2846" s="102"/>
      <c r="AA2846" s="48"/>
      <c r="AB2846" s="48"/>
      <c r="AD2846" s="48"/>
      <c r="AE2846" s="48"/>
      <c r="AF2846" s="48"/>
      <c r="AH2846" s="48"/>
      <c r="AJ2846" s="48"/>
      <c r="AK2846" s="48"/>
    </row>
    <row r="2847" spans="6:37" x14ac:dyDescent="0.25">
      <c r="F2847" s="48"/>
      <c r="G2847" s="48"/>
      <c r="H2847" s="61"/>
      <c r="I2847" s="48"/>
      <c r="J2847" s="48"/>
      <c r="Y2847" s="79"/>
      <c r="Z2847" s="102"/>
      <c r="AA2847" s="48"/>
      <c r="AB2847" s="48"/>
      <c r="AD2847" s="48"/>
      <c r="AE2847" s="48"/>
      <c r="AF2847" s="48"/>
      <c r="AH2847" s="48"/>
      <c r="AJ2847" s="48"/>
      <c r="AK2847" s="48"/>
    </row>
    <row r="2848" spans="6:37" x14ac:dyDescent="0.25">
      <c r="F2848" s="48"/>
      <c r="G2848" s="48"/>
      <c r="H2848" s="61"/>
      <c r="I2848" s="48"/>
      <c r="J2848" s="48"/>
      <c r="Y2848" s="79"/>
      <c r="Z2848" s="102"/>
      <c r="AA2848" s="48"/>
      <c r="AB2848" s="48"/>
      <c r="AD2848" s="48"/>
      <c r="AE2848" s="48"/>
      <c r="AF2848" s="48"/>
      <c r="AH2848" s="48"/>
      <c r="AJ2848" s="48"/>
      <c r="AK2848" s="48"/>
    </row>
    <row r="2849" spans="6:37" x14ac:dyDescent="0.25">
      <c r="F2849" s="48"/>
      <c r="G2849" s="48"/>
      <c r="H2849" s="61"/>
      <c r="I2849" s="48"/>
      <c r="J2849" s="48"/>
      <c r="Y2849" s="79"/>
      <c r="Z2849" s="102"/>
      <c r="AA2849" s="48"/>
      <c r="AB2849" s="48"/>
      <c r="AD2849" s="48"/>
      <c r="AE2849" s="48"/>
      <c r="AF2849" s="48"/>
      <c r="AH2849" s="48"/>
      <c r="AJ2849" s="48"/>
      <c r="AK2849" s="48"/>
    </row>
    <row r="2850" spans="6:37" x14ac:dyDescent="0.25">
      <c r="F2850" s="48"/>
      <c r="G2850" s="48"/>
      <c r="H2850" s="61"/>
      <c r="I2850" s="48"/>
      <c r="J2850" s="48"/>
      <c r="Y2850" s="79"/>
      <c r="Z2850" s="102"/>
      <c r="AA2850" s="48"/>
      <c r="AB2850" s="48"/>
      <c r="AD2850" s="48"/>
      <c r="AE2850" s="48"/>
      <c r="AF2850" s="48"/>
      <c r="AH2850" s="48"/>
      <c r="AJ2850" s="48"/>
      <c r="AK2850" s="48"/>
    </row>
    <row r="2851" spans="6:37" x14ac:dyDescent="0.25">
      <c r="F2851" s="48"/>
      <c r="G2851" s="48"/>
      <c r="H2851" s="61"/>
      <c r="I2851" s="48"/>
      <c r="J2851" s="48"/>
      <c r="Y2851" s="79"/>
      <c r="Z2851" s="102"/>
      <c r="AA2851" s="48"/>
      <c r="AB2851" s="48"/>
      <c r="AD2851" s="48"/>
      <c r="AE2851" s="48"/>
      <c r="AF2851" s="48"/>
      <c r="AH2851" s="48"/>
      <c r="AJ2851" s="48"/>
      <c r="AK2851" s="48"/>
    </row>
    <row r="2852" spans="6:37" x14ac:dyDescent="0.25">
      <c r="F2852" s="48"/>
      <c r="G2852" s="48"/>
      <c r="H2852" s="61"/>
      <c r="I2852" s="48"/>
      <c r="J2852" s="48"/>
      <c r="Y2852" s="79"/>
      <c r="Z2852" s="102"/>
      <c r="AA2852" s="48"/>
      <c r="AB2852" s="48"/>
      <c r="AD2852" s="48"/>
      <c r="AE2852" s="48"/>
      <c r="AF2852" s="48"/>
      <c r="AH2852" s="48"/>
      <c r="AJ2852" s="48"/>
      <c r="AK2852" s="48"/>
    </row>
    <row r="2853" spans="6:37" x14ac:dyDescent="0.25">
      <c r="F2853" s="48"/>
      <c r="G2853" s="48"/>
      <c r="H2853" s="61"/>
      <c r="I2853" s="48"/>
      <c r="J2853" s="48"/>
      <c r="Y2853" s="79"/>
      <c r="Z2853" s="102"/>
      <c r="AA2853" s="48"/>
      <c r="AB2853" s="48"/>
      <c r="AD2853" s="48"/>
      <c r="AE2853" s="48"/>
      <c r="AF2853" s="48"/>
      <c r="AH2853" s="48"/>
      <c r="AJ2853" s="48"/>
      <c r="AK2853" s="48"/>
    </row>
    <row r="2854" spans="6:37" x14ac:dyDescent="0.25">
      <c r="F2854" s="48"/>
      <c r="G2854" s="48"/>
      <c r="H2854" s="61"/>
      <c r="I2854" s="48"/>
      <c r="J2854" s="48"/>
      <c r="Y2854" s="79"/>
      <c r="Z2854" s="102"/>
      <c r="AA2854" s="48"/>
      <c r="AB2854" s="48"/>
      <c r="AD2854" s="48"/>
      <c r="AE2854" s="48"/>
      <c r="AF2854" s="48"/>
      <c r="AH2854" s="48"/>
      <c r="AJ2854" s="48"/>
      <c r="AK2854" s="48"/>
    </row>
    <row r="2855" spans="6:37" x14ac:dyDescent="0.25">
      <c r="F2855" s="48"/>
      <c r="G2855" s="48"/>
      <c r="H2855" s="61"/>
      <c r="I2855" s="48"/>
      <c r="J2855" s="48"/>
      <c r="Y2855" s="79"/>
      <c r="Z2855" s="102"/>
      <c r="AA2855" s="48"/>
      <c r="AB2855" s="48"/>
      <c r="AD2855" s="48"/>
      <c r="AE2855" s="48"/>
      <c r="AF2855" s="48"/>
      <c r="AH2855" s="48"/>
      <c r="AJ2855" s="48"/>
      <c r="AK2855" s="48"/>
    </row>
    <row r="2856" spans="6:37" x14ac:dyDescent="0.25">
      <c r="F2856" s="48"/>
      <c r="G2856" s="48"/>
      <c r="H2856" s="61"/>
      <c r="I2856" s="48"/>
      <c r="J2856" s="48"/>
      <c r="Y2856" s="79"/>
      <c r="Z2856" s="102"/>
      <c r="AA2856" s="48"/>
      <c r="AB2856" s="48"/>
      <c r="AD2856" s="48"/>
      <c r="AE2856" s="48"/>
      <c r="AF2856" s="48"/>
      <c r="AH2856" s="48"/>
      <c r="AJ2856" s="48"/>
      <c r="AK2856" s="48"/>
    </row>
    <row r="2857" spans="6:37" x14ac:dyDescent="0.25">
      <c r="F2857" s="48"/>
      <c r="G2857" s="48"/>
      <c r="H2857" s="61"/>
      <c r="I2857" s="48"/>
      <c r="J2857" s="48"/>
      <c r="Y2857" s="79"/>
      <c r="Z2857" s="102"/>
      <c r="AA2857" s="48"/>
      <c r="AB2857" s="48"/>
      <c r="AD2857" s="48"/>
      <c r="AE2857" s="48"/>
      <c r="AF2857" s="48"/>
      <c r="AH2857" s="48"/>
      <c r="AJ2857" s="48"/>
      <c r="AK2857" s="48"/>
    </row>
    <row r="2858" spans="6:37" x14ac:dyDescent="0.25">
      <c r="F2858" s="48"/>
      <c r="G2858" s="48"/>
      <c r="H2858" s="61"/>
      <c r="I2858" s="48"/>
      <c r="J2858" s="48"/>
      <c r="Y2858" s="79"/>
      <c r="Z2858" s="102"/>
      <c r="AA2858" s="48"/>
      <c r="AB2858" s="48"/>
      <c r="AD2858" s="48"/>
      <c r="AE2858" s="48"/>
      <c r="AF2858" s="48"/>
      <c r="AH2858" s="48"/>
      <c r="AJ2858" s="48"/>
      <c r="AK2858" s="48"/>
    </row>
    <row r="2859" spans="6:37" x14ac:dyDescent="0.25">
      <c r="F2859" s="48"/>
      <c r="G2859" s="48"/>
      <c r="H2859" s="61"/>
      <c r="I2859" s="48"/>
      <c r="J2859" s="48"/>
      <c r="Y2859" s="79"/>
      <c r="Z2859" s="102"/>
      <c r="AA2859" s="48"/>
      <c r="AB2859" s="48"/>
      <c r="AD2859" s="48"/>
      <c r="AE2859" s="48"/>
      <c r="AF2859" s="48"/>
      <c r="AH2859" s="48"/>
      <c r="AJ2859" s="48"/>
      <c r="AK2859" s="48"/>
    </row>
    <row r="2860" spans="6:37" x14ac:dyDescent="0.25">
      <c r="F2860" s="48"/>
      <c r="G2860" s="48"/>
      <c r="H2860" s="61"/>
      <c r="I2860" s="48"/>
      <c r="J2860" s="48"/>
      <c r="Y2860" s="79"/>
      <c r="Z2860" s="102"/>
      <c r="AA2860" s="48"/>
      <c r="AB2860" s="48"/>
      <c r="AD2860" s="48"/>
      <c r="AE2860" s="48"/>
      <c r="AF2860" s="48"/>
      <c r="AH2860" s="48"/>
      <c r="AJ2860" s="48"/>
      <c r="AK2860" s="48"/>
    </row>
    <row r="2861" spans="6:37" x14ac:dyDescent="0.25">
      <c r="F2861" s="48"/>
      <c r="G2861" s="48"/>
      <c r="H2861" s="61"/>
      <c r="I2861" s="48"/>
      <c r="J2861" s="48"/>
      <c r="Y2861" s="79"/>
      <c r="Z2861" s="102"/>
      <c r="AA2861" s="48"/>
      <c r="AB2861" s="48"/>
      <c r="AD2861" s="48"/>
      <c r="AE2861" s="48"/>
      <c r="AF2861" s="48"/>
      <c r="AH2861" s="48"/>
      <c r="AJ2861" s="48"/>
      <c r="AK2861" s="48"/>
    </row>
    <row r="2862" spans="6:37" x14ac:dyDescent="0.25">
      <c r="F2862" s="48"/>
      <c r="G2862" s="48"/>
      <c r="H2862" s="61"/>
      <c r="I2862" s="48"/>
      <c r="J2862" s="48"/>
      <c r="Y2862" s="79"/>
      <c r="Z2862" s="102"/>
      <c r="AA2862" s="48"/>
      <c r="AB2862" s="48"/>
      <c r="AD2862" s="48"/>
      <c r="AE2862" s="48"/>
      <c r="AF2862" s="48"/>
      <c r="AH2862" s="48"/>
      <c r="AJ2862" s="48"/>
      <c r="AK2862" s="48"/>
    </row>
    <row r="2863" spans="6:37" x14ac:dyDescent="0.25">
      <c r="F2863" s="48"/>
      <c r="G2863" s="48"/>
      <c r="H2863" s="61"/>
      <c r="I2863" s="48"/>
      <c r="J2863" s="48"/>
      <c r="Y2863" s="79"/>
      <c r="Z2863" s="102"/>
      <c r="AA2863" s="48"/>
      <c r="AB2863" s="48"/>
      <c r="AD2863" s="48"/>
      <c r="AE2863" s="48"/>
      <c r="AF2863" s="48"/>
      <c r="AH2863" s="48"/>
      <c r="AJ2863" s="48"/>
      <c r="AK2863" s="48"/>
    </row>
    <row r="2864" spans="6:37" x14ac:dyDescent="0.25">
      <c r="F2864" s="48"/>
      <c r="G2864" s="48"/>
      <c r="H2864" s="61"/>
      <c r="I2864" s="48"/>
      <c r="J2864" s="48"/>
      <c r="Y2864" s="79"/>
      <c r="Z2864" s="102"/>
      <c r="AA2864" s="48"/>
      <c r="AB2864" s="48"/>
      <c r="AD2864" s="48"/>
      <c r="AE2864" s="48"/>
      <c r="AF2864" s="48"/>
      <c r="AH2864" s="48"/>
      <c r="AJ2864" s="48"/>
      <c r="AK2864" s="48"/>
    </row>
    <row r="2865" spans="6:37" x14ac:dyDescent="0.25">
      <c r="F2865" s="48"/>
      <c r="G2865" s="48"/>
      <c r="H2865" s="61"/>
      <c r="I2865" s="48"/>
      <c r="J2865" s="48"/>
      <c r="Y2865" s="79"/>
      <c r="Z2865" s="102"/>
      <c r="AA2865" s="48"/>
      <c r="AB2865" s="48"/>
      <c r="AD2865" s="48"/>
      <c r="AE2865" s="48"/>
      <c r="AF2865" s="48"/>
      <c r="AH2865" s="48"/>
      <c r="AJ2865" s="48"/>
      <c r="AK2865" s="48"/>
    </row>
    <row r="2866" spans="6:37" x14ac:dyDescent="0.25">
      <c r="F2866" s="48"/>
      <c r="G2866" s="48"/>
      <c r="H2866" s="61"/>
      <c r="I2866" s="48"/>
      <c r="J2866" s="48"/>
      <c r="Y2866" s="79"/>
      <c r="Z2866" s="102"/>
      <c r="AA2866" s="48"/>
      <c r="AB2866" s="48"/>
      <c r="AD2866" s="48"/>
      <c r="AE2866" s="48"/>
      <c r="AF2866" s="48"/>
      <c r="AH2866" s="48"/>
      <c r="AJ2866" s="48"/>
      <c r="AK2866" s="48"/>
    </row>
    <row r="2867" spans="6:37" x14ac:dyDescent="0.25">
      <c r="F2867" s="48"/>
      <c r="G2867" s="48"/>
      <c r="H2867" s="61"/>
      <c r="I2867" s="48"/>
      <c r="J2867" s="48"/>
      <c r="Y2867" s="79"/>
      <c r="Z2867" s="102"/>
      <c r="AA2867" s="48"/>
      <c r="AB2867" s="48"/>
      <c r="AD2867" s="48"/>
      <c r="AE2867" s="48"/>
      <c r="AF2867" s="48"/>
      <c r="AH2867" s="48"/>
      <c r="AJ2867" s="48"/>
      <c r="AK2867" s="48"/>
    </row>
    <row r="2868" spans="6:37" x14ac:dyDescent="0.25">
      <c r="F2868" s="48"/>
      <c r="G2868" s="48"/>
      <c r="H2868" s="61"/>
      <c r="I2868" s="48"/>
      <c r="J2868" s="48"/>
      <c r="Y2868" s="79"/>
      <c r="Z2868" s="102"/>
      <c r="AA2868" s="48"/>
      <c r="AB2868" s="48"/>
      <c r="AD2868" s="48"/>
      <c r="AE2868" s="48"/>
      <c r="AF2868" s="48"/>
      <c r="AH2868" s="48"/>
      <c r="AJ2868" s="48"/>
      <c r="AK2868" s="48"/>
    </row>
    <row r="2869" spans="6:37" x14ac:dyDescent="0.25">
      <c r="F2869" s="48"/>
      <c r="G2869" s="48"/>
      <c r="H2869" s="61"/>
      <c r="I2869" s="48"/>
      <c r="J2869" s="48"/>
      <c r="Y2869" s="79"/>
      <c r="Z2869" s="102"/>
      <c r="AA2869" s="48"/>
      <c r="AB2869" s="48"/>
      <c r="AD2869" s="48"/>
      <c r="AE2869" s="48"/>
      <c r="AF2869" s="48"/>
      <c r="AH2869" s="48"/>
      <c r="AJ2869" s="48"/>
      <c r="AK2869" s="48"/>
    </row>
    <row r="2870" spans="6:37" x14ac:dyDescent="0.25">
      <c r="F2870" s="48"/>
      <c r="G2870" s="48"/>
      <c r="H2870" s="61"/>
      <c r="I2870" s="48"/>
      <c r="J2870" s="48"/>
      <c r="Y2870" s="79"/>
      <c r="Z2870" s="102"/>
      <c r="AA2870" s="48"/>
      <c r="AB2870" s="48"/>
      <c r="AD2870" s="48"/>
      <c r="AE2870" s="48"/>
      <c r="AF2870" s="48"/>
      <c r="AH2870" s="48"/>
      <c r="AJ2870" s="48"/>
      <c r="AK2870" s="48"/>
    </row>
    <row r="2871" spans="6:37" x14ac:dyDescent="0.25">
      <c r="F2871" s="48"/>
      <c r="G2871" s="48"/>
      <c r="H2871" s="61"/>
      <c r="I2871" s="48"/>
      <c r="J2871" s="48"/>
      <c r="Y2871" s="79"/>
      <c r="Z2871" s="102"/>
      <c r="AA2871" s="48"/>
      <c r="AB2871" s="48"/>
      <c r="AD2871" s="48"/>
      <c r="AE2871" s="48"/>
      <c r="AF2871" s="48"/>
      <c r="AH2871" s="48"/>
      <c r="AJ2871" s="48"/>
      <c r="AK2871" s="48"/>
    </row>
    <row r="2872" spans="6:37" x14ac:dyDescent="0.25">
      <c r="F2872" s="48"/>
      <c r="G2872" s="48"/>
      <c r="H2872" s="61"/>
      <c r="I2872" s="48"/>
      <c r="J2872" s="48"/>
      <c r="Y2872" s="79"/>
      <c r="Z2872" s="102"/>
      <c r="AA2872" s="48"/>
      <c r="AB2872" s="48"/>
      <c r="AD2872" s="48"/>
      <c r="AE2872" s="48"/>
      <c r="AF2872" s="48"/>
      <c r="AH2872" s="48"/>
      <c r="AJ2872" s="48"/>
      <c r="AK2872" s="48"/>
    </row>
    <row r="2873" spans="6:37" x14ac:dyDescent="0.25">
      <c r="F2873" s="48"/>
      <c r="G2873" s="48"/>
      <c r="H2873" s="61"/>
      <c r="I2873" s="48"/>
      <c r="J2873" s="48"/>
      <c r="Y2873" s="79"/>
      <c r="Z2873" s="102"/>
      <c r="AA2873" s="48"/>
      <c r="AB2873" s="48"/>
      <c r="AD2873" s="48"/>
      <c r="AE2873" s="48"/>
      <c r="AF2873" s="48"/>
      <c r="AH2873" s="48"/>
      <c r="AJ2873" s="48"/>
      <c r="AK2873" s="48"/>
    </row>
    <row r="2874" spans="6:37" x14ac:dyDescent="0.25">
      <c r="F2874" s="48"/>
      <c r="G2874" s="48"/>
      <c r="H2874" s="61"/>
      <c r="I2874" s="48"/>
      <c r="J2874" s="48"/>
      <c r="Y2874" s="79"/>
      <c r="Z2874" s="102"/>
      <c r="AA2874" s="48"/>
      <c r="AB2874" s="48"/>
      <c r="AD2874" s="48"/>
      <c r="AE2874" s="48"/>
      <c r="AF2874" s="48"/>
      <c r="AH2874" s="48"/>
      <c r="AJ2874" s="48"/>
      <c r="AK2874" s="48"/>
    </row>
    <row r="2875" spans="6:37" x14ac:dyDescent="0.25">
      <c r="F2875" s="48"/>
      <c r="G2875" s="48"/>
      <c r="H2875" s="61"/>
      <c r="I2875" s="48"/>
      <c r="J2875" s="48"/>
      <c r="Y2875" s="79"/>
      <c r="Z2875" s="102"/>
      <c r="AA2875" s="48"/>
      <c r="AB2875" s="48"/>
      <c r="AD2875" s="48"/>
      <c r="AE2875" s="48"/>
      <c r="AF2875" s="48"/>
      <c r="AH2875" s="48"/>
      <c r="AJ2875" s="48"/>
      <c r="AK2875" s="48"/>
    </row>
    <row r="2876" spans="6:37" x14ac:dyDescent="0.25">
      <c r="F2876" s="48"/>
      <c r="G2876" s="48"/>
      <c r="H2876" s="61"/>
      <c r="I2876" s="48"/>
      <c r="J2876" s="48"/>
      <c r="Y2876" s="79"/>
      <c r="Z2876" s="102"/>
      <c r="AA2876" s="48"/>
      <c r="AB2876" s="48"/>
      <c r="AD2876" s="48"/>
      <c r="AE2876" s="48"/>
      <c r="AF2876" s="48"/>
      <c r="AH2876" s="48"/>
      <c r="AJ2876" s="48"/>
      <c r="AK2876" s="48"/>
    </row>
    <row r="2877" spans="6:37" x14ac:dyDescent="0.25">
      <c r="F2877" s="48"/>
      <c r="G2877" s="48"/>
      <c r="H2877" s="61"/>
      <c r="I2877" s="48"/>
      <c r="J2877" s="48"/>
      <c r="Y2877" s="79"/>
      <c r="Z2877" s="102"/>
      <c r="AA2877" s="48"/>
      <c r="AB2877" s="48"/>
      <c r="AD2877" s="48"/>
      <c r="AE2877" s="48"/>
      <c r="AF2877" s="48"/>
      <c r="AH2877" s="48"/>
      <c r="AJ2877" s="48"/>
      <c r="AK2877" s="48"/>
    </row>
    <row r="2878" spans="6:37" x14ac:dyDescent="0.25">
      <c r="F2878" s="48"/>
      <c r="G2878" s="48"/>
      <c r="H2878" s="61"/>
      <c r="I2878" s="48"/>
      <c r="J2878" s="48"/>
      <c r="Y2878" s="79"/>
      <c r="Z2878" s="102"/>
      <c r="AA2878" s="48"/>
      <c r="AB2878" s="48"/>
      <c r="AD2878" s="48"/>
      <c r="AE2878" s="48"/>
      <c r="AF2878" s="48"/>
      <c r="AH2878" s="48"/>
      <c r="AJ2878" s="48"/>
      <c r="AK2878" s="48"/>
    </row>
    <row r="2879" spans="6:37" x14ac:dyDescent="0.25">
      <c r="F2879" s="48"/>
      <c r="G2879" s="48"/>
      <c r="H2879" s="61"/>
      <c r="I2879" s="48"/>
      <c r="J2879" s="48"/>
      <c r="Y2879" s="79"/>
      <c r="Z2879" s="102"/>
      <c r="AA2879" s="48"/>
      <c r="AB2879" s="48"/>
      <c r="AD2879" s="48"/>
      <c r="AE2879" s="48"/>
      <c r="AF2879" s="48"/>
      <c r="AH2879" s="48"/>
      <c r="AJ2879" s="48"/>
      <c r="AK2879" s="48"/>
    </row>
    <row r="2880" spans="6:37" x14ac:dyDescent="0.25">
      <c r="F2880" s="48"/>
      <c r="G2880" s="48"/>
      <c r="H2880" s="61"/>
      <c r="I2880" s="48"/>
      <c r="J2880" s="48"/>
      <c r="Y2880" s="79"/>
      <c r="Z2880" s="102"/>
      <c r="AA2880" s="48"/>
      <c r="AB2880" s="48"/>
      <c r="AD2880" s="48"/>
      <c r="AE2880" s="48"/>
      <c r="AF2880" s="48"/>
      <c r="AH2880" s="48"/>
      <c r="AJ2880" s="48"/>
      <c r="AK2880" s="48"/>
    </row>
    <row r="2881" spans="6:37" x14ac:dyDescent="0.25">
      <c r="F2881" s="48"/>
      <c r="G2881" s="48"/>
      <c r="H2881" s="61"/>
      <c r="I2881" s="48"/>
      <c r="J2881" s="48"/>
      <c r="Y2881" s="79"/>
      <c r="Z2881" s="102"/>
      <c r="AA2881" s="48"/>
      <c r="AB2881" s="48"/>
      <c r="AD2881" s="48"/>
      <c r="AE2881" s="48"/>
      <c r="AF2881" s="48"/>
      <c r="AH2881" s="48"/>
      <c r="AJ2881" s="48"/>
      <c r="AK2881" s="48"/>
    </row>
    <row r="2882" spans="6:37" x14ac:dyDescent="0.25">
      <c r="F2882" s="48"/>
      <c r="G2882" s="48"/>
      <c r="H2882" s="61"/>
      <c r="I2882" s="48"/>
      <c r="J2882" s="48"/>
      <c r="Y2882" s="79"/>
      <c r="Z2882" s="102"/>
      <c r="AA2882" s="48"/>
      <c r="AB2882" s="48"/>
      <c r="AD2882" s="48"/>
      <c r="AE2882" s="48"/>
      <c r="AF2882" s="48"/>
      <c r="AH2882" s="48"/>
      <c r="AJ2882" s="48"/>
      <c r="AK2882" s="48"/>
    </row>
    <row r="2883" spans="6:37" x14ac:dyDescent="0.25">
      <c r="F2883" s="48"/>
      <c r="G2883" s="48"/>
      <c r="H2883" s="61"/>
      <c r="I2883" s="48"/>
      <c r="J2883" s="48"/>
      <c r="Y2883" s="79"/>
      <c r="Z2883" s="102"/>
      <c r="AA2883" s="48"/>
      <c r="AB2883" s="48"/>
      <c r="AD2883" s="48"/>
      <c r="AE2883" s="48"/>
      <c r="AF2883" s="48"/>
      <c r="AH2883" s="48"/>
      <c r="AJ2883" s="48"/>
      <c r="AK2883" s="48"/>
    </row>
    <row r="2884" spans="6:37" x14ac:dyDescent="0.25">
      <c r="F2884" s="48"/>
      <c r="G2884" s="48"/>
      <c r="H2884" s="61"/>
      <c r="I2884" s="48"/>
      <c r="J2884" s="48"/>
      <c r="Y2884" s="79"/>
      <c r="Z2884" s="102"/>
      <c r="AA2884" s="48"/>
      <c r="AB2884" s="48"/>
      <c r="AD2884" s="48"/>
      <c r="AE2884" s="48"/>
      <c r="AF2884" s="48"/>
      <c r="AH2884" s="48"/>
      <c r="AJ2884" s="48"/>
      <c r="AK2884" s="48"/>
    </row>
    <row r="2885" spans="6:37" x14ac:dyDescent="0.25">
      <c r="F2885" s="48"/>
      <c r="G2885" s="48"/>
      <c r="H2885" s="61"/>
      <c r="I2885" s="48"/>
      <c r="J2885" s="48"/>
      <c r="Y2885" s="79"/>
      <c r="Z2885" s="102"/>
      <c r="AA2885" s="48"/>
      <c r="AB2885" s="48"/>
      <c r="AD2885" s="48"/>
      <c r="AE2885" s="48"/>
      <c r="AF2885" s="48"/>
      <c r="AH2885" s="48"/>
      <c r="AJ2885" s="48"/>
      <c r="AK2885" s="48"/>
    </row>
    <row r="2886" spans="6:37" x14ac:dyDescent="0.25">
      <c r="F2886" s="48"/>
      <c r="G2886" s="48"/>
      <c r="H2886" s="61"/>
      <c r="I2886" s="48"/>
      <c r="J2886" s="48"/>
      <c r="Y2886" s="79"/>
      <c r="Z2886" s="102"/>
      <c r="AA2886" s="48"/>
      <c r="AB2886" s="48"/>
      <c r="AD2886" s="48"/>
      <c r="AE2886" s="48"/>
      <c r="AF2886" s="48"/>
      <c r="AH2886" s="48"/>
      <c r="AJ2886" s="48"/>
      <c r="AK2886" s="48"/>
    </row>
    <row r="2887" spans="6:37" x14ac:dyDescent="0.25">
      <c r="F2887" s="48"/>
      <c r="G2887" s="48"/>
      <c r="H2887" s="61"/>
      <c r="I2887" s="48"/>
      <c r="J2887" s="48"/>
      <c r="Y2887" s="79"/>
      <c r="Z2887" s="102"/>
      <c r="AA2887" s="48"/>
      <c r="AB2887" s="48"/>
      <c r="AD2887" s="48"/>
      <c r="AE2887" s="48"/>
      <c r="AF2887" s="48"/>
      <c r="AH2887" s="48"/>
      <c r="AJ2887" s="48"/>
      <c r="AK2887" s="48"/>
    </row>
    <row r="2888" spans="6:37" x14ac:dyDescent="0.25">
      <c r="F2888" s="48"/>
      <c r="G2888" s="48"/>
      <c r="H2888" s="61"/>
      <c r="I2888" s="48"/>
      <c r="J2888" s="48"/>
      <c r="Y2888" s="79"/>
      <c r="Z2888" s="102"/>
      <c r="AA2888" s="48"/>
      <c r="AB2888" s="48"/>
      <c r="AD2888" s="48"/>
      <c r="AE2888" s="48"/>
      <c r="AF2888" s="48"/>
      <c r="AH2888" s="48"/>
      <c r="AJ2888" s="48"/>
      <c r="AK2888" s="48"/>
    </row>
    <row r="2889" spans="6:37" x14ac:dyDescent="0.25">
      <c r="F2889" s="48"/>
      <c r="G2889" s="48"/>
      <c r="H2889" s="61"/>
      <c r="I2889" s="48"/>
      <c r="J2889" s="48"/>
      <c r="Y2889" s="79"/>
      <c r="Z2889" s="102"/>
      <c r="AA2889" s="48"/>
      <c r="AB2889" s="48"/>
      <c r="AD2889" s="48"/>
      <c r="AE2889" s="48"/>
      <c r="AF2889" s="48"/>
      <c r="AH2889" s="48"/>
      <c r="AJ2889" s="48"/>
      <c r="AK2889" s="48"/>
    </row>
    <row r="2890" spans="6:37" x14ac:dyDescent="0.25">
      <c r="F2890" s="48"/>
      <c r="G2890" s="48"/>
      <c r="H2890" s="61"/>
      <c r="I2890" s="48"/>
      <c r="J2890" s="48"/>
      <c r="Y2890" s="79"/>
      <c r="Z2890" s="102"/>
      <c r="AA2890" s="48"/>
      <c r="AB2890" s="48"/>
      <c r="AD2890" s="48"/>
      <c r="AE2890" s="48"/>
      <c r="AF2890" s="48"/>
      <c r="AH2890" s="48"/>
      <c r="AJ2890" s="48"/>
      <c r="AK2890" s="48"/>
    </row>
    <row r="2891" spans="6:37" x14ac:dyDescent="0.25">
      <c r="F2891" s="48"/>
      <c r="G2891" s="48"/>
      <c r="H2891" s="61"/>
      <c r="I2891" s="48"/>
      <c r="J2891" s="48"/>
      <c r="Y2891" s="79"/>
      <c r="Z2891" s="102"/>
      <c r="AA2891" s="48"/>
      <c r="AB2891" s="48"/>
      <c r="AD2891" s="48"/>
      <c r="AE2891" s="48"/>
      <c r="AF2891" s="48"/>
      <c r="AH2891" s="48"/>
      <c r="AJ2891" s="48"/>
      <c r="AK2891" s="48"/>
    </row>
    <row r="2892" spans="6:37" x14ac:dyDescent="0.25">
      <c r="F2892" s="48"/>
      <c r="G2892" s="48"/>
      <c r="H2892" s="61"/>
      <c r="I2892" s="48"/>
      <c r="J2892" s="48"/>
      <c r="Y2892" s="79"/>
      <c r="Z2892" s="102"/>
      <c r="AA2892" s="48"/>
      <c r="AB2892" s="48"/>
      <c r="AD2892" s="48"/>
      <c r="AE2892" s="48"/>
      <c r="AF2892" s="48"/>
      <c r="AH2892" s="48"/>
      <c r="AJ2892" s="48"/>
      <c r="AK2892" s="48"/>
    </row>
    <row r="2893" spans="6:37" x14ac:dyDescent="0.25">
      <c r="F2893" s="48"/>
      <c r="G2893" s="48"/>
      <c r="H2893" s="61"/>
      <c r="I2893" s="48"/>
      <c r="J2893" s="48"/>
      <c r="Y2893" s="79"/>
      <c r="Z2893" s="102"/>
      <c r="AA2893" s="48"/>
      <c r="AB2893" s="48"/>
      <c r="AD2893" s="48"/>
      <c r="AE2893" s="48"/>
      <c r="AF2893" s="48"/>
      <c r="AH2893" s="48"/>
      <c r="AJ2893" s="48"/>
      <c r="AK2893" s="48"/>
    </row>
    <row r="2894" spans="6:37" x14ac:dyDescent="0.25">
      <c r="F2894" s="48"/>
      <c r="G2894" s="48"/>
      <c r="H2894" s="61"/>
      <c r="I2894" s="48"/>
      <c r="J2894" s="48"/>
      <c r="Y2894" s="79"/>
      <c r="Z2894" s="102"/>
      <c r="AA2894" s="48"/>
      <c r="AB2894" s="48"/>
      <c r="AD2894" s="48"/>
      <c r="AE2894" s="48"/>
      <c r="AF2894" s="48"/>
      <c r="AH2894" s="48"/>
      <c r="AJ2894" s="48"/>
      <c r="AK2894" s="48"/>
    </row>
    <row r="2895" spans="6:37" x14ac:dyDescent="0.25">
      <c r="F2895" s="48"/>
      <c r="G2895" s="48"/>
      <c r="H2895" s="61"/>
      <c r="I2895" s="48"/>
      <c r="J2895" s="48"/>
      <c r="Y2895" s="79"/>
      <c r="Z2895" s="102"/>
      <c r="AA2895" s="48"/>
      <c r="AB2895" s="48"/>
      <c r="AD2895" s="48"/>
      <c r="AE2895" s="48"/>
      <c r="AF2895" s="48"/>
      <c r="AH2895" s="48"/>
      <c r="AJ2895" s="48"/>
      <c r="AK2895" s="48"/>
    </row>
    <row r="2896" spans="6:37" x14ac:dyDescent="0.25">
      <c r="F2896" s="48"/>
      <c r="G2896" s="48"/>
      <c r="H2896" s="61"/>
      <c r="I2896" s="48"/>
      <c r="J2896" s="48"/>
      <c r="Y2896" s="79"/>
      <c r="Z2896" s="102"/>
      <c r="AA2896" s="48"/>
      <c r="AB2896" s="48"/>
      <c r="AD2896" s="48"/>
      <c r="AE2896" s="48"/>
      <c r="AF2896" s="48"/>
      <c r="AH2896" s="48"/>
      <c r="AJ2896" s="48"/>
      <c r="AK2896" s="48"/>
    </row>
    <row r="2897" spans="6:37" x14ac:dyDescent="0.25">
      <c r="F2897" s="48"/>
      <c r="G2897" s="48"/>
      <c r="H2897" s="61"/>
      <c r="I2897" s="48"/>
      <c r="J2897" s="48"/>
      <c r="Y2897" s="79"/>
      <c r="Z2897" s="102"/>
      <c r="AA2897" s="48"/>
      <c r="AB2897" s="48"/>
      <c r="AD2897" s="48"/>
      <c r="AE2897" s="48"/>
      <c r="AF2897" s="48"/>
      <c r="AH2897" s="48"/>
      <c r="AJ2897" s="48"/>
      <c r="AK2897" s="48"/>
    </row>
    <row r="2898" spans="6:37" x14ac:dyDescent="0.25">
      <c r="F2898" s="48"/>
      <c r="G2898" s="48"/>
      <c r="H2898" s="61"/>
      <c r="I2898" s="48"/>
      <c r="J2898" s="48"/>
      <c r="Y2898" s="79"/>
      <c r="Z2898" s="102"/>
      <c r="AA2898" s="48"/>
      <c r="AB2898" s="48"/>
      <c r="AD2898" s="48"/>
      <c r="AE2898" s="48"/>
      <c r="AF2898" s="48"/>
      <c r="AH2898" s="48"/>
      <c r="AJ2898" s="48"/>
      <c r="AK2898" s="48"/>
    </row>
    <row r="2899" spans="6:37" x14ac:dyDescent="0.25">
      <c r="F2899" s="48"/>
      <c r="G2899" s="48"/>
      <c r="H2899" s="61"/>
      <c r="I2899" s="48"/>
      <c r="J2899" s="48"/>
      <c r="Y2899" s="79"/>
      <c r="Z2899" s="102"/>
      <c r="AA2899" s="48"/>
      <c r="AB2899" s="48"/>
      <c r="AD2899" s="48"/>
      <c r="AE2899" s="48"/>
      <c r="AF2899" s="48"/>
      <c r="AH2899" s="48"/>
      <c r="AJ2899" s="48"/>
      <c r="AK2899" s="48"/>
    </row>
    <row r="2900" spans="6:37" x14ac:dyDescent="0.25">
      <c r="F2900" s="48"/>
      <c r="G2900" s="48"/>
      <c r="H2900" s="61"/>
      <c r="I2900" s="48"/>
      <c r="J2900" s="48"/>
      <c r="Y2900" s="79"/>
      <c r="Z2900" s="102"/>
      <c r="AA2900" s="48"/>
      <c r="AB2900" s="48"/>
      <c r="AD2900" s="48"/>
      <c r="AE2900" s="48"/>
      <c r="AF2900" s="48"/>
      <c r="AH2900" s="48"/>
      <c r="AJ2900" s="48"/>
      <c r="AK2900" s="48"/>
    </row>
    <row r="2901" spans="6:37" x14ac:dyDescent="0.25">
      <c r="F2901" s="48"/>
      <c r="G2901" s="48"/>
      <c r="H2901" s="61"/>
      <c r="I2901" s="48"/>
      <c r="J2901" s="48"/>
      <c r="Y2901" s="79"/>
      <c r="Z2901" s="102"/>
      <c r="AA2901" s="48"/>
      <c r="AB2901" s="48"/>
      <c r="AD2901" s="48"/>
      <c r="AE2901" s="48"/>
      <c r="AF2901" s="48"/>
      <c r="AH2901" s="48"/>
      <c r="AJ2901" s="48"/>
      <c r="AK2901" s="48"/>
    </row>
    <row r="2902" spans="6:37" x14ac:dyDescent="0.25">
      <c r="F2902" s="48"/>
      <c r="G2902" s="48"/>
      <c r="H2902" s="61"/>
      <c r="I2902" s="48"/>
      <c r="J2902" s="48"/>
      <c r="Y2902" s="79"/>
      <c r="Z2902" s="102"/>
      <c r="AA2902" s="48"/>
      <c r="AB2902" s="48"/>
      <c r="AD2902" s="48"/>
      <c r="AE2902" s="48"/>
      <c r="AF2902" s="48"/>
      <c r="AH2902" s="48"/>
      <c r="AJ2902" s="48"/>
      <c r="AK2902" s="48"/>
    </row>
    <row r="2903" spans="6:37" x14ac:dyDescent="0.25">
      <c r="F2903" s="48"/>
      <c r="G2903" s="48"/>
      <c r="H2903" s="61"/>
      <c r="I2903" s="48"/>
      <c r="J2903" s="48"/>
      <c r="Y2903" s="79"/>
      <c r="Z2903" s="102"/>
      <c r="AA2903" s="48"/>
      <c r="AB2903" s="48"/>
      <c r="AD2903" s="48"/>
      <c r="AE2903" s="48"/>
      <c r="AF2903" s="48"/>
      <c r="AH2903" s="48"/>
      <c r="AJ2903" s="48"/>
      <c r="AK2903" s="48"/>
    </row>
    <row r="2904" spans="6:37" x14ac:dyDescent="0.25">
      <c r="F2904" s="48"/>
      <c r="G2904" s="48"/>
      <c r="H2904" s="61"/>
      <c r="I2904" s="48"/>
      <c r="J2904" s="48"/>
      <c r="Y2904" s="79"/>
      <c r="Z2904" s="102"/>
      <c r="AA2904" s="48"/>
      <c r="AB2904" s="48"/>
      <c r="AD2904" s="48"/>
      <c r="AE2904" s="48"/>
      <c r="AF2904" s="48"/>
      <c r="AH2904" s="48"/>
      <c r="AJ2904" s="48"/>
      <c r="AK2904" s="48"/>
    </row>
    <row r="2905" spans="6:37" x14ac:dyDescent="0.25">
      <c r="F2905" s="48"/>
      <c r="G2905" s="48"/>
      <c r="H2905" s="61"/>
      <c r="I2905" s="48"/>
      <c r="J2905" s="48"/>
      <c r="Y2905" s="79"/>
      <c r="Z2905" s="102"/>
      <c r="AA2905" s="48"/>
      <c r="AB2905" s="48"/>
      <c r="AD2905" s="48"/>
      <c r="AE2905" s="48"/>
      <c r="AF2905" s="48"/>
      <c r="AH2905" s="48"/>
      <c r="AJ2905" s="48"/>
      <c r="AK2905" s="48"/>
    </row>
    <row r="2906" spans="6:37" x14ac:dyDescent="0.25">
      <c r="F2906" s="48"/>
      <c r="G2906" s="48"/>
      <c r="H2906" s="61"/>
      <c r="I2906" s="48"/>
      <c r="J2906" s="48"/>
      <c r="Y2906" s="79"/>
      <c r="Z2906" s="102"/>
      <c r="AA2906" s="48"/>
      <c r="AB2906" s="48"/>
      <c r="AD2906" s="48"/>
      <c r="AE2906" s="48"/>
      <c r="AF2906" s="48"/>
      <c r="AH2906" s="48"/>
      <c r="AJ2906" s="48"/>
      <c r="AK2906" s="48"/>
    </row>
    <row r="2907" spans="6:37" x14ac:dyDescent="0.25">
      <c r="F2907" s="48"/>
      <c r="G2907" s="48"/>
      <c r="H2907" s="61"/>
      <c r="I2907" s="48"/>
      <c r="J2907" s="48"/>
      <c r="Y2907" s="79"/>
      <c r="Z2907" s="102"/>
      <c r="AA2907" s="48"/>
      <c r="AB2907" s="48"/>
      <c r="AD2907" s="48"/>
      <c r="AE2907" s="48"/>
      <c r="AF2907" s="48"/>
      <c r="AH2907" s="48"/>
      <c r="AJ2907" s="48"/>
      <c r="AK2907" s="48"/>
    </row>
    <row r="2908" spans="6:37" x14ac:dyDescent="0.25">
      <c r="F2908" s="48"/>
      <c r="G2908" s="48"/>
      <c r="H2908" s="61"/>
      <c r="I2908" s="48"/>
      <c r="J2908" s="48"/>
      <c r="Y2908" s="79"/>
      <c r="Z2908" s="102"/>
      <c r="AA2908" s="48"/>
      <c r="AB2908" s="48"/>
      <c r="AD2908" s="48"/>
      <c r="AE2908" s="48"/>
      <c r="AF2908" s="48"/>
      <c r="AH2908" s="48"/>
      <c r="AJ2908" s="48"/>
      <c r="AK2908" s="48"/>
    </row>
    <row r="2909" spans="6:37" x14ac:dyDescent="0.25">
      <c r="F2909" s="48"/>
      <c r="G2909" s="48"/>
      <c r="H2909" s="61"/>
      <c r="I2909" s="48"/>
      <c r="J2909" s="48"/>
      <c r="Y2909" s="79"/>
      <c r="Z2909" s="102"/>
      <c r="AA2909" s="48"/>
      <c r="AB2909" s="48"/>
      <c r="AD2909" s="48"/>
      <c r="AE2909" s="48"/>
      <c r="AF2909" s="48"/>
      <c r="AH2909" s="48"/>
      <c r="AJ2909" s="48"/>
      <c r="AK2909" s="48"/>
    </row>
    <row r="2910" spans="6:37" x14ac:dyDescent="0.25">
      <c r="F2910" s="48"/>
      <c r="G2910" s="48"/>
      <c r="H2910" s="61"/>
      <c r="I2910" s="48"/>
      <c r="J2910" s="48"/>
      <c r="Y2910" s="79"/>
      <c r="Z2910" s="102"/>
      <c r="AA2910" s="48"/>
      <c r="AB2910" s="48"/>
      <c r="AD2910" s="48"/>
      <c r="AE2910" s="48"/>
      <c r="AF2910" s="48"/>
      <c r="AH2910" s="48"/>
      <c r="AJ2910" s="48"/>
      <c r="AK2910" s="48"/>
    </row>
    <row r="2911" spans="6:37" x14ac:dyDescent="0.25">
      <c r="F2911" s="48"/>
      <c r="G2911" s="48"/>
      <c r="H2911" s="61"/>
      <c r="I2911" s="48"/>
      <c r="J2911" s="48"/>
      <c r="Y2911" s="79"/>
      <c r="Z2911" s="102"/>
      <c r="AA2911" s="48"/>
      <c r="AB2911" s="48"/>
      <c r="AD2911" s="48"/>
      <c r="AE2911" s="48"/>
      <c r="AF2911" s="48"/>
      <c r="AH2911" s="48"/>
      <c r="AJ2911" s="48"/>
      <c r="AK2911" s="48"/>
    </row>
    <row r="2912" spans="6:37" x14ac:dyDescent="0.25">
      <c r="F2912" s="48"/>
      <c r="G2912" s="48"/>
      <c r="H2912" s="61"/>
      <c r="I2912" s="48"/>
      <c r="J2912" s="48"/>
      <c r="Y2912" s="79"/>
      <c r="Z2912" s="102"/>
      <c r="AA2912" s="48"/>
      <c r="AB2912" s="48"/>
      <c r="AD2912" s="48"/>
      <c r="AE2912" s="48"/>
      <c r="AF2912" s="48"/>
      <c r="AH2912" s="48"/>
      <c r="AJ2912" s="48"/>
      <c r="AK2912" s="48"/>
    </row>
    <row r="2913" spans="6:10" x14ac:dyDescent="0.25">
      <c r="F2913" s="48"/>
      <c r="G2913" s="48"/>
      <c r="H2913" s="61"/>
      <c r="I2913" s="48"/>
      <c r="J2913" s="48"/>
    </row>
    <row r="2914" spans="6:10" x14ac:dyDescent="0.25">
      <c r="F2914" s="48"/>
      <c r="G2914" s="48"/>
      <c r="H2914" s="61"/>
      <c r="I2914" s="48"/>
      <c r="J2914" s="48"/>
    </row>
    <row r="2915" spans="6:10" x14ac:dyDescent="0.25">
      <c r="F2915" s="48"/>
      <c r="G2915" s="48"/>
      <c r="H2915" s="61"/>
      <c r="I2915" s="48"/>
      <c r="J2915" s="48"/>
    </row>
    <row r="2916" spans="6:10" x14ac:dyDescent="0.25">
      <c r="F2916" s="48"/>
      <c r="G2916" s="48"/>
      <c r="H2916" s="61"/>
      <c r="I2916" s="48"/>
      <c r="J2916" s="48"/>
    </row>
    <row r="2917" spans="6:10" x14ac:dyDescent="0.25">
      <c r="F2917" s="48"/>
      <c r="G2917" s="48"/>
      <c r="H2917" s="61"/>
      <c r="I2917" s="48"/>
      <c r="J2917" s="48"/>
    </row>
    <row r="2918" spans="6:10" x14ac:dyDescent="0.25">
      <c r="F2918" s="48"/>
      <c r="G2918" s="48"/>
      <c r="H2918" s="61"/>
      <c r="I2918" s="48"/>
      <c r="J2918" s="48"/>
    </row>
    <row r="2919" spans="6:10" x14ac:dyDescent="0.25">
      <c r="F2919" s="48"/>
      <c r="G2919" s="48"/>
      <c r="H2919" s="61"/>
      <c r="I2919" s="48"/>
      <c r="J2919" s="48"/>
    </row>
    <row r="2920" spans="6:10" x14ac:dyDescent="0.25">
      <c r="F2920" s="48"/>
      <c r="G2920" s="48"/>
      <c r="H2920" s="61"/>
      <c r="I2920" s="48"/>
      <c r="J2920" s="48"/>
    </row>
    <row r="2921" spans="6:10" x14ac:dyDescent="0.25">
      <c r="F2921" s="48"/>
      <c r="G2921" s="48"/>
      <c r="H2921" s="61"/>
      <c r="I2921" s="48"/>
      <c r="J2921" s="48"/>
    </row>
    <row r="2922" spans="6:10" x14ac:dyDescent="0.25">
      <c r="F2922" s="48"/>
      <c r="G2922" s="48"/>
      <c r="H2922" s="61"/>
      <c r="I2922" s="48"/>
      <c r="J2922" s="48"/>
    </row>
    <row r="2923" spans="6:10" x14ac:dyDescent="0.25">
      <c r="F2923" s="48"/>
      <c r="G2923" s="48"/>
      <c r="H2923" s="61"/>
      <c r="I2923" s="48"/>
      <c r="J2923" s="48"/>
    </row>
    <row r="2924" spans="6:10" x14ac:dyDescent="0.25">
      <c r="F2924" s="48"/>
      <c r="G2924" s="48"/>
      <c r="H2924" s="61"/>
      <c r="I2924" s="48"/>
      <c r="J2924" s="48"/>
    </row>
    <row r="2925" spans="6:10" x14ac:dyDescent="0.25">
      <c r="F2925" s="48"/>
      <c r="G2925" s="48"/>
      <c r="H2925" s="61"/>
      <c r="I2925" s="48"/>
      <c r="J2925" s="48"/>
    </row>
    <row r="2926" spans="6:10" x14ac:dyDescent="0.25">
      <c r="F2926" s="48"/>
      <c r="G2926" s="48"/>
      <c r="H2926" s="61"/>
      <c r="I2926" s="48"/>
      <c r="J2926" s="48"/>
    </row>
    <row r="2927" spans="6:10" x14ac:dyDescent="0.25">
      <c r="F2927" s="48"/>
      <c r="G2927" s="48"/>
      <c r="H2927" s="61"/>
      <c r="I2927" s="48"/>
      <c r="J2927" s="48"/>
    </row>
    <row r="2928" spans="6:10" x14ac:dyDescent="0.25">
      <c r="F2928" s="48"/>
      <c r="G2928" s="48"/>
      <c r="H2928" s="61"/>
      <c r="I2928" s="48"/>
      <c r="J2928" s="48"/>
    </row>
    <row r="2929" spans="6:10" x14ac:dyDescent="0.25">
      <c r="F2929" s="48"/>
      <c r="G2929" s="48"/>
      <c r="H2929" s="61"/>
      <c r="I2929" s="48"/>
      <c r="J2929" s="48"/>
    </row>
    <row r="2930" spans="6:10" x14ac:dyDescent="0.25">
      <c r="F2930" s="48"/>
      <c r="G2930" s="48"/>
      <c r="H2930" s="61"/>
      <c r="I2930" s="48"/>
      <c r="J2930" s="48"/>
    </row>
    <row r="2931" spans="6:10" x14ac:dyDescent="0.25">
      <c r="F2931" s="48"/>
      <c r="G2931" s="48"/>
      <c r="H2931" s="61"/>
      <c r="I2931" s="48"/>
      <c r="J2931" s="48"/>
    </row>
    <row r="2932" spans="6:10" x14ac:dyDescent="0.25">
      <c r="F2932" s="48"/>
      <c r="G2932" s="48"/>
      <c r="H2932" s="61"/>
      <c r="I2932" s="48"/>
      <c r="J2932" s="48"/>
    </row>
    <row r="2933" spans="6:10" x14ac:dyDescent="0.25">
      <c r="F2933" s="48"/>
      <c r="G2933" s="48"/>
      <c r="H2933" s="61"/>
      <c r="I2933" s="48"/>
      <c r="J2933" s="48"/>
    </row>
    <row r="2934" spans="6:10" x14ac:dyDescent="0.25">
      <c r="F2934" s="48"/>
      <c r="G2934" s="48"/>
      <c r="H2934" s="61"/>
      <c r="I2934" s="48"/>
      <c r="J2934" s="48"/>
    </row>
    <row r="2935" spans="6:10" x14ac:dyDescent="0.25">
      <c r="F2935" s="48"/>
      <c r="G2935" s="48"/>
      <c r="H2935" s="61"/>
      <c r="I2935" s="48"/>
      <c r="J2935" s="48"/>
    </row>
    <row r="2936" spans="6:10" x14ac:dyDescent="0.25">
      <c r="F2936" s="48"/>
      <c r="G2936" s="48"/>
      <c r="H2936" s="61"/>
      <c r="I2936" s="48"/>
      <c r="J2936" s="48"/>
    </row>
    <row r="2937" spans="6:10" x14ac:dyDescent="0.25">
      <c r="F2937" s="48"/>
      <c r="G2937" s="48"/>
      <c r="H2937" s="61"/>
      <c r="I2937" s="48"/>
      <c r="J2937" s="48"/>
    </row>
    <row r="2938" spans="6:10" x14ac:dyDescent="0.25">
      <c r="F2938" s="48"/>
      <c r="G2938" s="48"/>
      <c r="H2938" s="61"/>
      <c r="I2938" s="48"/>
      <c r="J2938" s="48"/>
    </row>
    <row r="2939" spans="6:10" x14ac:dyDescent="0.25">
      <c r="F2939" s="48"/>
      <c r="G2939" s="48"/>
      <c r="H2939" s="61"/>
      <c r="I2939" s="48"/>
      <c r="J2939" s="48"/>
    </row>
    <row r="2940" spans="6:10" x14ac:dyDescent="0.25">
      <c r="F2940" s="48"/>
      <c r="G2940" s="48"/>
      <c r="H2940" s="61"/>
      <c r="I2940" s="48"/>
      <c r="J2940" s="48"/>
    </row>
    <row r="2941" spans="6:10" x14ac:dyDescent="0.25">
      <c r="F2941" s="48"/>
      <c r="G2941" s="48"/>
      <c r="H2941" s="61"/>
      <c r="I2941" s="48"/>
      <c r="J2941" s="48"/>
    </row>
    <row r="2942" spans="6:10" x14ac:dyDescent="0.25">
      <c r="F2942" s="48"/>
      <c r="G2942" s="48"/>
      <c r="H2942" s="61"/>
      <c r="I2942" s="48"/>
      <c r="J2942" s="48"/>
    </row>
    <row r="2943" spans="6:10" x14ac:dyDescent="0.25">
      <c r="F2943" s="48"/>
      <c r="G2943" s="48"/>
      <c r="H2943" s="61"/>
      <c r="I2943" s="48"/>
      <c r="J2943" s="48"/>
    </row>
    <row r="2944" spans="6:10" x14ac:dyDescent="0.25">
      <c r="F2944" s="48"/>
      <c r="G2944" s="48"/>
      <c r="H2944" s="61"/>
      <c r="I2944" s="48"/>
      <c r="J2944" s="48"/>
    </row>
    <row r="2945" spans="6:10" x14ac:dyDescent="0.25">
      <c r="F2945" s="48"/>
      <c r="G2945" s="48"/>
      <c r="H2945" s="61"/>
      <c r="I2945" s="48"/>
      <c r="J2945" s="48"/>
    </row>
    <row r="2946" spans="6:10" x14ac:dyDescent="0.25">
      <c r="F2946" s="48"/>
      <c r="G2946" s="48"/>
      <c r="H2946" s="61"/>
      <c r="I2946" s="48"/>
      <c r="J2946" s="48"/>
    </row>
    <row r="2947" spans="6:10" x14ac:dyDescent="0.25">
      <c r="F2947" s="48"/>
      <c r="G2947" s="48"/>
      <c r="H2947" s="61"/>
      <c r="I2947" s="48"/>
      <c r="J2947" s="48"/>
    </row>
    <row r="2948" spans="6:10" x14ac:dyDescent="0.25">
      <c r="F2948" s="48"/>
      <c r="G2948" s="48"/>
      <c r="H2948" s="61"/>
      <c r="I2948" s="48"/>
      <c r="J2948" s="48"/>
    </row>
    <row r="2949" spans="6:10" x14ac:dyDescent="0.25">
      <c r="F2949" s="48"/>
      <c r="G2949" s="48"/>
      <c r="H2949" s="61"/>
      <c r="I2949" s="48"/>
      <c r="J2949" s="48"/>
    </row>
    <row r="2950" spans="6:10" x14ac:dyDescent="0.25">
      <c r="F2950" s="48"/>
      <c r="G2950" s="48"/>
      <c r="H2950" s="61"/>
      <c r="I2950" s="48"/>
      <c r="J2950" s="48"/>
    </row>
    <row r="2951" spans="6:10" x14ac:dyDescent="0.25">
      <c r="F2951" s="48"/>
      <c r="G2951" s="48"/>
      <c r="H2951" s="61"/>
      <c r="I2951" s="48"/>
      <c r="J2951" s="48"/>
    </row>
    <row r="2952" spans="6:10" x14ac:dyDescent="0.25">
      <c r="F2952" s="48"/>
      <c r="G2952" s="48"/>
      <c r="H2952" s="61"/>
      <c r="I2952" s="48"/>
      <c r="J2952" s="48"/>
    </row>
    <row r="2953" spans="6:10" x14ac:dyDescent="0.25">
      <c r="F2953" s="48"/>
      <c r="G2953" s="48"/>
      <c r="H2953" s="61"/>
      <c r="I2953" s="48"/>
      <c r="J2953" s="48"/>
    </row>
    <row r="2954" spans="6:10" x14ac:dyDescent="0.25">
      <c r="F2954" s="48"/>
      <c r="G2954" s="48"/>
      <c r="H2954" s="61"/>
      <c r="I2954" s="48"/>
      <c r="J2954" s="48"/>
    </row>
    <row r="2955" spans="6:10" x14ac:dyDescent="0.25">
      <c r="F2955" s="48"/>
      <c r="G2955" s="48"/>
      <c r="H2955" s="61"/>
      <c r="I2955" s="48"/>
      <c r="J2955" s="48"/>
    </row>
    <row r="2956" spans="6:10" x14ac:dyDescent="0.25">
      <c r="F2956" s="48"/>
      <c r="G2956" s="48"/>
      <c r="H2956" s="61"/>
      <c r="I2956" s="48"/>
      <c r="J2956" s="48"/>
    </row>
    <row r="2957" spans="6:10" x14ac:dyDescent="0.25">
      <c r="F2957" s="48"/>
      <c r="G2957" s="48"/>
      <c r="H2957" s="61"/>
      <c r="I2957" s="48"/>
      <c r="J2957" s="48"/>
    </row>
    <row r="2958" spans="6:10" x14ac:dyDescent="0.25">
      <c r="F2958" s="48"/>
      <c r="G2958" s="48"/>
      <c r="H2958" s="61"/>
      <c r="I2958" s="48"/>
      <c r="J2958" s="48"/>
    </row>
    <row r="2959" spans="6:10" x14ac:dyDescent="0.25">
      <c r="F2959" s="48"/>
      <c r="G2959" s="48"/>
      <c r="H2959" s="61"/>
      <c r="I2959" s="48"/>
      <c r="J2959" s="48"/>
    </row>
    <row r="2960" spans="6:10" x14ac:dyDescent="0.25">
      <c r="F2960" s="48"/>
      <c r="G2960" s="48"/>
      <c r="H2960" s="61"/>
      <c r="I2960" s="48"/>
      <c r="J2960" s="48"/>
    </row>
    <row r="2961" spans="6:10" x14ac:dyDescent="0.25">
      <c r="F2961" s="48"/>
      <c r="G2961" s="48"/>
      <c r="H2961" s="61"/>
      <c r="I2961" s="48"/>
      <c r="J2961" s="48"/>
    </row>
    <row r="2962" spans="6:10" x14ac:dyDescent="0.25">
      <c r="F2962" s="48"/>
      <c r="G2962" s="48"/>
      <c r="H2962" s="61"/>
      <c r="I2962" s="48"/>
      <c r="J2962" s="48"/>
    </row>
    <row r="2963" spans="6:10" x14ac:dyDescent="0.25">
      <c r="F2963" s="48"/>
      <c r="G2963" s="48"/>
      <c r="H2963" s="61"/>
      <c r="I2963" s="48"/>
      <c r="J2963" s="48"/>
    </row>
    <row r="2964" spans="6:10" x14ac:dyDescent="0.25">
      <c r="F2964" s="48"/>
      <c r="G2964" s="48"/>
      <c r="H2964" s="61"/>
      <c r="I2964" s="48"/>
      <c r="J2964" s="48"/>
    </row>
    <row r="2965" spans="6:10" x14ac:dyDescent="0.25">
      <c r="F2965" s="48"/>
      <c r="G2965" s="48"/>
      <c r="H2965" s="61"/>
      <c r="I2965" s="48"/>
      <c r="J2965" s="48"/>
    </row>
    <row r="2966" spans="6:10" x14ac:dyDescent="0.25">
      <c r="F2966" s="48"/>
      <c r="G2966" s="48"/>
      <c r="H2966" s="61"/>
      <c r="I2966" s="48"/>
      <c r="J2966" s="48"/>
    </row>
    <row r="2967" spans="6:10" x14ac:dyDescent="0.25">
      <c r="F2967" s="48"/>
      <c r="G2967" s="48"/>
      <c r="H2967" s="61"/>
      <c r="I2967" s="48"/>
      <c r="J2967" s="48"/>
    </row>
    <row r="2968" spans="6:10" x14ac:dyDescent="0.25">
      <c r="F2968" s="48"/>
      <c r="G2968" s="48"/>
      <c r="H2968" s="61"/>
      <c r="I2968" s="48"/>
      <c r="J2968" s="48"/>
    </row>
    <row r="2969" spans="6:10" x14ac:dyDescent="0.25">
      <c r="F2969" s="48"/>
      <c r="G2969" s="48"/>
      <c r="H2969" s="61"/>
      <c r="I2969" s="48"/>
      <c r="J2969" s="48"/>
    </row>
    <row r="2970" spans="6:10" x14ac:dyDescent="0.25">
      <c r="F2970" s="48"/>
      <c r="G2970" s="48"/>
      <c r="H2970" s="61"/>
      <c r="I2970" s="48"/>
      <c r="J2970" s="48"/>
    </row>
    <row r="2971" spans="6:10" x14ac:dyDescent="0.25">
      <c r="F2971" s="48"/>
      <c r="G2971" s="48"/>
      <c r="H2971" s="61"/>
      <c r="I2971" s="48"/>
      <c r="J2971" s="48"/>
    </row>
    <row r="2972" spans="6:10" x14ac:dyDescent="0.25">
      <c r="F2972" s="48"/>
      <c r="G2972" s="48"/>
      <c r="H2972" s="61"/>
      <c r="I2972" s="48"/>
      <c r="J2972" s="48"/>
    </row>
    <row r="2973" spans="6:10" x14ac:dyDescent="0.25">
      <c r="F2973" s="48"/>
      <c r="G2973" s="48"/>
      <c r="H2973" s="61"/>
      <c r="I2973" s="48"/>
      <c r="J2973" s="48"/>
    </row>
    <row r="2974" spans="6:10" x14ac:dyDescent="0.25">
      <c r="F2974" s="48"/>
      <c r="G2974" s="48"/>
      <c r="H2974" s="61"/>
      <c r="I2974" s="48"/>
      <c r="J2974" s="48"/>
    </row>
    <row r="2975" spans="6:10" x14ac:dyDescent="0.25">
      <c r="F2975" s="48"/>
      <c r="G2975" s="48"/>
      <c r="H2975" s="61"/>
      <c r="I2975" s="48"/>
      <c r="J2975" s="48"/>
    </row>
    <row r="2976" spans="6:10" x14ac:dyDescent="0.25">
      <c r="F2976" s="48"/>
      <c r="G2976" s="48"/>
      <c r="H2976" s="61"/>
      <c r="I2976" s="48"/>
      <c r="J2976" s="48"/>
    </row>
    <row r="2977" spans="6:10" x14ac:dyDescent="0.25">
      <c r="F2977" s="48"/>
      <c r="G2977" s="48"/>
      <c r="H2977" s="61"/>
      <c r="I2977" s="48"/>
      <c r="J2977" s="48"/>
    </row>
    <row r="2978" spans="6:10" x14ac:dyDescent="0.25">
      <c r="F2978" s="48"/>
      <c r="G2978" s="48"/>
      <c r="H2978" s="61"/>
      <c r="I2978" s="48"/>
      <c r="J2978" s="48"/>
    </row>
    <row r="2979" spans="6:10" x14ac:dyDescent="0.25">
      <c r="F2979" s="48"/>
      <c r="G2979" s="48"/>
      <c r="H2979" s="61"/>
      <c r="I2979" s="48"/>
      <c r="J2979" s="48"/>
    </row>
    <row r="2980" spans="6:10" x14ac:dyDescent="0.25">
      <c r="F2980" s="48"/>
      <c r="G2980" s="48"/>
      <c r="H2980" s="61"/>
      <c r="I2980" s="48"/>
      <c r="J2980" s="48"/>
    </row>
    <row r="2981" spans="6:10" x14ac:dyDescent="0.25">
      <c r="F2981" s="48"/>
      <c r="G2981" s="48"/>
      <c r="H2981" s="61"/>
      <c r="I2981" s="48"/>
      <c r="J2981" s="48"/>
    </row>
    <row r="2982" spans="6:10" x14ac:dyDescent="0.25">
      <c r="F2982" s="48"/>
      <c r="G2982" s="48"/>
      <c r="H2982" s="61"/>
      <c r="I2982" s="48"/>
      <c r="J2982" s="48"/>
    </row>
    <row r="2983" spans="6:10" x14ac:dyDescent="0.25">
      <c r="F2983" s="48"/>
      <c r="G2983" s="48"/>
      <c r="H2983" s="61"/>
      <c r="I2983" s="48"/>
      <c r="J2983" s="48"/>
    </row>
    <row r="2984" spans="6:10" x14ac:dyDescent="0.25">
      <c r="F2984" s="48"/>
      <c r="G2984" s="48"/>
      <c r="H2984" s="61"/>
      <c r="I2984" s="48"/>
      <c r="J2984" s="48"/>
    </row>
    <row r="2985" spans="6:10" x14ac:dyDescent="0.25">
      <c r="F2985" s="48"/>
      <c r="G2985" s="48"/>
      <c r="H2985" s="61"/>
      <c r="I2985" s="48"/>
      <c r="J2985" s="48"/>
    </row>
    <row r="2986" spans="6:10" x14ac:dyDescent="0.25">
      <c r="F2986" s="48"/>
      <c r="G2986" s="48"/>
      <c r="H2986" s="61"/>
      <c r="I2986" s="48"/>
      <c r="J2986" s="48"/>
    </row>
    <row r="2987" spans="6:10" x14ac:dyDescent="0.25">
      <c r="F2987" s="48"/>
      <c r="G2987" s="48"/>
      <c r="H2987" s="61"/>
      <c r="I2987" s="48"/>
      <c r="J2987" s="48"/>
    </row>
    <row r="2988" spans="6:10" x14ac:dyDescent="0.25">
      <c r="F2988" s="48"/>
      <c r="G2988" s="48"/>
      <c r="H2988" s="61"/>
      <c r="I2988" s="48"/>
      <c r="J2988" s="48"/>
    </row>
    <row r="2989" spans="6:10" x14ac:dyDescent="0.25">
      <c r="F2989" s="48"/>
      <c r="G2989" s="48"/>
      <c r="H2989" s="61"/>
      <c r="I2989" s="48"/>
      <c r="J2989" s="48"/>
    </row>
    <row r="2990" spans="6:10" x14ac:dyDescent="0.25">
      <c r="F2990" s="48"/>
      <c r="G2990" s="48"/>
      <c r="H2990" s="61"/>
      <c r="I2990" s="48"/>
      <c r="J2990" s="48"/>
    </row>
    <row r="2991" spans="6:10" x14ac:dyDescent="0.25">
      <c r="F2991" s="48"/>
      <c r="G2991" s="48"/>
      <c r="H2991" s="61"/>
      <c r="I2991" s="48"/>
      <c r="J2991" s="48"/>
    </row>
    <row r="2992" spans="6:10" x14ac:dyDescent="0.25">
      <c r="F2992" s="48"/>
      <c r="G2992" s="48"/>
      <c r="H2992" s="61"/>
      <c r="I2992" s="48"/>
      <c r="J2992" s="48"/>
    </row>
    <row r="2993" spans="6:10" x14ac:dyDescent="0.25">
      <c r="F2993" s="48"/>
      <c r="G2993" s="48"/>
      <c r="H2993" s="61"/>
      <c r="I2993" s="48"/>
      <c r="J2993" s="48"/>
    </row>
    <row r="2994" spans="6:10" x14ac:dyDescent="0.25">
      <c r="F2994" s="48"/>
      <c r="G2994" s="48"/>
      <c r="H2994" s="61"/>
      <c r="I2994" s="48"/>
      <c r="J2994" s="48"/>
    </row>
    <row r="2995" spans="6:10" x14ac:dyDescent="0.25">
      <c r="F2995" s="48"/>
      <c r="G2995" s="48"/>
      <c r="H2995" s="61"/>
      <c r="I2995" s="48"/>
      <c r="J2995" s="48"/>
    </row>
    <row r="2996" spans="6:10" x14ac:dyDescent="0.25">
      <c r="F2996" s="48"/>
      <c r="G2996" s="48"/>
      <c r="H2996" s="61"/>
      <c r="I2996" s="48"/>
      <c r="J2996" s="48"/>
    </row>
    <row r="2997" spans="6:10" x14ac:dyDescent="0.25">
      <c r="F2997" s="48"/>
      <c r="G2997" s="48"/>
      <c r="H2997" s="61"/>
      <c r="I2997" s="48"/>
      <c r="J2997" s="48"/>
    </row>
    <row r="2998" spans="6:10" x14ac:dyDescent="0.25">
      <c r="F2998" s="48"/>
      <c r="G2998" s="48"/>
      <c r="H2998" s="61"/>
      <c r="I2998" s="48"/>
      <c r="J2998" s="48"/>
    </row>
    <row r="2999" spans="6:10" x14ac:dyDescent="0.25">
      <c r="F2999" s="48"/>
      <c r="G2999" s="48"/>
      <c r="H2999" s="61"/>
      <c r="I2999" s="48"/>
      <c r="J2999" s="48"/>
    </row>
    <row r="3000" spans="6:10" x14ac:dyDescent="0.25">
      <c r="F3000" s="48"/>
      <c r="G3000" s="48"/>
      <c r="H3000" s="61"/>
      <c r="I3000" s="48"/>
      <c r="J3000" s="48"/>
    </row>
    <row r="3001" spans="6:10" x14ac:dyDescent="0.25">
      <c r="F3001" s="48"/>
      <c r="G3001" s="48"/>
      <c r="H3001" s="61"/>
      <c r="I3001" s="48"/>
      <c r="J3001" s="48"/>
    </row>
    <row r="3002" spans="6:10" x14ac:dyDescent="0.25">
      <c r="F3002" s="48"/>
      <c r="G3002" s="48"/>
      <c r="H3002" s="61"/>
      <c r="I3002" s="48"/>
      <c r="J3002" s="48"/>
    </row>
    <row r="3003" spans="6:10" x14ac:dyDescent="0.25">
      <c r="F3003" s="48"/>
      <c r="G3003" s="48"/>
      <c r="H3003" s="61"/>
      <c r="I3003" s="48"/>
      <c r="J3003" s="48"/>
    </row>
    <row r="3004" spans="6:10" x14ac:dyDescent="0.25">
      <c r="F3004" s="48"/>
      <c r="G3004" s="48"/>
      <c r="H3004" s="61"/>
      <c r="I3004" s="48"/>
      <c r="J3004" s="48"/>
    </row>
    <row r="3005" spans="6:10" x14ac:dyDescent="0.25">
      <c r="F3005" s="48"/>
      <c r="G3005" s="48"/>
      <c r="H3005" s="61"/>
      <c r="I3005" s="48"/>
      <c r="J3005" s="48"/>
    </row>
    <row r="3006" spans="6:10" x14ac:dyDescent="0.25">
      <c r="F3006" s="48"/>
      <c r="G3006" s="48"/>
      <c r="H3006" s="61"/>
      <c r="I3006" s="48"/>
      <c r="J3006" s="48"/>
    </row>
    <row r="3007" spans="6:10" x14ac:dyDescent="0.25">
      <c r="F3007" s="48"/>
      <c r="G3007" s="48"/>
      <c r="H3007" s="61"/>
      <c r="I3007" s="48"/>
      <c r="J3007" s="48"/>
    </row>
    <row r="3008" spans="6:10" x14ac:dyDescent="0.25">
      <c r="F3008" s="48"/>
      <c r="G3008" s="48"/>
      <c r="H3008" s="61"/>
      <c r="I3008" s="48"/>
      <c r="J3008" s="48"/>
    </row>
    <row r="3009" spans="6:10" x14ac:dyDescent="0.25">
      <c r="F3009" s="48"/>
      <c r="G3009" s="48"/>
      <c r="H3009" s="61"/>
      <c r="I3009" s="48"/>
      <c r="J3009" s="48"/>
    </row>
    <row r="3010" spans="6:10" x14ac:dyDescent="0.25">
      <c r="F3010" s="48"/>
      <c r="G3010" s="48"/>
      <c r="H3010" s="61"/>
      <c r="I3010" s="48"/>
      <c r="J3010" s="48"/>
    </row>
    <row r="3011" spans="6:10" x14ac:dyDescent="0.25">
      <c r="F3011" s="48"/>
      <c r="G3011" s="48"/>
      <c r="H3011" s="61"/>
      <c r="I3011" s="48"/>
      <c r="J3011" s="48"/>
    </row>
    <row r="3012" spans="6:10" x14ac:dyDescent="0.25">
      <c r="F3012" s="48"/>
      <c r="G3012" s="48"/>
      <c r="H3012" s="61"/>
      <c r="I3012" s="48"/>
      <c r="J3012" s="48"/>
    </row>
    <row r="3013" spans="6:10" x14ac:dyDescent="0.25">
      <c r="F3013" s="48"/>
      <c r="G3013" s="48"/>
      <c r="H3013" s="61"/>
      <c r="I3013" s="48"/>
      <c r="J3013" s="48"/>
    </row>
    <row r="3014" spans="6:10" x14ac:dyDescent="0.25">
      <c r="F3014" s="48"/>
      <c r="G3014" s="48"/>
      <c r="H3014" s="61"/>
      <c r="I3014" s="48"/>
      <c r="J3014" s="48"/>
    </row>
    <row r="3015" spans="6:10" x14ac:dyDescent="0.25">
      <c r="F3015" s="48"/>
      <c r="G3015" s="48"/>
      <c r="H3015" s="61"/>
      <c r="I3015" s="48"/>
      <c r="J3015" s="48"/>
    </row>
    <row r="3016" spans="6:10" x14ac:dyDescent="0.25">
      <c r="F3016" s="48"/>
      <c r="G3016" s="48"/>
      <c r="H3016" s="61"/>
      <c r="I3016" s="48"/>
      <c r="J3016" s="48"/>
    </row>
    <row r="3017" spans="6:10" x14ac:dyDescent="0.25">
      <c r="F3017" s="48"/>
      <c r="G3017" s="48"/>
      <c r="H3017" s="61"/>
      <c r="I3017" s="48"/>
      <c r="J3017" s="48"/>
    </row>
    <row r="3018" spans="6:10" x14ac:dyDescent="0.25">
      <c r="F3018" s="48"/>
      <c r="G3018" s="48"/>
      <c r="H3018" s="61"/>
      <c r="I3018" s="48"/>
      <c r="J3018" s="48"/>
    </row>
    <row r="3019" spans="6:10" x14ac:dyDescent="0.25">
      <c r="F3019" s="48"/>
      <c r="G3019" s="48"/>
      <c r="H3019" s="61"/>
      <c r="I3019" s="48"/>
      <c r="J3019" s="48"/>
    </row>
    <row r="3020" spans="6:10" x14ac:dyDescent="0.25">
      <c r="F3020" s="48"/>
      <c r="G3020" s="48"/>
      <c r="H3020" s="61"/>
      <c r="I3020" s="48"/>
      <c r="J3020" s="48"/>
    </row>
    <row r="3021" spans="6:10" x14ac:dyDescent="0.25">
      <c r="F3021" s="48"/>
      <c r="G3021" s="48"/>
      <c r="H3021" s="61"/>
      <c r="I3021" s="48"/>
      <c r="J3021" s="48"/>
    </row>
    <row r="3022" spans="6:10" x14ac:dyDescent="0.25">
      <c r="F3022" s="48"/>
      <c r="G3022" s="48"/>
      <c r="H3022" s="61"/>
      <c r="I3022" s="48"/>
      <c r="J3022" s="48"/>
    </row>
    <row r="3023" spans="6:10" x14ac:dyDescent="0.25">
      <c r="F3023" s="48"/>
      <c r="G3023" s="48"/>
      <c r="H3023" s="61"/>
      <c r="I3023" s="48"/>
      <c r="J3023" s="48"/>
    </row>
    <row r="3024" spans="6:10" x14ac:dyDescent="0.25">
      <c r="F3024" s="48"/>
      <c r="G3024" s="48"/>
      <c r="H3024" s="61"/>
      <c r="I3024" s="48"/>
      <c r="J3024" s="48"/>
    </row>
    <row r="3025" spans="6:10" x14ac:dyDescent="0.25">
      <c r="F3025" s="48"/>
      <c r="G3025" s="48"/>
      <c r="H3025" s="61"/>
      <c r="I3025" s="48"/>
      <c r="J3025" s="48"/>
    </row>
    <row r="3026" spans="6:10" x14ac:dyDescent="0.25">
      <c r="F3026" s="48"/>
      <c r="G3026" s="48"/>
      <c r="H3026" s="61"/>
      <c r="I3026" s="48"/>
      <c r="J3026" s="48"/>
    </row>
    <row r="3027" spans="6:10" x14ac:dyDescent="0.25">
      <c r="F3027" s="48"/>
      <c r="G3027" s="48"/>
      <c r="H3027" s="61"/>
      <c r="I3027" s="48"/>
      <c r="J3027" s="48"/>
    </row>
    <row r="3028" spans="6:10" x14ac:dyDescent="0.25">
      <c r="F3028" s="48"/>
      <c r="G3028" s="48"/>
      <c r="H3028" s="61"/>
      <c r="I3028" s="48"/>
      <c r="J3028" s="48"/>
    </row>
    <row r="3029" spans="6:10" x14ac:dyDescent="0.25">
      <c r="F3029" s="48"/>
      <c r="G3029" s="48"/>
      <c r="H3029" s="61"/>
      <c r="I3029" s="48"/>
      <c r="J3029" s="48"/>
    </row>
    <row r="3030" spans="6:10" x14ac:dyDescent="0.25">
      <c r="F3030" s="48"/>
      <c r="G3030" s="48"/>
      <c r="H3030" s="61"/>
      <c r="I3030" s="48"/>
      <c r="J3030" s="48"/>
    </row>
    <row r="3031" spans="6:10" x14ac:dyDescent="0.25">
      <c r="F3031" s="48"/>
      <c r="G3031" s="48"/>
      <c r="H3031" s="61"/>
      <c r="I3031" s="48"/>
      <c r="J3031" s="48"/>
    </row>
    <row r="3032" spans="6:10" x14ac:dyDescent="0.25">
      <c r="F3032" s="48"/>
      <c r="G3032" s="48"/>
      <c r="H3032" s="61"/>
      <c r="I3032" s="48"/>
      <c r="J3032" s="48"/>
    </row>
    <row r="3033" spans="6:10" x14ac:dyDescent="0.25">
      <c r="F3033" s="48"/>
      <c r="G3033" s="48"/>
      <c r="H3033" s="61"/>
      <c r="I3033" s="48"/>
      <c r="J3033" s="48"/>
    </row>
    <row r="3034" spans="6:10" x14ac:dyDescent="0.25">
      <c r="F3034" s="48"/>
      <c r="G3034" s="48"/>
      <c r="H3034" s="61"/>
      <c r="I3034" s="48"/>
      <c r="J3034" s="48"/>
    </row>
    <row r="3035" spans="6:10" x14ac:dyDescent="0.25">
      <c r="F3035" s="48"/>
      <c r="G3035" s="48"/>
      <c r="H3035" s="61"/>
      <c r="I3035" s="48"/>
      <c r="J3035" s="48"/>
    </row>
    <row r="3036" spans="6:10" x14ac:dyDescent="0.25">
      <c r="F3036" s="48"/>
      <c r="G3036" s="48"/>
      <c r="H3036" s="61"/>
      <c r="I3036" s="48"/>
      <c r="J3036" s="48"/>
    </row>
    <row r="3037" spans="6:10" x14ac:dyDescent="0.25">
      <c r="F3037" s="48"/>
      <c r="G3037" s="48"/>
      <c r="H3037" s="61"/>
      <c r="I3037" s="48"/>
      <c r="J3037" s="48"/>
    </row>
    <row r="3038" spans="6:10" x14ac:dyDescent="0.25">
      <c r="F3038" s="48"/>
      <c r="G3038" s="48"/>
      <c r="H3038" s="61"/>
      <c r="I3038" s="48"/>
      <c r="J3038" s="48"/>
    </row>
    <row r="3039" spans="6:10" x14ac:dyDescent="0.25">
      <c r="F3039" s="48"/>
      <c r="G3039" s="48"/>
      <c r="H3039" s="61"/>
      <c r="I3039" s="48"/>
      <c r="J3039" s="48"/>
    </row>
    <row r="3040" spans="6:10" x14ac:dyDescent="0.25">
      <c r="F3040" s="48"/>
      <c r="G3040" s="48"/>
      <c r="H3040" s="61"/>
      <c r="I3040" s="48"/>
      <c r="J3040" s="48"/>
    </row>
    <row r="3041" spans="6:10" x14ac:dyDescent="0.25">
      <c r="F3041" s="48"/>
      <c r="G3041" s="48"/>
      <c r="H3041" s="61"/>
      <c r="I3041" s="48"/>
      <c r="J3041" s="48"/>
    </row>
    <row r="3042" spans="6:10" x14ac:dyDescent="0.25">
      <c r="F3042" s="48"/>
      <c r="G3042" s="48"/>
      <c r="H3042" s="61"/>
      <c r="I3042" s="48"/>
      <c r="J3042" s="48"/>
    </row>
    <row r="3043" spans="6:10" x14ac:dyDescent="0.25">
      <c r="F3043" s="48"/>
      <c r="G3043" s="48"/>
      <c r="H3043" s="61"/>
      <c r="I3043" s="48"/>
      <c r="J3043" s="48"/>
    </row>
    <row r="3044" spans="6:10" x14ac:dyDescent="0.25">
      <c r="F3044" s="48"/>
      <c r="G3044" s="48"/>
      <c r="H3044" s="61"/>
      <c r="I3044" s="48"/>
      <c r="J3044" s="48"/>
    </row>
    <row r="3045" spans="6:10" x14ac:dyDescent="0.25">
      <c r="F3045" s="48"/>
      <c r="G3045" s="48"/>
      <c r="H3045" s="61"/>
      <c r="I3045" s="48"/>
      <c r="J3045" s="48"/>
    </row>
    <row r="3046" spans="6:10" x14ac:dyDescent="0.25">
      <c r="F3046" s="48"/>
      <c r="G3046" s="48"/>
      <c r="H3046" s="61"/>
      <c r="I3046" s="48"/>
      <c r="J3046" s="48"/>
    </row>
    <row r="3047" spans="6:10" x14ac:dyDescent="0.25">
      <c r="F3047" s="48"/>
      <c r="G3047" s="48"/>
      <c r="H3047" s="61"/>
      <c r="I3047" s="48"/>
      <c r="J3047" s="48"/>
    </row>
    <row r="3048" spans="6:10" x14ac:dyDescent="0.25">
      <c r="F3048" s="48"/>
      <c r="G3048" s="48"/>
      <c r="H3048" s="61"/>
      <c r="I3048" s="48"/>
      <c r="J3048" s="48"/>
    </row>
    <row r="3049" spans="6:10" x14ac:dyDescent="0.25">
      <c r="F3049" s="48"/>
      <c r="G3049" s="48"/>
      <c r="H3049" s="61"/>
      <c r="I3049" s="48"/>
      <c r="J3049" s="48"/>
    </row>
    <row r="3050" spans="6:10" x14ac:dyDescent="0.25">
      <c r="F3050" s="48"/>
      <c r="G3050" s="48"/>
      <c r="H3050" s="61"/>
      <c r="I3050" s="48"/>
      <c r="J3050" s="48"/>
    </row>
    <row r="3051" spans="6:10" x14ac:dyDescent="0.25">
      <c r="F3051" s="48"/>
      <c r="G3051" s="48"/>
      <c r="H3051" s="61"/>
      <c r="I3051" s="48"/>
      <c r="J3051" s="48"/>
    </row>
    <row r="3052" spans="6:10" x14ac:dyDescent="0.25">
      <c r="F3052" s="48"/>
      <c r="G3052" s="48"/>
      <c r="H3052" s="61"/>
      <c r="I3052" s="48"/>
      <c r="J3052" s="48"/>
    </row>
    <row r="3053" spans="6:10" x14ac:dyDescent="0.25">
      <c r="F3053" s="48"/>
      <c r="G3053" s="48"/>
      <c r="H3053" s="61"/>
      <c r="I3053" s="48"/>
      <c r="J3053" s="48"/>
    </row>
    <row r="3054" spans="6:10" x14ac:dyDescent="0.25">
      <c r="F3054" s="48"/>
      <c r="G3054" s="48"/>
      <c r="H3054" s="61"/>
      <c r="I3054" s="48"/>
      <c r="J3054" s="48"/>
    </row>
    <row r="3055" spans="6:10" x14ac:dyDescent="0.25">
      <c r="F3055" s="48"/>
      <c r="G3055" s="48"/>
      <c r="H3055" s="61"/>
      <c r="I3055" s="48"/>
      <c r="J3055" s="48"/>
    </row>
    <row r="3056" spans="6:10" x14ac:dyDescent="0.25">
      <c r="F3056" s="48"/>
      <c r="G3056" s="48"/>
      <c r="H3056" s="61"/>
      <c r="I3056" s="48"/>
      <c r="J3056" s="48"/>
    </row>
    <row r="3057" spans="6:10" x14ac:dyDescent="0.25">
      <c r="F3057" s="48"/>
      <c r="G3057" s="48"/>
      <c r="H3057" s="61"/>
      <c r="I3057" s="48"/>
      <c r="J3057" s="48"/>
    </row>
    <row r="3058" spans="6:10" x14ac:dyDescent="0.25">
      <c r="F3058" s="48"/>
      <c r="G3058" s="48"/>
      <c r="H3058" s="61"/>
      <c r="I3058" s="48"/>
      <c r="J3058" s="48"/>
    </row>
    <row r="3059" spans="6:10" x14ac:dyDescent="0.25">
      <c r="F3059" s="48"/>
      <c r="G3059" s="48"/>
      <c r="H3059" s="61"/>
      <c r="I3059" s="48"/>
      <c r="J3059" s="48"/>
    </row>
    <row r="3060" spans="6:10" x14ac:dyDescent="0.25">
      <c r="F3060" s="48"/>
      <c r="G3060" s="48"/>
      <c r="H3060" s="61"/>
      <c r="I3060" s="48"/>
      <c r="J3060" s="48"/>
    </row>
    <row r="3061" spans="6:10" x14ac:dyDescent="0.25">
      <c r="F3061" s="48"/>
      <c r="G3061" s="48"/>
      <c r="H3061" s="61"/>
      <c r="I3061" s="48"/>
      <c r="J3061" s="48"/>
    </row>
    <row r="3062" spans="6:10" x14ac:dyDescent="0.25">
      <c r="F3062" s="48"/>
      <c r="G3062" s="48"/>
      <c r="H3062" s="61"/>
      <c r="I3062" s="48"/>
      <c r="J3062" s="48"/>
    </row>
    <row r="3063" spans="6:10" x14ac:dyDescent="0.25">
      <c r="F3063" s="48"/>
      <c r="G3063" s="48"/>
      <c r="H3063" s="61"/>
      <c r="I3063" s="48"/>
      <c r="J3063" s="48"/>
    </row>
    <row r="3064" spans="6:10" x14ac:dyDescent="0.25">
      <c r="F3064" s="48"/>
      <c r="G3064" s="48"/>
      <c r="H3064" s="61"/>
      <c r="I3064" s="48"/>
      <c r="J3064" s="48"/>
    </row>
    <row r="3065" spans="6:10" x14ac:dyDescent="0.25">
      <c r="F3065" s="48"/>
      <c r="G3065" s="48"/>
      <c r="H3065" s="61"/>
      <c r="I3065" s="48"/>
      <c r="J3065" s="48"/>
    </row>
    <row r="3066" spans="6:10" x14ac:dyDescent="0.25">
      <c r="F3066" s="48"/>
      <c r="G3066" s="48"/>
      <c r="H3066" s="61"/>
      <c r="I3066" s="48"/>
      <c r="J3066" s="48"/>
    </row>
    <row r="3067" spans="6:10" x14ac:dyDescent="0.25">
      <c r="F3067" s="48"/>
      <c r="G3067" s="48"/>
      <c r="H3067" s="61"/>
      <c r="I3067" s="48"/>
      <c r="J3067" s="48"/>
    </row>
    <row r="3068" spans="6:10" x14ac:dyDescent="0.25">
      <c r="F3068" s="48"/>
      <c r="G3068" s="48"/>
      <c r="H3068" s="61"/>
      <c r="I3068" s="48"/>
      <c r="J3068" s="48"/>
    </row>
    <row r="3069" spans="6:10" x14ac:dyDescent="0.25">
      <c r="F3069" s="48"/>
      <c r="G3069" s="48"/>
      <c r="H3069" s="61"/>
      <c r="I3069" s="48"/>
      <c r="J3069" s="48"/>
    </row>
    <row r="3070" spans="6:10" x14ac:dyDescent="0.25">
      <c r="F3070" s="48"/>
      <c r="G3070" s="48"/>
      <c r="H3070" s="61"/>
      <c r="I3070" s="48"/>
      <c r="J3070" s="48"/>
    </row>
    <row r="3071" spans="6:10" x14ac:dyDescent="0.25">
      <c r="F3071" s="48"/>
      <c r="G3071" s="48"/>
      <c r="H3071" s="61"/>
      <c r="I3071" s="48"/>
      <c r="J3071" s="48"/>
    </row>
    <row r="3072" spans="6:10" x14ac:dyDescent="0.25">
      <c r="F3072" s="48"/>
      <c r="G3072" s="48"/>
      <c r="H3072" s="61"/>
      <c r="I3072" s="48"/>
      <c r="J3072" s="48"/>
    </row>
    <row r="3073" spans="6:10" x14ac:dyDescent="0.25">
      <c r="F3073" s="48"/>
      <c r="G3073" s="48"/>
      <c r="H3073" s="61"/>
      <c r="I3073" s="48"/>
      <c r="J3073" s="48"/>
    </row>
    <row r="3074" spans="6:10" x14ac:dyDescent="0.25">
      <c r="F3074" s="48"/>
      <c r="G3074" s="48"/>
      <c r="H3074" s="61"/>
      <c r="I3074" s="48"/>
      <c r="J3074" s="48"/>
    </row>
    <row r="3075" spans="6:10" x14ac:dyDescent="0.25">
      <c r="F3075" s="48"/>
      <c r="G3075" s="48"/>
      <c r="H3075" s="61"/>
      <c r="I3075" s="48"/>
      <c r="J3075" s="48"/>
    </row>
    <row r="3076" spans="6:10" x14ac:dyDescent="0.25">
      <c r="F3076" s="48"/>
      <c r="G3076" s="48"/>
      <c r="H3076" s="61"/>
      <c r="I3076" s="48"/>
      <c r="J3076" s="48"/>
    </row>
    <row r="3077" spans="6:10" x14ac:dyDescent="0.25">
      <c r="F3077" s="48"/>
      <c r="G3077" s="48"/>
      <c r="H3077" s="61"/>
      <c r="I3077" s="48"/>
      <c r="J3077" s="48"/>
    </row>
    <row r="3078" spans="6:10" x14ac:dyDescent="0.25">
      <c r="F3078" s="48"/>
      <c r="G3078" s="48"/>
      <c r="H3078" s="61"/>
      <c r="I3078" s="48"/>
      <c r="J3078" s="48"/>
    </row>
    <row r="3079" spans="6:10" x14ac:dyDescent="0.25">
      <c r="F3079" s="48"/>
      <c r="G3079" s="48"/>
      <c r="H3079" s="61"/>
      <c r="I3079" s="48"/>
      <c r="J3079" s="48"/>
    </row>
    <row r="3080" spans="6:10" x14ac:dyDescent="0.25">
      <c r="F3080" s="48"/>
      <c r="G3080" s="48"/>
      <c r="H3080" s="61"/>
      <c r="I3080" s="48"/>
      <c r="J3080" s="48"/>
    </row>
    <row r="3081" spans="6:10" x14ac:dyDescent="0.25">
      <c r="F3081" s="48"/>
      <c r="G3081" s="48"/>
      <c r="H3081" s="61"/>
      <c r="I3081" s="48"/>
      <c r="J3081" s="48"/>
    </row>
    <row r="3082" spans="6:10" x14ac:dyDescent="0.25">
      <c r="F3082" s="48"/>
      <c r="G3082" s="48"/>
      <c r="H3082" s="61"/>
      <c r="I3082" s="48"/>
      <c r="J3082" s="48"/>
    </row>
    <row r="3083" spans="6:10" x14ac:dyDescent="0.25">
      <c r="F3083" s="48"/>
      <c r="G3083" s="48"/>
      <c r="H3083" s="61"/>
      <c r="I3083" s="48"/>
      <c r="J3083" s="48"/>
    </row>
    <row r="3084" spans="6:10" x14ac:dyDescent="0.25">
      <c r="F3084" s="48"/>
      <c r="G3084" s="48"/>
      <c r="H3084" s="61"/>
      <c r="I3084" s="48"/>
      <c r="J3084" s="48"/>
    </row>
    <row r="3085" spans="6:10" x14ac:dyDescent="0.25">
      <c r="F3085" s="48"/>
      <c r="G3085" s="48"/>
      <c r="H3085" s="61"/>
      <c r="I3085" s="48"/>
      <c r="J3085" s="48"/>
    </row>
    <row r="3086" spans="6:10" x14ac:dyDescent="0.25">
      <c r="F3086" s="48"/>
      <c r="G3086" s="48"/>
      <c r="H3086" s="61"/>
      <c r="I3086" s="48"/>
      <c r="J3086" s="48"/>
    </row>
    <row r="3087" spans="6:10" x14ac:dyDescent="0.25">
      <c r="F3087" s="48"/>
      <c r="G3087" s="48"/>
      <c r="H3087" s="61"/>
      <c r="I3087" s="48"/>
      <c r="J3087" s="48"/>
    </row>
    <row r="3088" spans="6:10" x14ac:dyDescent="0.25">
      <c r="F3088" s="48"/>
      <c r="G3088" s="48"/>
      <c r="H3088" s="61"/>
      <c r="I3088" s="48"/>
      <c r="J3088" s="48"/>
    </row>
    <row r="3089" spans="6:10" x14ac:dyDescent="0.25">
      <c r="F3089" s="48"/>
      <c r="G3089" s="48"/>
      <c r="H3089" s="61"/>
      <c r="I3089" s="48"/>
      <c r="J3089" s="48"/>
    </row>
    <row r="3090" spans="6:10" x14ac:dyDescent="0.25">
      <c r="F3090" s="48"/>
      <c r="G3090" s="48"/>
      <c r="H3090" s="61"/>
      <c r="I3090" s="48"/>
      <c r="J3090" s="48"/>
    </row>
    <row r="3091" spans="6:10" x14ac:dyDescent="0.25">
      <c r="F3091" s="48"/>
      <c r="G3091" s="48"/>
      <c r="H3091" s="61"/>
      <c r="I3091" s="48"/>
      <c r="J3091" s="48"/>
    </row>
    <row r="3092" spans="6:10" x14ac:dyDescent="0.25">
      <c r="F3092" s="48"/>
      <c r="G3092" s="48"/>
      <c r="H3092" s="61"/>
      <c r="I3092" s="48"/>
      <c r="J3092" s="48"/>
    </row>
    <row r="3093" spans="6:10" x14ac:dyDescent="0.25">
      <c r="F3093" s="48"/>
      <c r="G3093" s="48"/>
      <c r="H3093" s="61"/>
      <c r="I3093" s="48"/>
      <c r="J3093" s="48"/>
    </row>
    <row r="3094" spans="6:10" x14ac:dyDescent="0.25">
      <c r="F3094" s="48"/>
      <c r="G3094" s="48"/>
      <c r="H3094" s="61"/>
      <c r="I3094" s="48"/>
      <c r="J3094" s="48"/>
    </row>
    <row r="3095" spans="6:10" x14ac:dyDescent="0.25">
      <c r="F3095" s="48"/>
      <c r="G3095" s="48"/>
      <c r="H3095" s="61"/>
      <c r="I3095" s="48"/>
      <c r="J3095" s="48"/>
    </row>
    <row r="3096" spans="6:10" x14ac:dyDescent="0.25">
      <c r="F3096" s="48"/>
      <c r="G3096" s="48"/>
      <c r="H3096" s="61"/>
      <c r="I3096" s="48"/>
      <c r="J3096" s="48"/>
    </row>
    <row r="3097" spans="6:10" x14ac:dyDescent="0.25">
      <c r="F3097" s="48"/>
      <c r="G3097" s="48"/>
      <c r="H3097" s="61"/>
      <c r="I3097" s="48"/>
      <c r="J3097" s="48"/>
    </row>
    <row r="3098" spans="6:10" x14ac:dyDescent="0.25">
      <c r="F3098" s="48"/>
      <c r="G3098" s="48"/>
      <c r="H3098" s="61"/>
      <c r="I3098" s="48"/>
      <c r="J3098" s="48"/>
    </row>
    <row r="3099" spans="6:10" x14ac:dyDescent="0.25">
      <c r="F3099" s="48"/>
      <c r="G3099" s="48"/>
      <c r="H3099" s="61"/>
      <c r="I3099" s="48"/>
      <c r="J3099" s="48"/>
    </row>
    <row r="3100" spans="6:10" x14ac:dyDescent="0.25">
      <c r="F3100" s="48"/>
      <c r="G3100" s="48"/>
      <c r="H3100" s="61"/>
      <c r="I3100" s="48"/>
      <c r="J3100" s="48"/>
    </row>
    <row r="3101" spans="6:10" x14ac:dyDescent="0.25">
      <c r="F3101" s="48"/>
      <c r="G3101" s="48"/>
      <c r="H3101" s="61"/>
      <c r="I3101" s="48"/>
      <c r="J3101" s="48"/>
    </row>
    <row r="3102" spans="6:10" x14ac:dyDescent="0.25">
      <c r="F3102" s="48"/>
      <c r="G3102" s="48"/>
      <c r="H3102" s="61"/>
      <c r="I3102" s="48"/>
      <c r="J3102" s="48"/>
    </row>
    <row r="3103" spans="6:10" x14ac:dyDescent="0.25">
      <c r="F3103" s="48"/>
      <c r="G3103" s="48"/>
      <c r="H3103" s="61"/>
      <c r="I3103" s="48"/>
      <c r="J3103" s="48"/>
    </row>
    <row r="3104" spans="6:10" x14ac:dyDescent="0.25">
      <c r="F3104" s="48"/>
      <c r="G3104" s="48"/>
      <c r="H3104" s="61"/>
      <c r="I3104" s="48"/>
      <c r="J3104" s="48"/>
    </row>
    <row r="3105" spans="6:10" x14ac:dyDescent="0.25">
      <c r="F3105" s="48"/>
      <c r="G3105" s="48"/>
      <c r="H3105" s="61"/>
      <c r="I3105" s="48"/>
      <c r="J3105" s="48"/>
    </row>
    <row r="3106" spans="6:10" x14ac:dyDescent="0.25">
      <c r="F3106" s="48"/>
      <c r="G3106" s="48"/>
      <c r="H3106" s="61"/>
      <c r="I3106" s="48"/>
      <c r="J3106" s="48"/>
    </row>
    <row r="3107" spans="6:10" x14ac:dyDescent="0.25">
      <c r="F3107" s="48"/>
      <c r="G3107" s="48"/>
      <c r="H3107" s="61"/>
      <c r="I3107" s="48"/>
      <c r="J3107" s="48"/>
    </row>
    <row r="3108" spans="6:10" x14ac:dyDescent="0.25">
      <c r="F3108" s="48"/>
      <c r="G3108" s="48"/>
      <c r="H3108" s="61"/>
      <c r="I3108" s="48"/>
      <c r="J3108" s="48"/>
    </row>
    <row r="3109" spans="6:10" x14ac:dyDescent="0.25">
      <c r="F3109" s="48"/>
      <c r="G3109" s="48"/>
      <c r="H3109" s="61"/>
      <c r="I3109" s="48"/>
      <c r="J3109" s="48"/>
    </row>
    <row r="3110" spans="6:10" x14ac:dyDescent="0.25">
      <c r="F3110" s="48"/>
      <c r="G3110" s="48"/>
      <c r="H3110" s="61"/>
      <c r="I3110" s="48"/>
      <c r="J3110" s="48"/>
    </row>
    <row r="3111" spans="6:10" x14ac:dyDescent="0.25">
      <c r="F3111" s="48"/>
      <c r="G3111" s="48"/>
      <c r="H3111" s="61"/>
      <c r="I3111" s="48"/>
      <c r="J3111" s="48"/>
    </row>
    <row r="3112" spans="6:10" x14ac:dyDescent="0.25">
      <c r="F3112" s="48"/>
      <c r="G3112" s="48"/>
      <c r="H3112" s="61"/>
      <c r="I3112" s="48"/>
      <c r="J3112" s="48"/>
    </row>
    <row r="3113" spans="6:10" x14ac:dyDescent="0.25">
      <c r="F3113" s="48"/>
      <c r="G3113" s="48"/>
      <c r="H3113" s="61"/>
      <c r="I3113" s="48"/>
      <c r="J3113" s="48"/>
    </row>
    <row r="3114" spans="6:10" x14ac:dyDescent="0.25">
      <c r="F3114" s="48"/>
      <c r="G3114" s="48"/>
      <c r="H3114" s="61"/>
      <c r="I3114" s="48"/>
      <c r="J3114" s="48"/>
    </row>
    <row r="3115" spans="6:10" x14ac:dyDescent="0.25">
      <c r="F3115" s="48"/>
      <c r="G3115" s="48"/>
      <c r="H3115" s="61"/>
      <c r="I3115" s="48"/>
      <c r="J3115" s="48"/>
    </row>
    <row r="3116" spans="6:10" x14ac:dyDescent="0.25">
      <c r="F3116" s="48"/>
      <c r="G3116" s="48"/>
      <c r="H3116" s="61"/>
      <c r="I3116" s="48"/>
      <c r="J3116" s="48"/>
    </row>
    <row r="3117" spans="6:10" x14ac:dyDescent="0.25">
      <c r="F3117" s="48"/>
      <c r="G3117" s="48"/>
      <c r="H3117" s="61"/>
      <c r="I3117" s="48"/>
      <c r="J3117" s="48"/>
    </row>
    <row r="3118" spans="6:10" x14ac:dyDescent="0.25">
      <c r="F3118" s="48"/>
      <c r="G3118" s="48"/>
      <c r="H3118" s="61"/>
      <c r="I3118" s="48"/>
      <c r="J3118" s="48"/>
    </row>
    <row r="3119" spans="6:10" x14ac:dyDescent="0.25">
      <c r="F3119" s="48"/>
      <c r="G3119" s="48"/>
      <c r="H3119" s="61"/>
      <c r="I3119" s="48"/>
      <c r="J3119" s="48"/>
    </row>
    <row r="3120" spans="6:10" x14ac:dyDescent="0.25">
      <c r="F3120" s="48"/>
      <c r="G3120" s="48"/>
      <c r="H3120" s="61"/>
      <c r="I3120" s="48"/>
      <c r="J3120" s="48"/>
    </row>
    <row r="3121" spans="6:10" x14ac:dyDescent="0.25">
      <c r="F3121" s="48"/>
      <c r="G3121" s="48"/>
      <c r="H3121" s="61"/>
      <c r="I3121" s="48"/>
      <c r="J3121" s="48"/>
    </row>
    <row r="3122" spans="6:10" x14ac:dyDescent="0.25">
      <c r="F3122" s="48"/>
      <c r="G3122" s="48"/>
      <c r="H3122" s="61"/>
      <c r="I3122" s="48"/>
      <c r="J3122" s="48"/>
    </row>
    <row r="3123" spans="6:10" x14ac:dyDescent="0.25">
      <c r="F3123" s="48"/>
      <c r="G3123" s="48"/>
      <c r="H3123" s="61"/>
      <c r="I3123" s="48"/>
      <c r="J3123" s="48"/>
    </row>
    <row r="3124" spans="6:10" x14ac:dyDescent="0.25">
      <c r="F3124" s="48"/>
      <c r="G3124" s="48"/>
      <c r="H3124" s="61"/>
      <c r="I3124" s="48"/>
      <c r="J3124" s="48"/>
    </row>
    <row r="3125" spans="6:10" x14ac:dyDescent="0.25">
      <c r="F3125" s="48"/>
      <c r="G3125" s="48"/>
      <c r="H3125" s="61"/>
      <c r="I3125" s="48"/>
      <c r="J3125" s="48"/>
    </row>
    <row r="3126" spans="6:10" x14ac:dyDescent="0.25">
      <c r="F3126" s="48"/>
      <c r="G3126" s="48"/>
      <c r="H3126" s="61"/>
      <c r="I3126" s="48"/>
      <c r="J3126" s="48"/>
    </row>
    <row r="3127" spans="6:10" x14ac:dyDescent="0.25">
      <c r="F3127" s="48"/>
      <c r="G3127" s="48"/>
      <c r="H3127" s="61"/>
      <c r="I3127" s="48"/>
      <c r="J3127" s="48"/>
    </row>
    <row r="3128" spans="6:10" x14ac:dyDescent="0.25">
      <c r="F3128" s="48"/>
      <c r="G3128" s="48"/>
      <c r="H3128" s="61"/>
      <c r="I3128" s="48"/>
      <c r="J3128" s="48"/>
    </row>
    <row r="3129" spans="6:10" x14ac:dyDescent="0.25">
      <c r="F3129" s="48"/>
      <c r="G3129" s="48"/>
      <c r="H3129" s="61"/>
      <c r="I3129" s="48"/>
      <c r="J3129" s="48"/>
    </row>
    <row r="3130" spans="6:10" x14ac:dyDescent="0.25">
      <c r="F3130" s="48"/>
      <c r="G3130" s="48"/>
      <c r="H3130" s="61"/>
      <c r="I3130" s="48"/>
      <c r="J3130" s="48"/>
    </row>
    <row r="3131" spans="6:10" x14ac:dyDescent="0.25">
      <c r="F3131" s="48"/>
      <c r="G3131" s="48"/>
      <c r="H3131" s="61"/>
      <c r="I3131" s="48"/>
      <c r="J3131" s="48"/>
    </row>
    <row r="3132" spans="6:10" x14ac:dyDescent="0.25">
      <c r="F3132" s="48"/>
      <c r="G3132" s="48"/>
      <c r="H3132" s="61"/>
      <c r="I3132" s="48"/>
      <c r="J3132" s="48"/>
    </row>
    <row r="3133" spans="6:10" x14ac:dyDescent="0.25">
      <c r="F3133" s="48"/>
      <c r="G3133" s="48"/>
      <c r="H3133" s="61"/>
      <c r="I3133" s="48"/>
      <c r="J3133" s="48"/>
    </row>
    <row r="3134" spans="6:10" x14ac:dyDescent="0.25">
      <c r="F3134" s="48"/>
      <c r="G3134" s="48"/>
      <c r="H3134" s="61"/>
      <c r="I3134" s="48"/>
      <c r="J3134" s="48"/>
    </row>
    <row r="3135" spans="6:10" x14ac:dyDescent="0.25">
      <c r="F3135" s="48"/>
      <c r="G3135" s="48"/>
      <c r="H3135" s="61"/>
      <c r="I3135" s="48"/>
      <c r="J3135" s="48"/>
    </row>
    <row r="3136" spans="6:10" x14ac:dyDescent="0.25">
      <c r="F3136" s="48"/>
      <c r="G3136" s="48"/>
      <c r="H3136" s="61"/>
      <c r="I3136" s="48"/>
      <c r="J3136" s="48"/>
    </row>
    <row r="3137" spans="6:10" x14ac:dyDescent="0.25">
      <c r="F3137" s="48"/>
      <c r="G3137" s="48"/>
      <c r="H3137" s="61"/>
      <c r="I3137" s="48"/>
      <c r="J3137" s="48"/>
    </row>
    <row r="3138" spans="6:10" x14ac:dyDescent="0.25">
      <c r="F3138" s="48"/>
      <c r="G3138" s="48"/>
      <c r="H3138" s="61"/>
      <c r="I3138" s="48"/>
      <c r="J3138" s="48"/>
    </row>
    <row r="3139" spans="6:10" x14ac:dyDescent="0.25">
      <c r="F3139" s="48"/>
      <c r="G3139" s="48"/>
      <c r="H3139" s="61"/>
      <c r="I3139" s="48"/>
      <c r="J3139" s="48"/>
    </row>
    <row r="3140" spans="6:10" x14ac:dyDescent="0.25">
      <c r="F3140" s="48"/>
      <c r="G3140" s="48"/>
      <c r="H3140" s="61"/>
      <c r="I3140" s="48"/>
      <c r="J3140" s="48"/>
    </row>
    <row r="3141" spans="6:10" x14ac:dyDescent="0.25">
      <c r="F3141" s="48"/>
      <c r="G3141" s="48"/>
      <c r="H3141" s="61"/>
      <c r="I3141" s="48"/>
      <c r="J3141" s="48"/>
    </row>
    <row r="3142" spans="6:10" x14ac:dyDescent="0.25">
      <c r="F3142" s="48"/>
      <c r="G3142" s="48"/>
      <c r="H3142" s="61"/>
      <c r="I3142" s="48"/>
      <c r="J3142" s="48"/>
    </row>
    <row r="3143" spans="6:10" x14ac:dyDescent="0.25">
      <c r="F3143" s="48"/>
      <c r="G3143" s="48"/>
      <c r="H3143" s="61"/>
      <c r="I3143" s="48"/>
      <c r="J3143" s="48"/>
    </row>
    <row r="3144" spans="6:10" x14ac:dyDescent="0.25">
      <c r="F3144" s="48"/>
      <c r="G3144" s="48"/>
      <c r="H3144" s="61"/>
      <c r="I3144" s="48"/>
      <c r="J3144" s="48"/>
    </row>
    <row r="3145" spans="6:10" x14ac:dyDescent="0.25">
      <c r="F3145" s="48"/>
      <c r="G3145" s="48"/>
      <c r="H3145" s="61"/>
      <c r="I3145" s="48"/>
      <c r="J3145" s="48"/>
    </row>
    <row r="3146" spans="6:10" x14ac:dyDescent="0.25">
      <c r="F3146" s="48"/>
      <c r="G3146" s="48"/>
      <c r="H3146" s="61"/>
      <c r="I3146" s="48"/>
      <c r="J3146" s="48"/>
    </row>
    <row r="3147" spans="6:10" x14ac:dyDescent="0.25">
      <c r="F3147" s="48"/>
      <c r="G3147" s="48"/>
      <c r="H3147" s="61"/>
      <c r="I3147" s="48"/>
      <c r="J3147" s="48"/>
    </row>
    <row r="3148" spans="6:10" x14ac:dyDescent="0.25">
      <c r="F3148" s="48"/>
      <c r="G3148" s="48"/>
      <c r="H3148" s="61"/>
      <c r="I3148" s="48"/>
      <c r="J3148" s="48"/>
    </row>
    <row r="3149" spans="6:10" x14ac:dyDescent="0.25">
      <c r="F3149" s="48"/>
      <c r="G3149" s="48"/>
      <c r="H3149" s="61"/>
      <c r="I3149" s="48"/>
      <c r="J3149" s="48"/>
    </row>
    <row r="3150" spans="6:10" x14ac:dyDescent="0.25">
      <c r="F3150" s="48"/>
      <c r="G3150" s="48"/>
      <c r="H3150" s="61"/>
      <c r="I3150" s="48"/>
      <c r="J3150" s="48"/>
    </row>
    <row r="3151" spans="6:10" x14ac:dyDescent="0.25">
      <c r="F3151" s="48"/>
      <c r="G3151" s="48"/>
      <c r="H3151" s="61"/>
      <c r="I3151" s="48"/>
      <c r="J3151" s="48"/>
    </row>
    <row r="3152" spans="6:10" x14ac:dyDescent="0.25">
      <c r="F3152" s="48"/>
      <c r="G3152" s="48"/>
      <c r="H3152" s="61"/>
      <c r="I3152" s="48"/>
      <c r="J3152" s="48"/>
    </row>
    <row r="3153" spans="6:10" x14ac:dyDescent="0.25">
      <c r="F3153" s="48"/>
      <c r="G3153" s="48"/>
      <c r="H3153" s="61"/>
      <c r="I3153" s="48"/>
      <c r="J3153" s="48"/>
    </row>
    <row r="3154" spans="6:10" x14ac:dyDescent="0.25">
      <c r="F3154" s="48"/>
      <c r="G3154" s="48"/>
      <c r="H3154" s="61"/>
      <c r="I3154" s="48"/>
      <c r="J3154" s="48"/>
    </row>
    <row r="3155" spans="6:10" x14ac:dyDescent="0.25">
      <c r="F3155" s="48"/>
      <c r="G3155" s="48"/>
      <c r="H3155" s="61"/>
      <c r="I3155" s="48"/>
      <c r="J3155" s="48"/>
    </row>
    <row r="3156" spans="6:10" x14ac:dyDescent="0.25">
      <c r="F3156" s="48"/>
      <c r="G3156" s="48"/>
      <c r="H3156" s="61"/>
      <c r="I3156" s="48"/>
      <c r="J3156" s="48"/>
    </row>
    <row r="3157" spans="6:10" x14ac:dyDescent="0.25">
      <c r="F3157" s="48"/>
      <c r="G3157" s="48"/>
      <c r="H3157" s="61"/>
      <c r="I3157" s="48"/>
      <c r="J3157" s="48"/>
    </row>
    <row r="3158" spans="6:10" x14ac:dyDescent="0.25">
      <c r="F3158" s="48"/>
      <c r="G3158" s="48"/>
      <c r="H3158" s="61"/>
      <c r="I3158" s="48"/>
      <c r="J3158" s="48"/>
    </row>
    <row r="3159" spans="6:10" x14ac:dyDescent="0.25">
      <c r="F3159" s="48"/>
      <c r="G3159" s="48"/>
      <c r="H3159" s="61"/>
      <c r="I3159" s="48"/>
      <c r="J3159" s="48"/>
    </row>
    <row r="3160" spans="6:10" x14ac:dyDescent="0.25">
      <c r="F3160" s="48"/>
      <c r="G3160" s="48"/>
      <c r="H3160" s="61"/>
      <c r="I3160" s="48"/>
      <c r="J3160" s="48"/>
    </row>
    <row r="3161" spans="6:10" x14ac:dyDescent="0.25">
      <c r="F3161" s="48"/>
      <c r="G3161" s="48"/>
      <c r="H3161" s="61"/>
      <c r="I3161" s="48"/>
      <c r="J3161" s="48"/>
    </row>
    <row r="3162" spans="6:10" x14ac:dyDescent="0.25">
      <c r="F3162" s="48"/>
      <c r="G3162" s="48"/>
      <c r="H3162" s="61"/>
      <c r="I3162" s="48"/>
      <c r="J3162" s="48"/>
    </row>
    <row r="3163" spans="6:10" x14ac:dyDescent="0.25">
      <c r="F3163" s="48"/>
      <c r="G3163" s="48"/>
      <c r="H3163" s="61"/>
      <c r="I3163" s="48"/>
      <c r="J3163" s="48"/>
    </row>
    <row r="3164" spans="6:10" x14ac:dyDescent="0.25">
      <c r="F3164" s="48"/>
      <c r="G3164" s="48"/>
      <c r="H3164" s="61"/>
      <c r="I3164" s="48"/>
      <c r="J3164" s="48"/>
    </row>
    <row r="3165" spans="6:10" x14ac:dyDescent="0.25">
      <c r="F3165" s="48"/>
      <c r="G3165" s="48"/>
      <c r="H3165" s="61"/>
      <c r="I3165" s="48"/>
      <c r="J3165" s="48"/>
    </row>
    <row r="3166" spans="6:10" x14ac:dyDescent="0.25">
      <c r="F3166" s="48"/>
      <c r="G3166" s="48"/>
      <c r="H3166" s="61"/>
      <c r="I3166" s="48"/>
      <c r="J3166" s="48"/>
    </row>
    <row r="3167" spans="6:10" x14ac:dyDescent="0.25">
      <c r="F3167" s="48"/>
      <c r="G3167" s="48"/>
      <c r="H3167" s="61"/>
      <c r="I3167" s="48"/>
      <c r="J3167" s="48"/>
    </row>
    <row r="3168" spans="6:10" x14ac:dyDescent="0.25">
      <c r="F3168" s="48"/>
      <c r="G3168" s="48"/>
      <c r="H3168" s="61"/>
      <c r="I3168" s="48"/>
      <c r="J3168" s="48"/>
    </row>
    <row r="3169" spans="6:10" x14ac:dyDescent="0.25">
      <c r="F3169" s="48"/>
      <c r="G3169" s="48"/>
      <c r="H3169" s="61"/>
      <c r="I3169" s="48"/>
      <c r="J3169" s="48"/>
    </row>
    <row r="3170" spans="6:10" x14ac:dyDescent="0.25">
      <c r="F3170" s="48"/>
      <c r="G3170" s="48"/>
      <c r="H3170" s="61"/>
      <c r="I3170" s="48"/>
      <c r="J3170" s="48"/>
    </row>
    <row r="3171" spans="6:10" x14ac:dyDescent="0.25">
      <c r="F3171" s="48"/>
      <c r="G3171" s="48"/>
      <c r="H3171" s="61"/>
      <c r="I3171" s="48"/>
      <c r="J3171" s="48"/>
    </row>
    <row r="3172" spans="6:10" x14ac:dyDescent="0.25">
      <c r="F3172" s="48"/>
      <c r="G3172" s="48"/>
      <c r="H3172" s="61"/>
      <c r="I3172" s="48"/>
      <c r="J3172" s="48"/>
    </row>
    <row r="3173" spans="6:10" x14ac:dyDescent="0.25">
      <c r="F3173" s="48"/>
      <c r="G3173" s="48"/>
      <c r="H3173" s="61"/>
      <c r="I3173" s="48"/>
      <c r="J3173" s="48"/>
    </row>
    <row r="3174" spans="6:10" x14ac:dyDescent="0.25">
      <c r="F3174" s="48"/>
      <c r="G3174" s="48"/>
      <c r="H3174" s="61"/>
      <c r="I3174" s="48"/>
      <c r="J3174" s="48"/>
    </row>
    <row r="3175" spans="6:10" x14ac:dyDescent="0.25">
      <c r="F3175" s="48"/>
      <c r="G3175" s="48"/>
      <c r="H3175" s="61"/>
      <c r="I3175" s="48"/>
      <c r="J3175" s="48"/>
    </row>
    <row r="3176" spans="6:10" x14ac:dyDescent="0.25">
      <c r="F3176" s="48"/>
      <c r="G3176" s="48"/>
      <c r="H3176" s="61"/>
      <c r="I3176" s="48"/>
      <c r="J3176" s="48"/>
    </row>
    <row r="3177" spans="6:10" x14ac:dyDescent="0.25">
      <c r="F3177" s="48"/>
      <c r="G3177" s="48"/>
      <c r="H3177" s="61"/>
      <c r="I3177" s="48"/>
      <c r="J3177" s="48"/>
    </row>
    <row r="3178" spans="6:10" x14ac:dyDescent="0.25">
      <c r="F3178" s="48"/>
      <c r="G3178" s="48"/>
      <c r="H3178" s="61"/>
      <c r="I3178" s="48"/>
      <c r="J3178" s="48"/>
    </row>
    <row r="3179" spans="6:10" x14ac:dyDescent="0.25">
      <c r="F3179" s="48"/>
      <c r="G3179" s="48"/>
      <c r="H3179" s="61"/>
      <c r="I3179" s="48"/>
      <c r="J3179" s="48"/>
    </row>
    <row r="3180" spans="6:10" x14ac:dyDescent="0.25">
      <c r="F3180" s="48"/>
      <c r="G3180" s="48"/>
      <c r="H3180" s="61"/>
      <c r="I3180" s="48"/>
      <c r="J3180" s="48"/>
    </row>
    <row r="3181" spans="6:10" x14ac:dyDescent="0.25">
      <c r="F3181" s="48"/>
      <c r="G3181" s="48"/>
      <c r="H3181" s="61"/>
      <c r="I3181" s="48"/>
      <c r="J3181" s="48"/>
    </row>
    <row r="3182" spans="6:10" x14ac:dyDescent="0.25">
      <c r="F3182" s="48"/>
      <c r="G3182" s="48"/>
      <c r="H3182" s="61"/>
      <c r="I3182" s="48"/>
      <c r="J3182" s="48"/>
    </row>
    <row r="3183" spans="6:10" x14ac:dyDescent="0.25">
      <c r="F3183" s="48"/>
      <c r="G3183" s="48"/>
      <c r="H3183" s="61"/>
      <c r="I3183" s="48"/>
      <c r="J3183" s="48"/>
    </row>
    <row r="3184" spans="6:10" x14ac:dyDescent="0.25">
      <c r="F3184" s="48"/>
      <c r="G3184" s="48"/>
      <c r="H3184" s="61"/>
      <c r="I3184" s="48"/>
      <c r="J3184" s="48"/>
    </row>
    <row r="3185" spans="6:10" x14ac:dyDescent="0.25">
      <c r="F3185" s="48"/>
      <c r="G3185" s="48"/>
      <c r="H3185" s="61"/>
      <c r="I3185" s="48"/>
      <c r="J3185" s="48"/>
    </row>
    <row r="3186" spans="6:10" x14ac:dyDescent="0.25">
      <c r="F3186" s="48"/>
      <c r="G3186" s="48"/>
      <c r="H3186" s="61"/>
      <c r="I3186" s="48"/>
      <c r="J3186" s="48"/>
    </row>
    <row r="3187" spans="6:10" x14ac:dyDescent="0.25">
      <c r="F3187" s="48"/>
      <c r="G3187" s="48"/>
      <c r="H3187" s="61"/>
      <c r="I3187" s="48"/>
      <c r="J3187" s="48"/>
    </row>
    <row r="3188" spans="6:10" x14ac:dyDescent="0.25">
      <c r="F3188" s="48"/>
      <c r="G3188" s="48"/>
      <c r="H3188" s="61"/>
      <c r="I3188" s="48"/>
      <c r="J3188" s="48"/>
    </row>
    <row r="3189" spans="6:10" x14ac:dyDescent="0.25">
      <c r="F3189" s="48"/>
      <c r="G3189" s="48"/>
      <c r="H3189" s="61"/>
      <c r="I3189" s="48"/>
      <c r="J3189" s="48"/>
    </row>
    <row r="3190" spans="6:10" x14ac:dyDescent="0.25">
      <c r="F3190" s="48"/>
      <c r="G3190" s="48"/>
      <c r="H3190" s="61"/>
      <c r="I3190" s="48"/>
      <c r="J3190" s="48"/>
    </row>
    <row r="3191" spans="6:10" x14ac:dyDescent="0.25">
      <c r="F3191" s="48"/>
      <c r="G3191" s="48"/>
      <c r="H3191" s="61"/>
      <c r="I3191" s="48"/>
      <c r="J3191" s="48"/>
    </row>
    <row r="3192" spans="6:10" x14ac:dyDescent="0.25">
      <c r="F3192" s="48"/>
      <c r="G3192" s="48"/>
      <c r="H3192" s="61"/>
      <c r="I3192" s="48"/>
      <c r="J3192" s="48"/>
    </row>
    <row r="3193" spans="6:10" x14ac:dyDescent="0.25">
      <c r="F3193" s="48"/>
      <c r="G3193" s="48"/>
      <c r="H3193" s="61"/>
      <c r="I3193" s="48"/>
      <c r="J3193" s="48"/>
    </row>
    <row r="3194" spans="6:10" x14ac:dyDescent="0.25">
      <c r="F3194" s="48"/>
      <c r="G3194" s="48"/>
      <c r="H3194" s="61"/>
      <c r="I3194" s="48"/>
      <c r="J3194" s="48"/>
    </row>
    <row r="3195" spans="6:10" x14ac:dyDescent="0.25">
      <c r="F3195" s="48"/>
      <c r="G3195" s="48"/>
      <c r="H3195" s="61"/>
      <c r="I3195" s="48"/>
      <c r="J3195" s="48"/>
    </row>
    <row r="3196" spans="6:10" x14ac:dyDescent="0.25">
      <c r="F3196" s="48"/>
      <c r="G3196" s="48"/>
      <c r="H3196" s="61"/>
      <c r="I3196" s="48"/>
      <c r="J3196" s="48"/>
    </row>
    <row r="3197" spans="6:10" x14ac:dyDescent="0.25">
      <c r="F3197" s="48"/>
      <c r="G3197" s="48"/>
      <c r="H3197" s="61"/>
      <c r="I3197" s="48"/>
      <c r="J3197" s="48"/>
    </row>
    <row r="3198" spans="6:10" x14ac:dyDescent="0.25">
      <c r="F3198" s="48"/>
      <c r="G3198" s="48"/>
      <c r="H3198" s="61"/>
      <c r="I3198" s="48"/>
      <c r="J3198" s="48"/>
    </row>
    <row r="3199" spans="6:10" x14ac:dyDescent="0.25">
      <c r="F3199" s="48"/>
      <c r="G3199" s="48"/>
      <c r="H3199" s="61"/>
      <c r="I3199" s="48"/>
      <c r="J3199" s="48"/>
    </row>
    <row r="3200" spans="6:10" x14ac:dyDescent="0.25">
      <c r="F3200" s="48"/>
      <c r="G3200" s="48"/>
      <c r="H3200" s="61"/>
      <c r="I3200" s="48"/>
      <c r="J3200" s="48"/>
    </row>
    <row r="3201" spans="6:10" x14ac:dyDescent="0.25">
      <c r="F3201" s="48"/>
      <c r="G3201" s="48"/>
      <c r="H3201" s="61"/>
      <c r="I3201" s="48"/>
      <c r="J3201" s="48"/>
    </row>
    <row r="3202" spans="6:10" x14ac:dyDescent="0.25">
      <c r="F3202" s="48"/>
      <c r="G3202" s="48"/>
      <c r="H3202" s="61"/>
      <c r="I3202" s="48"/>
      <c r="J3202" s="48"/>
    </row>
    <row r="3203" spans="6:10" x14ac:dyDescent="0.25">
      <c r="F3203" s="48"/>
      <c r="G3203" s="48"/>
      <c r="H3203" s="61"/>
      <c r="I3203" s="48"/>
      <c r="J3203" s="48"/>
    </row>
    <row r="3204" spans="6:10" x14ac:dyDescent="0.25">
      <c r="F3204" s="48"/>
      <c r="G3204" s="48"/>
      <c r="H3204" s="61"/>
      <c r="I3204" s="48"/>
      <c r="J3204" s="48"/>
    </row>
    <row r="3205" spans="6:10" x14ac:dyDescent="0.25">
      <c r="F3205" s="48"/>
      <c r="G3205" s="48"/>
      <c r="H3205" s="61"/>
      <c r="I3205" s="48"/>
      <c r="J3205" s="48"/>
    </row>
    <row r="3206" spans="6:10" x14ac:dyDescent="0.25">
      <c r="F3206" s="48"/>
      <c r="G3206" s="48"/>
      <c r="H3206" s="61"/>
      <c r="I3206" s="48"/>
      <c r="J3206" s="48"/>
    </row>
    <row r="3207" spans="6:10" x14ac:dyDescent="0.25">
      <c r="F3207" s="48"/>
      <c r="G3207" s="48"/>
      <c r="H3207" s="61"/>
      <c r="I3207" s="48"/>
      <c r="J3207" s="48"/>
    </row>
    <row r="3208" spans="6:10" x14ac:dyDescent="0.25">
      <c r="F3208" s="48"/>
      <c r="G3208" s="48"/>
      <c r="H3208" s="61"/>
      <c r="I3208" s="48"/>
      <c r="J3208" s="48"/>
    </row>
    <row r="3209" spans="6:10" x14ac:dyDescent="0.25">
      <c r="F3209" s="48"/>
      <c r="G3209" s="48"/>
      <c r="H3209" s="61"/>
      <c r="I3209" s="48"/>
      <c r="J3209" s="48"/>
    </row>
    <row r="3210" spans="6:10" x14ac:dyDescent="0.25">
      <c r="F3210" s="48"/>
      <c r="G3210" s="48"/>
      <c r="H3210" s="61"/>
      <c r="I3210" s="48"/>
      <c r="J3210" s="48"/>
    </row>
    <row r="3211" spans="6:10" x14ac:dyDescent="0.25">
      <c r="F3211" s="48"/>
      <c r="G3211" s="48"/>
      <c r="H3211" s="61"/>
      <c r="I3211" s="48"/>
      <c r="J3211" s="48"/>
    </row>
    <row r="3212" spans="6:10" x14ac:dyDescent="0.25">
      <c r="F3212" s="48"/>
      <c r="G3212" s="48"/>
      <c r="H3212" s="61"/>
      <c r="I3212" s="48"/>
      <c r="J3212" s="48"/>
    </row>
    <row r="3213" spans="6:10" x14ac:dyDescent="0.25">
      <c r="F3213" s="48"/>
      <c r="G3213" s="48"/>
      <c r="H3213" s="61"/>
      <c r="I3213" s="48"/>
      <c r="J3213" s="48"/>
    </row>
    <row r="3214" spans="6:10" x14ac:dyDescent="0.25">
      <c r="F3214" s="48"/>
      <c r="G3214" s="48"/>
      <c r="H3214" s="61"/>
      <c r="I3214" s="48"/>
      <c r="J3214" s="48"/>
    </row>
    <row r="3215" spans="6:10" x14ac:dyDescent="0.25">
      <c r="F3215" s="48"/>
      <c r="G3215" s="48"/>
      <c r="H3215" s="61"/>
      <c r="I3215" s="48"/>
      <c r="J3215" s="48"/>
    </row>
    <row r="3216" spans="6:10" x14ac:dyDescent="0.25">
      <c r="F3216" s="48"/>
      <c r="G3216" s="48"/>
      <c r="H3216" s="61"/>
      <c r="I3216" s="48"/>
      <c r="J3216" s="48"/>
    </row>
    <row r="3217" spans="6:10" x14ac:dyDescent="0.25">
      <c r="F3217" s="48"/>
      <c r="G3217" s="48"/>
      <c r="H3217" s="61"/>
      <c r="I3217" s="48"/>
      <c r="J3217" s="48"/>
    </row>
    <row r="3218" spans="6:10" x14ac:dyDescent="0.25">
      <c r="F3218" s="48"/>
      <c r="G3218" s="48"/>
      <c r="H3218" s="61"/>
      <c r="I3218" s="48"/>
      <c r="J3218" s="48"/>
    </row>
    <row r="3219" spans="6:10" x14ac:dyDescent="0.25">
      <c r="F3219" s="48"/>
      <c r="G3219" s="48"/>
      <c r="H3219" s="61"/>
      <c r="I3219" s="48"/>
      <c r="J3219" s="48"/>
    </row>
    <row r="3220" spans="6:10" x14ac:dyDescent="0.25">
      <c r="F3220" s="48"/>
      <c r="G3220" s="48"/>
      <c r="H3220" s="61"/>
      <c r="I3220" s="48"/>
      <c r="J3220" s="48"/>
    </row>
    <row r="3221" spans="6:10" x14ac:dyDescent="0.25">
      <c r="F3221" s="48"/>
      <c r="G3221" s="48"/>
      <c r="H3221" s="61"/>
      <c r="I3221" s="48"/>
      <c r="J3221" s="48"/>
    </row>
    <row r="3222" spans="6:10" x14ac:dyDescent="0.25">
      <c r="F3222" s="48"/>
      <c r="G3222" s="48"/>
      <c r="H3222" s="61"/>
      <c r="I3222" s="48"/>
      <c r="J3222" s="48"/>
    </row>
    <row r="3223" spans="6:10" x14ac:dyDescent="0.25">
      <c r="F3223" s="48"/>
      <c r="G3223" s="48"/>
      <c r="H3223" s="61"/>
      <c r="I3223" s="48"/>
      <c r="J3223" s="48"/>
    </row>
    <row r="3224" spans="6:10" x14ac:dyDescent="0.25">
      <c r="F3224" s="48"/>
      <c r="G3224" s="48"/>
      <c r="H3224" s="61"/>
      <c r="I3224" s="48"/>
      <c r="J3224" s="48"/>
    </row>
    <row r="3225" spans="6:10" x14ac:dyDescent="0.25">
      <c r="F3225" s="48"/>
      <c r="G3225" s="48"/>
      <c r="H3225" s="61"/>
      <c r="I3225" s="48"/>
      <c r="J3225" s="48"/>
    </row>
    <row r="3226" spans="6:10" x14ac:dyDescent="0.25">
      <c r="F3226" s="48"/>
      <c r="G3226" s="48"/>
      <c r="H3226" s="61"/>
      <c r="I3226" s="48"/>
      <c r="J3226" s="48"/>
    </row>
    <row r="3227" spans="6:10" x14ac:dyDescent="0.25">
      <c r="F3227" s="48"/>
      <c r="G3227" s="48"/>
      <c r="H3227" s="61"/>
      <c r="I3227" s="48"/>
      <c r="J3227" s="48"/>
    </row>
    <row r="3228" spans="6:10" x14ac:dyDescent="0.25">
      <c r="F3228" s="48"/>
      <c r="G3228" s="48"/>
      <c r="H3228" s="61"/>
      <c r="I3228" s="48"/>
      <c r="J3228" s="48"/>
    </row>
    <row r="3229" spans="6:10" x14ac:dyDescent="0.25">
      <c r="F3229" s="48"/>
      <c r="G3229" s="48"/>
      <c r="H3229" s="61"/>
      <c r="I3229" s="48"/>
      <c r="J3229" s="48"/>
    </row>
    <row r="3230" spans="6:10" x14ac:dyDescent="0.25">
      <c r="F3230" s="48"/>
      <c r="G3230" s="48"/>
      <c r="H3230" s="61"/>
      <c r="I3230" s="48"/>
      <c r="J3230" s="48"/>
    </row>
    <row r="3231" spans="6:10" x14ac:dyDescent="0.25">
      <c r="F3231" s="48"/>
      <c r="G3231" s="48"/>
      <c r="H3231" s="61"/>
      <c r="I3231" s="48"/>
      <c r="J3231" s="48"/>
    </row>
    <row r="3232" spans="6:10" x14ac:dyDescent="0.25">
      <c r="F3232" s="48"/>
      <c r="G3232" s="48"/>
      <c r="H3232" s="61"/>
      <c r="I3232" s="48"/>
      <c r="J3232" s="48"/>
    </row>
    <row r="3233" spans="6:10" x14ac:dyDescent="0.25">
      <c r="F3233" s="48"/>
      <c r="G3233" s="48"/>
      <c r="H3233" s="61"/>
      <c r="I3233" s="48"/>
      <c r="J3233" s="48"/>
    </row>
    <row r="3234" spans="6:10" x14ac:dyDescent="0.25">
      <c r="F3234" s="48"/>
      <c r="G3234" s="48"/>
      <c r="H3234" s="61"/>
      <c r="I3234" s="48"/>
      <c r="J3234" s="48"/>
    </row>
    <row r="3235" spans="6:10" x14ac:dyDescent="0.25">
      <c r="F3235" s="48"/>
      <c r="G3235" s="48"/>
      <c r="H3235" s="61"/>
      <c r="I3235" s="48"/>
      <c r="J3235" s="48"/>
    </row>
    <row r="3236" spans="6:10" x14ac:dyDescent="0.25">
      <c r="F3236" s="48"/>
      <c r="G3236" s="48"/>
      <c r="H3236" s="61"/>
      <c r="I3236" s="48"/>
      <c r="J3236" s="48"/>
    </row>
    <row r="3237" spans="6:10" x14ac:dyDescent="0.25">
      <c r="F3237" s="48"/>
      <c r="G3237" s="48"/>
      <c r="H3237" s="61"/>
      <c r="I3237" s="48"/>
      <c r="J3237" s="48"/>
    </row>
    <row r="3238" spans="6:10" x14ac:dyDescent="0.25">
      <c r="F3238" s="48"/>
      <c r="G3238" s="48"/>
      <c r="H3238" s="61"/>
      <c r="I3238" s="48"/>
      <c r="J3238" s="48"/>
    </row>
    <row r="3239" spans="6:10" x14ac:dyDescent="0.25">
      <c r="F3239" s="48"/>
      <c r="G3239" s="48"/>
      <c r="H3239" s="61"/>
      <c r="I3239" s="48"/>
      <c r="J3239" s="48"/>
    </row>
    <row r="3240" spans="6:10" x14ac:dyDescent="0.25">
      <c r="F3240" s="48"/>
      <c r="G3240" s="48"/>
      <c r="H3240" s="61"/>
      <c r="I3240" s="48"/>
      <c r="J3240" s="48"/>
    </row>
    <row r="3241" spans="6:10" x14ac:dyDescent="0.25">
      <c r="F3241" s="48"/>
      <c r="G3241" s="48"/>
      <c r="H3241" s="61"/>
      <c r="I3241" s="48"/>
      <c r="J3241" s="48"/>
    </row>
    <row r="3242" spans="6:10" x14ac:dyDescent="0.25">
      <c r="F3242" s="48"/>
      <c r="G3242" s="48"/>
      <c r="H3242" s="61"/>
      <c r="I3242" s="48"/>
      <c r="J3242" s="48"/>
    </row>
    <row r="3243" spans="6:10" x14ac:dyDescent="0.25">
      <c r="F3243" s="48"/>
      <c r="G3243" s="48"/>
      <c r="H3243" s="61"/>
      <c r="I3243" s="48"/>
      <c r="J3243" s="48"/>
    </row>
    <row r="3244" spans="6:10" x14ac:dyDescent="0.25">
      <c r="F3244" s="48"/>
      <c r="G3244" s="48"/>
      <c r="H3244" s="61"/>
      <c r="I3244" s="48"/>
      <c r="J3244" s="48"/>
    </row>
    <row r="3245" spans="6:10" x14ac:dyDescent="0.25">
      <c r="F3245" s="48"/>
      <c r="G3245" s="48"/>
      <c r="H3245" s="61"/>
      <c r="I3245" s="48"/>
      <c r="J3245" s="48"/>
    </row>
    <row r="3246" spans="6:10" x14ac:dyDescent="0.25">
      <c r="F3246" s="48"/>
      <c r="G3246" s="48"/>
      <c r="H3246" s="61"/>
      <c r="I3246" s="48"/>
      <c r="J3246" s="48"/>
    </row>
    <row r="3247" spans="6:10" x14ac:dyDescent="0.25">
      <c r="F3247" s="48"/>
      <c r="G3247" s="48"/>
      <c r="H3247" s="61"/>
      <c r="I3247" s="48"/>
      <c r="J3247" s="48"/>
    </row>
    <row r="3248" spans="6:10" x14ac:dyDescent="0.25">
      <c r="F3248" s="48"/>
      <c r="G3248" s="48"/>
      <c r="H3248" s="61"/>
      <c r="I3248" s="48"/>
      <c r="J3248" s="48"/>
    </row>
    <row r="3249" spans="6:10" x14ac:dyDescent="0.25">
      <c r="F3249" s="48"/>
      <c r="G3249" s="48"/>
      <c r="H3249" s="61"/>
      <c r="I3249" s="48"/>
      <c r="J3249" s="48"/>
    </row>
    <row r="3250" spans="6:10" x14ac:dyDescent="0.25">
      <c r="F3250" s="48"/>
      <c r="G3250" s="48"/>
      <c r="H3250" s="61"/>
      <c r="I3250" s="48"/>
      <c r="J3250" s="48"/>
    </row>
    <row r="3251" spans="6:10" x14ac:dyDescent="0.25">
      <c r="F3251" s="48"/>
      <c r="G3251" s="48"/>
      <c r="H3251" s="61"/>
      <c r="I3251" s="48"/>
      <c r="J3251" s="48"/>
    </row>
    <row r="3252" spans="6:10" x14ac:dyDescent="0.25">
      <c r="F3252" s="48"/>
      <c r="G3252" s="48"/>
      <c r="H3252" s="61"/>
      <c r="I3252" s="48"/>
      <c r="J3252" s="48"/>
    </row>
    <row r="3253" spans="6:10" x14ac:dyDescent="0.25">
      <c r="F3253" s="48"/>
      <c r="G3253" s="48"/>
      <c r="H3253" s="61"/>
      <c r="I3253" s="48"/>
      <c r="J3253" s="48"/>
    </row>
    <row r="3254" spans="6:10" x14ac:dyDescent="0.25">
      <c r="F3254" s="48"/>
      <c r="G3254" s="48"/>
      <c r="H3254" s="61"/>
      <c r="I3254" s="48"/>
      <c r="J3254" s="48"/>
    </row>
    <row r="3255" spans="6:10" x14ac:dyDescent="0.25">
      <c r="F3255" s="48"/>
      <c r="G3255" s="48"/>
      <c r="H3255" s="61"/>
      <c r="I3255" s="48"/>
      <c r="J3255" s="48"/>
    </row>
    <row r="3256" spans="6:10" x14ac:dyDescent="0.25">
      <c r="F3256" s="48"/>
      <c r="G3256" s="48"/>
      <c r="H3256" s="61"/>
      <c r="I3256" s="48"/>
      <c r="J3256" s="48"/>
    </row>
    <row r="3257" spans="6:10" x14ac:dyDescent="0.25">
      <c r="F3257" s="48"/>
      <c r="G3257" s="48"/>
      <c r="H3257" s="61"/>
      <c r="I3257" s="48"/>
      <c r="J3257" s="48"/>
    </row>
    <row r="3258" spans="6:10" x14ac:dyDescent="0.25">
      <c r="F3258" s="48"/>
      <c r="G3258" s="48"/>
      <c r="H3258" s="61"/>
      <c r="I3258" s="48"/>
      <c r="J3258" s="48"/>
    </row>
    <row r="3259" spans="6:10" x14ac:dyDescent="0.25">
      <c r="F3259" s="48"/>
      <c r="G3259" s="48"/>
      <c r="H3259" s="61"/>
      <c r="I3259" s="48"/>
      <c r="J3259" s="48"/>
    </row>
    <row r="3260" spans="6:10" x14ac:dyDescent="0.25">
      <c r="F3260" s="48"/>
      <c r="G3260" s="48"/>
      <c r="H3260" s="61"/>
      <c r="I3260" s="48"/>
      <c r="J3260" s="48"/>
    </row>
    <row r="3261" spans="6:10" x14ac:dyDescent="0.25">
      <c r="F3261" s="48"/>
      <c r="G3261" s="48"/>
      <c r="H3261" s="61"/>
      <c r="I3261" s="48"/>
      <c r="J3261" s="48"/>
    </row>
    <row r="3262" spans="6:10" x14ac:dyDescent="0.25">
      <c r="F3262" s="48"/>
      <c r="G3262" s="48"/>
      <c r="H3262" s="61"/>
      <c r="I3262" s="48"/>
      <c r="J3262" s="48"/>
    </row>
    <row r="3263" spans="6:10" x14ac:dyDescent="0.25">
      <c r="F3263" s="48"/>
      <c r="G3263" s="48"/>
      <c r="H3263" s="61"/>
      <c r="I3263" s="48"/>
      <c r="J3263" s="48"/>
    </row>
    <row r="3264" spans="6:10" x14ac:dyDescent="0.25">
      <c r="F3264" s="48"/>
      <c r="G3264" s="48"/>
      <c r="H3264" s="61"/>
      <c r="I3264" s="48"/>
      <c r="J3264" s="48"/>
    </row>
    <row r="3265" spans="6:10" x14ac:dyDescent="0.25">
      <c r="F3265" s="48"/>
      <c r="G3265" s="48"/>
      <c r="H3265" s="61"/>
      <c r="I3265" s="48"/>
      <c r="J3265" s="48"/>
    </row>
    <row r="3266" spans="6:10" x14ac:dyDescent="0.25">
      <c r="F3266" s="48"/>
      <c r="G3266" s="48"/>
      <c r="H3266" s="61"/>
      <c r="I3266" s="48"/>
      <c r="J3266" s="48"/>
    </row>
    <row r="3267" spans="6:10" x14ac:dyDescent="0.25">
      <c r="F3267" s="48"/>
      <c r="G3267" s="48"/>
      <c r="H3267" s="61"/>
      <c r="I3267" s="48"/>
      <c r="J3267" s="48"/>
    </row>
    <row r="3268" spans="6:10" x14ac:dyDescent="0.25">
      <c r="F3268" s="48"/>
      <c r="G3268" s="48"/>
      <c r="H3268" s="61"/>
      <c r="I3268" s="48"/>
      <c r="J3268" s="48"/>
    </row>
    <row r="3269" spans="6:10" x14ac:dyDescent="0.25">
      <c r="F3269" s="48"/>
      <c r="G3269" s="48"/>
      <c r="H3269" s="61"/>
      <c r="I3269" s="48"/>
      <c r="J3269" s="48"/>
    </row>
    <row r="3270" spans="6:10" x14ac:dyDescent="0.25">
      <c r="F3270" s="48"/>
      <c r="G3270" s="48"/>
      <c r="H3270" s="61"/>
      <c r="I3270" s="48"/>
      <c r="J3270" s="48"/>
    </row>
    <row r="3271" spans="6:10" x14ac:dyDescent="0.25">
      <c r="F3271" s="48"/>
      <c r="G3271" s="48"/>
      <c r="H3271" s="61"/>
      <c r="I3271" s="48"/>
      <c r="J3271" s="48"/>
    </row>
    <row r="3272" spans="6:10" x14ac:dyDescent="0.25">
      <c r="F3272" s="48"/>
      <c r="G3272" s="48"/>
      <c r="H3272" s="61"/>
      <c r="I3272" s="48"/>
      <c r="J3272" s="48"/>
    </row>
    <row r="3273" spans="6:10" x14ac:dyDescent="0.25">
      <c r="F3273" s="48"/>
      <c r="G3273" s="48"/>
      <c r="H3273" s="61"/>
      <c r="I3273" s="48"/>
      <c r="J3273" s="48"/>
    </row>
    <row r="3274" spans="6:10" x14ac:dyDescent="0.25">
      <c r="F3274" s="48"/>
      <c r="G3274" s="48"/>
      <c r="H3274" s="61"/>
      <c r="I3274" s="48"/>
      <c r="J3274" s="48"/>
    </row>
    <row r="3275" spans="6:10" x14ac:dyDescent="0.25">
      <c r="F3275" s="48"/>
      <c r="G3275" s="48"/>
      <c r="H3275" s="61"/>
      <c r="I3275" s="48"/>
      <c r="J3275" s="48"/>
    </row>
    <row r="3276" spans="6:10" x14ac:dyDescent="0.25">
      <c r="F3276" s="48"/>
      <c r="G3276" s="48"/>
      <c r="H3276" s="61"/>
      <c r="I3276" s="48"/>
      <c r="J3276" s="48"/>
    </row>
    <row r="3277" spans="6:10" x14ac:dyDescent="0.25">
      <c r="F3277" s="48"/>
      <c r="G3277" s="48"/>
      <c r="H3277" s="61"/>
      <c r="I3277" s="48"/>
      <c r="J3277" s="48"/>
    </row>
    <row r="3278" spans="6:10" x14ac:dyDescent="0.25">
      <c r="F3278" s="48"/>
      <c r="G3278" s="48"/>
      <c r="H3278" s="61"/>
      <c r="I3278" s="48"/>
      <c r="J3278" s="48"/>
    </row>
    <row r="3279" spans="6:10" x14ac:dyDescent="0.25">
      <c r="F3279" s="48"/>
      <c r="G3279" s="48"/>
      <c r="H3279" s="61"/>
      <c r="I3279" s="48"/>
      <c r="J3279" s="48"/>
    </row>
    <row r="3280" spans="6:10" x14ac:dyDescent="0.25">
      <c r="F3280" s="48"/>
      <c r="G3280" s="48"/>
      <c r="H3280" s="61"/>
      <c r="I3280" s="48"/>
      <c r="J3280" s="48"/>
    </row>
    <row r="3281" spans="6:10" x14ac:dyDescent="0.25">
      <c r="F3281" s="48"/>
      <c r="G3281" s="48"/>
      <c r="H3281" s="61"/>
      <c r="I3281" s="48"/>
      <c r="J3281" s="48"/>
    </row>
    <row r="3282" spans="6:10" x14ac:dyDescent="0.25">
      <c r="F3282" s="48"/>
      <c r="G3282" s="48"/>
      <c r="H3282" s="61"/>
      <c r="I3282" s="48"/>
      <c r="J3282" s="48"/>
    </row>
    <row r="3283" spans="6:10" x14ac:dyDescent="0.25">
      <c r="F3283" s="48"/>
      <c r="G3283" s="48"/>
      <c r="H3283" s="61"/>
      <c r="I3283" s="48"/>
      <c r="J3283" s="48"/>
    </row>
    <row r="3284" spans="6:10" x14ac:dyDescent="0.25">
      <c r="F3284" s="48"/>
      <c r="G3284" s="48"/>
      <c r="H3284" s="61"/>
      <c r="I3284" s="48"/>
      <c r="J3284" s="48"/>
    </row>
    <row r="3285" spans="6:10" x14ac:dyDescent="0.25">
      <c r="F3285" s="48"/>
      <c r="G3285" s="48"/>
      <c r="H3285" s="61"/>
      <c r="I3285" s="48"/>
      <c r="J3285" s="48"/>
    </row>
    <row r="3286" spans="6:10" x14ac:dyDescent="0.25">
      <c r="F3286" s="48"/>
      <c r="G3286" s="48"/>
      <c r="H3286" s="61"/>
      <c r="I3286" s="48"/>
      <c r="J3286" s="48"/>
    </row>
    <row r="3287" spans="6:10" x14ac:dyDescent="0.25">
      <c r="F3287" s="48"/>
      <c r="G3287" s="48"/>
      <c r="H3287" s="61"/>
      <c r="I3287" s="48"/>
      <c r="J3287" s="48"/>
    </row>
    <row r="3288" spans="6:10" x14ac:dyDescent="0.25">
      <c r="F3288" s="48"/>
      <c r="G3288" s="48"/>
      <c r="H3288" s="61"/>
      <c r="I3288" s="48"/>
      <c r="J3288" s="48"/>
    </row>
    <row r="3289" spans="6:10" x14ac:dyDescent="0.25">
      <c r="F3289" s="48"/>
      <c r="G3289" s="48"/>
      <c r="H3289" s="61"/>
      <c r="I3289" s="48"/>
      <c r="J3289" s="48"/>
    </row>
    <row r="3290" spans="6:10" x14ac:dyDescent="0.25">
      <c r="F3290" s="48"/>
      <c r="G3290" s="48"/>
      <c r="H3290" s="61"/>
      <c r="I3290" s="48"/>
      <c r="J3290" s="48"/>
    </row>
    <row r="3291" spans="6:10" x14ac:dyDescent="0.25">
      <c r="F3291" s="48"/>
      <c r="G3291" s="48"/>
      <c r="H3291" s="61"/>
      <c r="I3291" s="48"/>
      <c r="J3291" s="48"/>
    </row>
    <row r="3292" spans="6:10" x14ac:dyDescent="0.25">
      <c r="F3292" s="48"/>
      <c r="G3292" s="48"/>
      <c r="H3292" s="61"/>
      <c r="I3292" s="48"/>
      <c r="J3292" s="48"/>
    </row>
    <row r="3293" spans="6:10" x14ac:dyDescent="0.25">
      <c r="F3293" s="48"/>
      <c r="G3293" s="48"/>
      <c r="H3293" s="61"/>
      <c r="I3293" s="48"/>
      <c r="J3293" s="48"/>
    </row>
    <row r="3294" spans="6:10" x14ac:dyDescent="0.25">
      <c r="F3294" s="48"/>
      <c r="G3294" s="48"/>
      <c r="H3294" s="61"/>
      <c r="I3294" s="48"/>
      <c r="J3294" s="48"/>
    </row>
    <row r="3295" spans="6:10" x14ac:dyDescent="0.25">
      <c r="F3295" s="48"/>
      <c r="G3295" s="48"/>
      <c r="H3295" s="61"/>
      <c r="I3295" s="48"/>
      <c r="J3295" s="48"/>
    </row>
    <row r="3296" spans="6:10" x14ac:dyDescent="0.25">
      <c r="F3296" s="48"/>
      <c r="G3296" s="48"/>
      <c r="H3296" s="61"/>
      <c r="I3296" s="48"/>
      <c r="J3296" s="48"/>
    </row>
    <row r="3297" spans="6:10" x14ac:dyDescent="0.25">
      <c r="F3297" s="48"/>
      <c r="G3297" s="48"/>
      <c r="H3297" s="61"/>
      <c r="I3297" s="48"/>
      <c r="J3297" s="48"/>
    </row>
    <row r="3298" spans="6:10" x14ac:dyDescent="0.25">
      <c r="F3298" s="48"/>
      <c r="G3298" s="48"/>
      <c r="H3298" s="61"/>
      <c r="I3298" s="48"/>
      <c r="J3298" s="48"/>
    </row>
    <row r="3299" spans="6:10" x14ac:dyDescent="0.25">
      <c r="F3299" s="48"/>
      <c r="G3299" s="48"/>
      <c r="H3299" s="61"/>
      <c r="I3299" s="48"/>
      <c r="J3299" s="48"/>
    </row>
    <row r="3300" spans="6:10" x14ac:dyDescent="0.25">
      <c r="F3300" s="48"/>
      <c r="G3300" s="48"/>
      <c r="H3300" s="61"/>
      <c r="I3300" s="48"/>
      <c r="J3300" s="48"/>
    </row>
    <row r="3301" spans="6:10" x14ac:dyDescent="0.25">
      <c r="F3301" s="48"/>
      <c r="G3301" s="48"/>
      <c r="H3301" s="61"/>
      <c r="I3301" s="48"/>
      <c r="J3301" s="48"/>
    </row>
    <row r="3302" spans="6:10" x14ac:dyDescent="0.25">
      <c r="F3302" s="48"/>
      <c r="G3302" s="48"/>
      <c r="H3302" s="61"/>
      <c r="I3302" s="48"/>
      <c r="J3302" s="48"/>
    </row>
    <row r="3303" spans="6:10" x14ac:dyDescent="0.25">
      <c r="F3303" s="48"/>
      <c r="G3303" s="48"/>
      <c r="H3303" s="61"/>
      <c r="I3303" s="48"/>
      <c r="J3303" s="48"/>
    </row>
    <row r="3304" spans="6:10" x14ac:dyDescent="0.25">
      <c r="F3304" s="48"/>
      <c r="G3304" s="48"/>
      <c r="H3304" s="61"/>
      <c r="I3304" s="48"/>
      <c r="J3304" s="48"/>
    </row>
    <row r="3305" spans="6:10" x14ac:dyDescent="0.25">
      <c r="F3305" s="48"/>
      <c r="G3305" s="48"/>
      <c r="H3305" s="61"/>
      <c r="I3305" s="48"/>
      <c r="J3305" s="48"/>
    </row>
    <row r="3306" spans="6:10" x14ac:dyDescent="0.25">
      <c r="F3306" s="48"/>
      <c r="G3306" s="48"/>
      <c r="H3306" s="61"/>
      <c r="I3306" s="48"/>
      <c r="J3306" s="48"/>
    </row>
    <row r="3307" spans="6:10" x14ac:dyDescent="0.25">
      <c r="F3307" s="48"/>
      <c r="G3307" s="48"/>
      <c r="H3307" s="61"/>
      <c r="I3307" s="48"/>
      <c r="J3307" s="48"/>
    </row>
    <row r="3308" spans="6:10" x14ac:dyDescent="0.25">
      <c r="F3308" s="48"/>
      <c r="G3308" s="48"/>
      <c r="H3308" s="61"/>
      <c r="I3308" s="48"/>
      <c r="J3308" s="48"/>
    </row>
    <row r="3309" spans="6:10" x14ac:dyDescent="0.25">
      <c r="F3309" s="48"/>
      <c r="G3309" s="48"/>
      <c r="H3309" s="61"/>
      <c r="I3309" s="48"/>
      <c r="J3309" s="48"/>
    </row>
    <row r="3310" spans="6:10" x14ac:dyDescent="0.25">
      <c r="F3310" s="48"/>
      <c r="G3310" s="48"/>
      <c r="H3310" s="61"/>
      <c r="I3310" s="48"/>
      <c r="J3310" s="48"/>
    </row>
    <row r="3311" spans="6:10" x14ac:dyDescent="0.25">
      <c r="F3311" s="48"/>
      <c r="G3311" s="48"/>
      <c r="H3311" s="61"/>
      <c r="I3311" s="48"/>
      <c r="J3311" s="48"/>
    </row>
    <row r="3312" spans="6:10" x14ac:dyDescent="0.25">
      <c r="F3312" s="48"/>
      <c r="G3312" s="48"/>
      <c r="H3312" s="61"/>
      <c r="I3312" s="48"/>
      <c r="J3312" s="48"/>
    </row>
    <row r="3313" spans="6:10" x14ac:dyDescent="0.25">
      <c r="F3313" s="48"/>
      <c r="G3313" s="48"/>
      <c r="H3313" s="61"/>
      <c r="I3313" s="48"/>
      <c r="J3313" s="48"/>
    </row>
    <row r="3314" spans="6:10" x14ac:dyDescent="0.25">
      <c r="F3314" s="48"/>
      <c r="G3314" s="48"/>
      <c r="H3314" s="61"/>
      <c r="I3314" s="48"/>
      <c r="J3314" s="48"/>
    </row>
    <row r="3315" spans="6:10" x14ac:dyDescent="0.25">
      <c r="F3315" s="48"/>
      <c r="G3315" s="48"/>
      <c r="H3315" s="61"/>
      <c r="I3315" s="48"/>
      <c r="J3315" s="48"/>
    </row>
    <row r="3316" spans="6:10" x14ac:dyDescent="0.25">
      <c r="F3316" s="48"/>
      <c r="G3316" s="48"/>
      <c r="H3316" s="61"/>
      <c r="I3316" s="48"/>
      <c r="J3316" s="48"/>
    </row>
    <row r="3317" spans="6:10" x14ac:dyDescent="0.25">
      <c r="F3317" s="48"/>
      <c r="G3317" s="48"/>
      <c r="H3317" s="61"/>
      <c r="I3317" s="48"/>
      <c r="J3317" s="48"/>
    </row>
    <row r="3318" spans="6:10" x14ac:dyDescent="0.25">
      <c r="F3318" s="48"/>
      <c r="G3318" s="48"/>
      <c r="H3318" s="61"/>
      <c r="I3318" s="48"/>
      <c r="J3318" s="48"/>
    </row>
    <row r="3319" spans="6:10" x14ac:dyDescent="0.25">
      <c r="F3319" s="48"/>
      <c r="G3319" s="48"/>
      <c r="H3319" s="61"/>
      <c r="I3319" s="48"/>
      <c r="J3319" s="48"/>
    </row>
    <row r="3320" spans="6:10" x14ac:dyDescent="0.25">
      <c r="F3320" s="48"/>
      <c r="G3320" s="48"/>
      <c r="H3320" s="61"/>
      <c r="I3320" s="48"/>
      <c r="J3320" s="48"/>
    </row>
    <row r="3321" spans="6:10" x14ac:dyDescent="0.25">
      <c r="F3321" s="48"/>
      <c r="G3321" s="48"/>
      <c r="H3321" s="61"/>
      <c r="I3321" s="48"/>
      <c r="J3321" s="48"/>
    </row>
    <row r="3322" spans="6:10" x14ac:dyDescent="0.25">
      <c r="F3322" s="48"/>
      <c r="G3322" s="48"/>
      <c r="H3322" s="61"/>
      <c r="I3322" s="48"/>
      <c r="J3322" s="48"/>
    </row>
    <row r="3323" spans="6:10" x14ac:dyDescent="0.25">
      <c r="F3323" s="48"/>
      <c r="G3323" s="48"/>
      <c r="H3323" s="61"/>
      <c r="I3323" s="48"/>
      <c r="J3323" s="48"/>
    </row>
    <row r="3324" spans="6:10" x14ac:dyDescent="0.25">
      <c r="F3324" s="48"/>
      <c r="G3324" s="48"/>
      <c r="H3324" s="61"/>
      <c r="I3324" s="48"/>
      <c r="J3324" s="48"/>
    </row>
    <row r="3325" spans="6:10" x14ac:dyDescent="0.25">
      <c r="F3325" s="48"/>
      <c r="G3325" s="48"/>
      <c r="H3325" s="61"/>
      <c r="I3325" s="48"/>
      <c r="J3325" s="48"/>
    </row>
    <row r="3326" spans="6:10" x14ac:dyDescent="0.25">
      <c r="F3326" s="48"/>
      <c r="G3326" s="48"/>
      <c r="H3326" s="61"/>
      <c r="I3326" s="48"/>
      <c r="J3326" s="48"/>
    </row>
    <row r="3327" spans="6:10" x14ac:dyDescent="0.25">
      <c r="F3327" s="48"/>
      <c r="G3327" s="48"/>
      <c r="H3327" s="61"/>
      <c r="I3327" s="48"/>
      <c r="J3327" s="48"/>
    </row>
    <row r="3328" spans="6:10" x14ac:dyDescent="0.25">
      <c r="F3328" s="48"/>
      <c r="G3328" s="48"/>
      <c r="H3328" s="61"/>
      <c r="I3328" s="48"/>
      <c r="J3328" s="48"/>
    </row>
    <row r="3329" spans="6:10" x14ac:dyDescent="0.25">
      <c r="F3329" s="48"/>
      <c r="G3329" s="48"/>
      <c r="H3329" s="61"/>
      <c r="I3329" s="48"/>
      <c r="J3329" s="48"/>
    </row>
    <row r="3330" spans="6:10" x14ac:dyDescent="0.25">
      <c r="F3330" s="48"/>
      <c r="G3330" s="48"/>
      <c r="H3330" s="61"/>
      <c r="I3330" s="48"/>
      <c r="J3330" s="48"/>
    </row>
    <row r="3331" spans="6:10" x14ac:dyDescent="0.25">
      <c r="F3331" s="48"/>
      <c r="G3331" s="48"/>
      <c r="H3331" s="61"/>
      <c r="I3331" s="48"/>
      <c r="J3331" s="48"/>
    </row>
    <row r="3332" spans="6:10" x14ac:dyDescent="0.25">
      <c r="F3332" s="48"/>
      <c r="G3332" s="48"/>
      <c r="H3332" s="61"/>
      <c r="I3332" s="48"/>
      <c r="J3332" s="48"/>
    </row>
    <row r="3333" spans="6:10" x14ac:dyDescent="0.25">
      <c r="F3333" s="48"/>
      <c r="G3333" s="48"/>
      <c r="H3333" s="61"/>
      <c r="I3333" s="48"/>
      <c r="J3333" s="48"/>
    </row>
    <row r="3334" spans="6:10" x14ac:dyDescent="0.25">
      <c r="F3334" s="48"/>
      <c r="G3334" s="48"/>
      <c r="H3334" s="61"/>
      <c r="I3334" s="48"/>
      <c r="J3334" s="48"/>
    </row>
    <row r="3335" spans="6:10" x14ac:dyDescent="0.25">
      <c r="F3335" s="48"/>
      <c r="G3335" s="48"/>
      <c r="H3335" s="61"/>
      <c r="I3335" s="48"/>
      <c r="J3335" s="48"/>
    </row>
    <row r="3336" spans="6:10" x14ac:dyDescent="0.25">
      <c r="F3336" s="48"/>
      <c r="G3336" s="48"/>
      <c r="H3336" s="61"/>
      <c r="I3336" s="48"/>
      <c r="J3336" s="48"/>
    </row>
    <row r="3337" spans="6:10" x14ac:dyDescent="0.25">
      <c r="F3337" s="48"/>
      <c r="G3337" s="48"/>
      <c r="H3337" s="61"/>
      <c r="I3337" s="48"/>
      <c r="J3337" s="48"/>
    </row>
    <row r="3338" spans="6:10" x14ac:dyDescent="0.25">
      <c r="F3338" s="48"/>
      <c r="G3338" s="48"/>
      <c r="H3338" s="61"/>
      <c r="I3338" s="48"/>
      <c r="J3338" s="48"/>
    </row>
    <row r="3339" spans="6:10" x14ac:dyDescent="0.25">
      <c r="F3339" s="48"/>
      <c r="G3339" s="48"/>
      <c r="H3339" s="61"/>
      <c r="I3339" s="48"/>
      <c r="J3339" s="48"/>
    </row>
    <row r="3340" spans="6:10" x14ac:dyDescent="0.25">
      <c r="F3340" s="48"/>
      <c r="G3340" s="48"/>
      <c r="H3340" s="61"/>
      <c r="I3340" s="48"/>
      <c r="J3340" s="48"/>
    </row>
    <row r="3341" spans="6:10" x14ac:dyDescent="0.25">
      <c r="F3341" s="48"/>
      <c r="G3341" s="48"/>
      <c r="H3341" s="61"/>
      <c r="I3341" s="48"/>
      <c r="J3341" s="48"/>
    </row>
    <row r="3342" spans="6:10" x14ac:dyDescent="0.25">
      <c r="F3342" s="48"/>
      <c r="G3342" s="48"/>
      <c r="H3342" s="61"/>
      <c r="I3342" s="48"/>
      <c r="J3342" s="48"/>
    </row>
    <row r="3343" spans="6:10" x14ac:dyDescent="0.25">
      <c r="F3343" s="48"/>
      <c r="G3343" s="48"/>
      <c r="H3343" s="61"/>
      <c r="I3343" s="48"/>
      <c r="J3343" s="48"/>
    </row>
    <row r="3344" spans="6:10" x14ac:dyDescent="0.25">
      <c r="F3344" s="48"/>
      <c r="G3344" s="48"/>
      <c r="H3344" s="61"/>
      <c r="I3344" s="48"/>
      <c r="J3344" s="48"/>
    </row>
    <row r="3345" spans="6:10" x14ac:dyDescent="0.25">
      <c r="F3345" s="48"/>
      <c r="G3345" s="48"/>
      <c r="H3345" s="61"/>
      <c r="I3345" s="48"/>
      <c r="J3345" s="48"/>
    </row>
    <row r="3346" spans="6:10" x14ac:dyDescent="0.25">
      <c r="F3346" s="48"/>
      <c r="G3346" s="48"/>
      <c r="H3346" s="61"/>
      <c r="I3346" s="48"/>
      <c r="J3346" s="48"/>
    </row>
    <row r="3347" spans="6:10" x14ac:dyDescent="0.25">
      <c r="F3347" s="48"/>
      <c r="G3347" s="48"/>
      <c r="H3347" s="61"/>
      <c r="I3347" s="48"/>
      <c r="J3347" s="48"/>
    </row>
    <row r="3348" spans="6:10" x14ac:dyDescent="0.25">
      <c r="F3348" s="48"/>
      <c r="G3348" s="48"/>
      <c r="H3348" s="61"/>
      <c r="I3348" s="48"/>
      <c r="J3348" s="48"/>
    </row>
    <row r="3349" spans="6:10" x14ac:dyDescent="0.25">
      <c r="F3349" s="48"/>
      <c r="G3349" s="48"/>
      <c r="H3349" s="61"/>
      <c r="I3349" s="48"/>
      <c r="J3349" s="48"/>
    </row>
    <row r="3350" spans="6:10" x14ac:dyDescent="0.25">
      <c r="F3350" s="48"/>
      <c r="G3350" s="48"/>
      <c r="H3350" s="61"/>
      <c r="I3350" s="48"/>
      <c r="J3350" s="48"/>
    </row>
    <row r="3351" spans="6:10" x14ac:dyDescent="0.25">
      <c r="F3351" s="48"/>
      <c r="G3351" s="48"/>
      <c r="H3351" s="61"/>
      <c r="I3351" s="48"/>
      <c r="J3351" s="48"/>
    </row>
    <row r="3352" spans="6:10" x14ac:dyDescent="0.25">
      <c r="F3352" s="48"/>
      <c r="G3352" s="48"/>
      <c r="H3352" s="61"/>
      <c r="I3352" s="48"/>
      <c r="J3352" s="48"/>
    </row>
    <row r="3353" spans="6:10" x14ac:dyDescent="0.25">
      <c r="F3353" s="48"/>
      <c r="G3353" s="48"/>
      <c r="H3353" s="61"/>
      <c r="I3353" s="48"/>
      <c r="J3353" s="48"/>
    </row>
    <row r="3354" spans="6:10" x14ac:dyDescent="0.25">
      <c r="F3354" s="48"/>
      <c r="G3354" s="48"/>
      <c r="H3354" s="61"/>
      <c r="I3354" s="48"/>
      <c r="J3354" s="48"/>
    </row>
    <row r="3355" spans="6:10" x14ac:dyDescent="0.25">
      <c r="F3355" s="48"/>
      <c r="G3355" s="48"/>
      <c r="H3355" s="61"/>
      <c r="I3355" s="48"/>
      <c r="J3355" s="48"/>
    </row>
    <row r="3356" spans="6:10" x14ac:dyDescent="0.25">
      <c r="F3356" s="48"/>
      <c r="G3356" s="48"/>
      <c r="H3356" s="61"/>
      <c r="I3356" s="48"/>
      <c r="J3356" s="48"/>
    </row>
    <row r="3357" spans="6:10" x14ac:dyDescent="0.25">
      <c r="F3357" s="48"/>
      <c r="G3357" s="48"/>
      <c r="H3357" s="61"/>
      <c r="I3357" s="48"/>
      <c r="J3357" s="48"/>
    </row>
    <row r="3358" spans="6:10" x14ac:dyDescent="0.25">
      <c r="F3358" s="48"/>
      <c r="G3358" s="48"/>
      <c r="H3358" s="61"/>
      <c r="I3358" s="48"/>
      <c r="J3358" s="48"/>
    </row>
    <row r="3359" spans="6:10" x14ac:dyDescent="0.25">
      <c r="F3359" s="48"/>
      <c r="G3359" s="48"/>
      <c r="H3359" s="61"/>
      <c r="I3359" s="48"/>
      <c r="J3359" s="48"/>
    </row>
    <row r="3360" spans="6:10" x14ac:dyDescent="0.25">
      <c r="F3360" s="48"/>
      <c r="G3360" s="48"/>
      <c r="H3360" s="61"/>
      <c r="I3360" s="48"/>
      <c r="J3360" s="48"/>
    </row>
    <row r="3361" spans="6:10" x14ac:dyDescent="0.25">
      <c r="F3361" s="48"/>
      <c r="G3361" s="48"/>
      <c r="H3361" s="61"/>
      <c r="I3361" s="48"/>
      <c r="J3361" s="48"/>
    </row>
    <row r="3362" spans="6:10" x14ac:dyDescent="0.25">
      <c r="F3362" s="48"/>
      <c r="G3362" s="48"/>
      <c r="H3362" s="61"/>
      <c r="I3362" s="48"/>
      <c r="J3362" s="48"/>
    </row>
    <row r="3363" spans="6:10" x14ac:dyDescent="0.25">
      <c r="F3363" s="48"/>
      <c r="G3363" s="48"/>
      <c r="H3363" s="61"/>
      <c r="I3363" s="48"/>
      <c r="J3363" s="48"/>
    </row>
    <row r="3364" spans="6:10" x14ac:dyDescent="0.25">
      <c r="F3364" s="48"/>
      <c r="G3364" s="48"/>
      <c r="H3364" s="61"/>
      <c r="I3364" s="48"/>
      <c r="J3364" s="48"/>
    </row>
    <row r="3365" spans="6:10" x14ac:dyDescent="0.25">
      <c r="F3365" s="48"/>
      <c r="G3365" s="48"/>
      <c r="H3365" s="61"/>
      <c r="I3365" s="48"/>
      <c r="J3365" s="48"/>
    </row>
    <row r="3366" spans="6:10" x14ac:dyDescent="0.25">
      <c r="F3366" s="48"/>
      <c r="G3366" s="48"/>
      <c r="H3366" s="61"/>
      <c r="I3366" s="48"/>
      <c r="J3366" s="48"/>
    </row>
    <row r="3367" spans="6:10" x14ac:dyDescent="0.25">
      <c r="F3367" s="48"/>
      <c r="G3367" s="48"/>
      <c r="H3367" s="61"/>
      <c r="I3367" s="48"/>
      <c r="J3367" s="48"/>
    </row>
    <row r="3368" spans="6:10" x14ac:dyDescent="0.25">
      <c r="F3368" s="48"/>
      <c r="G3368" s="48"/>
      <c r="H3368" s="61"/>
      <c r="I3368" s="48"/>
      <c r="J3368" s="48"/>
    </row>
    <row r="3369" spans="6:10" x14ac:dyDescent="0.25">
      <c r="F3369" s="48"/>
      <c r="G3369" s="48"/>
      <c r="H3369" s="61"/>
      <c r="I3369" s="48"/>
      <c r="J3369" s="48"/>
    </row>
    <row r="3370" spans="6:10" x14ac:dyDescent="0.25">
      <c r="F3370" s="48"/>
      <c r="G3370" s="48"/>
      <c r="H3370" s="61"/>
      <c r="I3370" s="48"/>
      <c r="J3370" s="48"/>
    </row>
    <row r="3371" spans="6:10" x14ac:dyDescent="0.25">
      <c r="F3371" s="48"/>
      <c r="G3371" s="48"/>
      <c r="H3371" s="61"/>
      <c r="I3371" s="48"/>
      <c r="J3371" s="48"/>
    </row>
    <row r="3372" spans="6:10" x14ac:dyDescent="0.25">
      <c r="F3372" s="48"/>
      <c r="G3372" s="48"/>
      <c r="H3372" s="61"/>
      <c r="I3372" s="48"/>
      <c r="J3372" s="48"/>
    </row>
    <row r="3373" spans="6:10" x14ac:dyDescent="0.25">
      <c r="F3373" s="48"/>
      <c r="G3373" s="48"/>
      <c r="H3373" s="61"/>
      <c r="I3373" s="48"/>
      <c r="J3373" s="48"/>
    </row>
    <row r="3374" spans="6:10" x14ac:dyDescent="0.25">
      <c r="F3374" s="48"/>
      <c r="G3374" s="48"/>
      <c r="H3374" s="61"/>
      <c r="I3374" s="48"/>
      <c r="J3374" s="48"/>
    </row>
    <row r="3375" spans="6:10" x14ac:dyDescent="0.25">
      <c r="F3375" s="48"/>
      <c r="G3375" s="48"/>
      <c r="H3375" s="61"/>
      <c r="I3375" s="48"/>
      <c r="J3375" s="48"/>
    </row>
    <row r="3376" spans="6:10" x14ac:dyDescent="0.25">
      <c r="F3376" s="48"/>
      <c r="G3376" s="48"/>
      <c r="H3376" s="61"/>
      <c r="I3376" s="48"/>
      <c r="J3376" s="48"/>
    </row>
    <row r="3377" spans="6:10" x14ac:dyDescent="0.25">
      <c r="F3377" s="48"/>
      <c r="G3377" s="48"/>
      <c r="H3377" s="61"/>
      <c r="I3377" s="48"/>
      <c r="J3377" s="48"/>
    </row>
    <row r="3378" spans="6:10" x14ac:dyDescent="0.25">
      <c r="F3378" s="48"/>
      <c r="G3378" s="48"/>
      <c r="H3378" s="61"/>
      <c r="I3378" s="48"/>
      <c r="J3378" s="48"/>
    </row>
    <row r="3379" spans="6:10" x14ac:dyDescent="0.25">
      <c r="F3379" s="48"/>
      <c r="G3379" s="48"/>
      <c r="H3379" s="61"/>
      <c r="I3379" s="48"/>
      <c r="J3379" s="48"/>
    </row>
    <row r="3380" spans="6:10" x14ac:dyDescent="0.25">
      <c r="F3380" s="48"/>
      <c r="G3380" s="48"/>
      <c r="H3380" s="61"/>
      <c r="I3380" s="48"/>
      <c r="J3380" s="48"/>
    </row>
    <row r="3381" spans="6:10" x14ac:dyDescent="0.25">
      <c r="F3381" s="48"/>
      <c r="G3381" s="48"/>
      <c r="H3381" s="61"/>
      <c r="I3381" s="48"/>
      <c r="J3381" s="48"/>
    </row>
    <row r="3382" spans="6:10" x14ac:dyDescent="0.25">
      <c r="F3382" s="48"/>
      <c r="G3382" s="48"/>
      <c r="H3382" s="61"/>
      <c r="I3382" s="48"/>
      <c r="J3382" s="48"/>
    </row>
    <row r="3383" spans="6:10" x14ac:dyDescent="0.25">
      <c r="F3383" s="48"/>
      <c r="G3383" s="48"/>
      <c r="H3383" s="61"/>
      <c r="I3383" s="48"/>
      <c r="J3383" s="48"/>
    </row>
    <row r="3384" spans="6:10" x14ac:dyDescent="0.25">
      <c r="F3384" s="48"/>
      <c r="G3384" s="48"/>
      <c r="H3384" s="61"/>
      <c r="I3384" s="48"/>
      <c r="J3384" s="48"/>
    </row>
    <row r="3385" spans="6:10" x14ac:dyDescent="0.25">
      <c r="F3385" s="48"/>
      <c r="G3385" s="48"/>
      <c r="H3385" s="61"/>
      <c r="I3385" s="48"/>
      <c r="J3385" s="48"/>
    </row>
    <row r="3386" spans="6:10" x14ac:dyDescent="0.25">
      <c r="F3386" s="48"/>
      <c r="G3386" s="48"/>
      <c r="H3386" s="61"/>
      <c r="I3386" s="48"/>
      <c r="J3386" s="48"/>
    </row>
    <row r="3387" spans="6:10" x14ac:dyDescent="0.25">
      <c r="F3387" s="48"/>
      <c r="G3387" s="48"/>
      <c r="H3387" s="61"/>
      <c r="I3387" s="48"/>
      <c r="J3387" s="48"/>
    </row>
    <row r="3388" spans="6:10" x14ac:dyDescent="0.25">
      <c r="F3388" s="48"/>
      <c r="G3388" s="48"/>
      <c r="H3388" s="61"/>
      <c r="I3388" s="48"/>
      <c r="J3388" s="48"/>
    </row>
    <row r="3389" spans="6:10" x14ac:dyDescent="0.25">
      <c r="F3389" s="48"/>
      <c r="G3389" s="48"/>
      <c r="H3389" s="61"/>
      <c r="I3389" s="48"/>
      <c r="J3389" s="48"/>
    </row>
    <row r="3390" spans="6:10" x14ac:dyDescent="0.25">
      <c r="F3390" s="48"/>
      <c r="G3390" s="48"/>
      <c r="H3390" s="61"/>
      <c r="I3390" s="48"/>
      <c r="J3390" s="48"/>
    </row>
    <row r="3391" spans="6:10" x14ac:dyDescent="0.25">
      <c r="F3391" s="48"/>
      <c r="G3391" s="48"/>
      <c r="H3391" s="61"/>
      <c r="I3391" s="48"/>
      <c r="J3391" s="48"/>
    </row>
    <row r="3392" spans="6:10" x14ac:dyDescent="0.25">
      <c r="F3392" s="48"/>
      <c r="G3392" s="48"/>
      <c r="H3392" s="61"/>
      <c r="I3392" s="48"/>
      <c r="J3392" s="48"/>
    </row>
    <row r="3393" spans="6:10" x14ac:dyDescent="0.25">
      <c r="F3393" s="48"/>
      <c r="G3393" s="48"/>
      <c r="H3393" s="61"/>
      <c r="I3393" s="48"/>
      <c r="J3393" s="48"/>
    </row>
    <row r="3394" spans="6:10" x14ac:dyDescent="0.25">
      <c r="F3394" s="48"/>
      <c r="G3394" s="48"/>
      <c r="H3394" s="61"/>
      <c r="I3394" s="48"/>
      <c r="J3394" s="48"/>
    </row>
    <row r="3395" spans="6:10" x14ac:dyDescent="0.25">
      <c r="F3395" s="48"/>
      <c r="G3395" s="48"/>
      <c r="H3395" s="61"/>
      <c r="I3395" s="48"/>
      <c r="J3395" s="48"/>
    </row>
    <row r="3396" spans="6:10" x14ac:dyDescent="0.25">
      <c r="F3396" s="48"/>
      <c r="G3396" s="48"/>
      <c r="H3396" s="61"/>
      <c r="I3396" s="48"/>
      <c r="J3396" s="48"/>
    </row>
    <row r="3397" spans="6:10" x14ac:dyDescent="0.25">
      <c r="F3397" s="48"/>
      <c r="G3397" s="48"/>
      <c r="H3397" s="61"/>
      <c r="I3397" s="48"/>
      <c r="J3397" s="48"/>
    </row>
    <row r="3398" spans="6:10" x14ac:dyDescent="0.25">
      <c r="F3398" s="48"/>
      <c r="G3398" s="48"/>
      <c r="H3398" s="61"/>
      <c r="I3398" s="48"/>
      <c r="J3398" s="48"/>
    </row>
    <row r="3399" spans="6:10" x14ac:dyDescent="0.25">
      <c r="F3399" s="48"/>
      <c r="G3399" s="48"/>
      <c r="H3399" s="61"/>
      <c r="I3399" s="48"/>
      <c r="J3399" s="48"/>
    </row>
    <row r="3400" spans="6:10" x14ac:dyDescent="0.25">
      <c r="F3400" s="48"/>
      <c r="G3400" s="48"/>
      <c r="H3400" s="61"/>
      <c r="I3400" s="48"/>
      <c r="J3400" s="48"/>
    </row>
    <row r="3401" spans="6:10" x14ac:dyDescent="0.25">
      <c r="F3401" s="48"/>
      <c r="G3401" s="48"/>
      <c r="H3401" s="61"/>
      <c r="I3401" s="48"/>
      <c r="J3401" s="48"/>
    </row>
    <row r="3402" spans="6:10" x14ac:dyDescent="0.25">
      <c r="F3402" s="48"/>
      <c r="G3402" s="48"/>
      <c r="H3402" s="61"/>
      <c r="I3402" s="48"/>
      <c r="J3402" s="48"/>
    </row>
    <row r="3403" spans="6:10" x14ac:dyDescent="0.25">
      <c r="F3403" s="48"/>
      <c r="G3403" s="48"/>
      <c r="H3403" s="61"/>
      <c r="I3403" s="48"/>
      <c r="J3403" s="48"/>
    </row>
    <row r="3404" spans="6:10" x14ac:dyDescent="0.25">
      <c r="F3404" s="48"/>
      <c r="G3404" s="48"/>
      <c r="H3404" s="61"/>
      <c r="I3404" s="48"/>
      <c r="J3404" s="48"/>
    </row>
    <row r="3405" spans="6:10" x14ac:dyDescent="0.25">
      <c r="F3405" s="48"/>
      <c r="G3405" s="48"/>
      <c r="H3405" s="61"/>
      <c r="I3405" s="48"/>
      <c r="J3405" s="48"/>
    </row>
    <row r="3406" spans="6:10" x14ac:dyDescent="0.25">
      <c r="F3406" s="48"/>
      <c r="G3406" s="48"/>
      <c r="H3406" s="61"/>
      <c r="I3406" s="48"/>
      <c r="J3406" s="48"/>
    </row>
    <row r="3407" spans="6:10" x14ac:dyDescent="0.25">
      <c r="F3407" s="48"/>
      <c r="G3407" s="48"/>
      <c r="H3407" s="61"/>
      <c r="I3407" s="48"/>
      <c r="J3407" s="48"/>
    </row>
    <row r="3408" spans="6:10" x14ac:dyDescent="0.25">
      <c r="F3408" s="48"/>
      <c r="G3408" s="48"/>
      <c r="H3408" s="61"/>
      <c r="I3408" s="48"/>
      <c r="J3408" s="48"/>
    </row>
    <row r="3409" spans="6:10" x14ac:dyDescent="0.25">
      <c r="F3409" s="48"/>
      <c r="G3409" s="48"/>
      <c r="H3409" s="61"/>
      <c r="I3409" s="48"/>
      <c r="J3409" s="48"/>
    </row>
    <row r="3410" spans="6:10" x14ac:dyDescent="0.25">
      <c r="F3410" s="48"/>
      <c r="G3410" s="48"/>
      <c r="H3410" s="61"/>
      <c r="I3410" s="48"/>
      <c r="J3410" s="48"/>
    </row>
    <row r="3411" spans="6:10" x14ac:dyDescent="0.25">
      <c r="F3411" s="48"/>
      <c r="G3411" s="48"/>
      <c r="H3411" s="61"/>
      <c r="I3411" s="48"/>
      <c r="J3411" s="48"/>
    </row>
    <row r="3412" spans="6:10" x14ac:dyDescent="0.25">
      <c r="F3412" s="48"/>
      <c r="G3412" s="48"/>
      <c r="H3412" s="61"/>
      <c r="I3412" s="48"/>
      <c r="J3412" s="48"/>
    </row>
    <row r="3413" spans="6:10" x14ac:dyDescent="0.25">
      <c r="F3413" s="48"/>
      <c r="G3413" s="48"/>
      <c r="H3413" s="61"/>
      <c r="I3413" s="48"/>
      <c r="J3413" s="48"/>
    </row>
    <row r="3414" spans="6:10" x14ac:dyDescent="0.25">
      <c r="F3414" s="48"/>
      <c r="G3414" s="48"/>
      <c r="H3414" s="61"/>
      <c r="I3414" s="48"/>
      <c r="J3414" s="48"/>
    </row>
    <row r="3415" spans="6:10" x14ac:dyDescent="0.25">
      <c r="F3415" s="48"/>
      <c r="G3415" s="48"/>
      <c r="H3415" s="61"/>
      <c r="I3415" s="48"/>
      <c r="J3415" s="48"/>
    </row>
    <row r="3416" spans="6:10" x14ac:dyDescent="0.25">
      <c r="F3416" s="48"/>
      <c r="G3416" s="48"/>
      <c r="H3416" s="61"/>
      <c r="I3416" s="48"/>
      <c r="J3416" s="48"/>
    </row>
    <row r="3417" spans="6:10" x14ac:dyDescent="0.25">
      <c r="F3417" s="48"/>
      <c r="G3417" s="48"/>
      <c r="H3417" s="61"/>
      <c r="I3417" s="48"/>
      <c r="J3417" s="48"/>
    </row>
    <row r="3418" spans="6:10" x14ac:dyDescent="0.25">
      <c r="F3418" s="48"/>
      <c r="G3418" s="48"/>
      <c r="H3418" s="61"/>
      <c r="I3418" s="48"/>
      <c r="J3418" s="48"/>
    </row>
    <row r="3419" spans="6:10" x14ac:dyDescent="0.25">
      <c r="F3419" s="48"/>
      <c r="G3419" s="48"/>
      <c r="H3419" s="61"/>
      <c r="I3419" s="48"/>
      <c r="J3419" s="48"/>
    </row>
    <row r="3420" spans="6:10" x14ac:dyDescent="0.25">
      <c r="F3420" s="48"/>
      <c r="G3420" s="48"/>
      <c r="H3420" s="61"/>
      <c r="I3420" s="48"/>
      <c r="J3420" s="48"/>
    </row>
    <row r="3421" spans="6:10" x14ac:dyDescent="0.25">
      <c r="F3421" s="48"/>
      <c r="G3421" s="48"/>
      <c r="H3421" s="61"/>
      <c r="I3421" s="48"/>
      <c r="J3421" s="48"/>
    </row>
    <row r="3422" spans="6:10" x14ac:dyDescent="0.25">
      <c r="F3422" s="48"/>
      <c r="G3422" s="48"/>
      <c r="H3422" s="61"/>
      <c r="I3422" s="48"/>
      <c r="J3422" s="48"/>
    </row>
    <row r="3423" spans="6:10" x14ac:dyDescent="0.25">
      <c r="F3423" s="48"/>
      <c r="G3423" s="48"/>
      <c r="H3423" s="61"/>
      <c r="I3423" s="48"/>
      <c r="J3423" s="48"/>
    </row>
    <row r="3424" spans="6:10" x14ac:dyDescent="0.25">
      <c r="F3424" s="48"/>
      <c r="G3424" s="48"/>
      <c r="H3424" s="61"/>
      <c r="I3424" s="48"/>
      <c r="J3424" s="48"/>
    </row>
    <row r="3425" spans="6:10" x14ac:dyDescent="0.25">
      <c r="F3425" s="48"/>
      <c r="G3425" s="48"/>
      <c r="H3425" s="61"/>
      <c r="I3425" s="48"/>
      <c r="J3425" s="48"/>
    </row>
    <row r="3426" spans="6:10" x14ac:dyDescent="0.25">
      <c r="F3426" s="48"/>
      <c r="G3426" s="48"/>
      <c r="H3426" s="61"/>
      <c r="I3426" s="48"/>
      <c r="J3426" s="48"/>
    </row>
    <row r="3427" spans="6:10" x14ac:dyDescent="0.25">
      <c r="F3427" s="48"/>
      <c r="G3427" s="48"/>
      <c r="H3427" s="61"/>
      <c r="I3427" s="48"/>
      <c r="J3427" s="48"/>
    </row>
    <row r="3428" spans="6:10" x14ac:dyDescent="0.25">
      <c r="F3428" s="48"/>
      <c r="G3428" s="48"/>
      <c r="H3428" s="61"/>
      <c r="I3428" s="48"/>
      <c r="J3428" s="48"/>
    </row>
    <row r="3429" spans="6:10" x14ac:dyDescent="0.25">
      <c r="F3429" s="48"/>
      <c r="G3429" s="48"/>
      <c r="H3429" s="61"/>
      <c r="I3429" s="48"/>
      <c r="J3429" s="48"/>
    </row>
    <row r="3430" spans="6:10" x14ac:dyDescent="0.25">
      <c r="F3430" s="48"/>
      <c r="G3430" s="48"/>
      <c r="H3430" s="61"/>
      <c r="I3430" s="48"/>
      <c r="J3430" s="48"/>
    </row>
    <row r="3431" spans="6:10" x14ac:dyDescent="0.25">
      <c r="F3431" s="48"/>
      <c r="G3431" s="48"/>
      <c r="H3431" s="61"/>
      <c r="I3431" s="48"/>
      <c r="J3431" s="48"/>
    </row>
    <row r="3432" spans="6:10" x14ac:dyDescent="0.25">
      <c r="F3432" s="48"/>
      <c r="G3432" s="48"/>
      <c r="H3432" s="61"/>
      <c r="I3432" s="48"/>
      <c r="J3432" s="48"/>
    </row>
    <row r="3433" spans="6:10" x14ac:dyDescent="0.25">
      <c r="F3433" s="48"/>
      <c r="G3433" s="48"/>
      <c r="H3433" s="61"/>
      <c r="I3433" s="48"/>
      <c r="J3433" s="48"/>
    </row>
    <row r="3434" spans="6:10" x14ac:dyDescent="0.25">
      <c r="F3434" s="48"/>
      <c r="G3434" s="48"/>
      <c r="H3434" s="61"/>
      <c r="I3434" s="48"/>
      <c r="J3434" s="48"/>
    </row>
    <row r="3435" spans="6:10" x14ac:dyDescent="0.25">
      <c r="F3435" s="48"/>
      <c r="G3435" s="48"/>
      <c r="H3435" s="61"/>
      <c r="I3435" s="48"/>
      <c r="J3435" s="48"/>
    </row>
    <row r="3436" spans="6:10" x14ac:dyDescent="0.25">
      <c r="F3436" s="48"/>
      <c r="G3436" s="48"/>
      <c r="H3436" s="61"/>
      <c r="I3436" s="48"/>
      <c r="J3436" s="48"/>
    </row>
    <row r="3437" spans="6:10" x14ac:dyDescent="0.25">
      <c r="F3437" s="48"/>
      <c r="G3437" s="48"/>
      <c r="H3437" s="61"/>
      <c r="I3437" s="48"/>
      <c r="J3437" s="48"/>
    </row>
    <row r="3438" spans="6:10" x14ac:dyDescent="0.25">
      <c r="F3438" s="48"/>
      <c r="G3438" s="48"/>
      <c r="H3438" s="61"/>
      <c r="I3438" s="48"/>
      <c r="J3438" s="48"/>
    </row>
    <row r="3439" spans="6:10" x14ac:dyDescent="0.25">
      <c r="F3439" s="48"/>
      <c r="G3439" s="48"/>
      <c r="H3439" s="61"/>
      <c r="I3439" s="48"/>
      <c r="J3439" s="48"/>
    </row>
    <row r="3440" spans="6:10" x14ac:dyDescent="0.25">
      <c r="F3440" s="48"/>
      <c r="G3440" s="48"/>
      <c r="H3440" s="61"/>
      <c r="I3440" s="48"/>
      <c r="J3440" s="48"/>
    </row>
    <row r="3441" spans="6:10" x14ac:dyDescent="0.25">
      <c r="F3441" s="48"/>
      <c r="G3441" s="48"/>
      <c r="H3441" s="61"/>
      <c r="I3441" s="48"/>
      <c r="J3441" s="48"/>
    </row>
    <row r="3442" spans="6:10" x14ac:dyDescent="0.25">
      <c r="F3442" s="48"/>
      <c r="G3442" s="48"/>
      <c r="H3442" s="61"/>
      <c r="I3442" s="48"/>
      <c r="J3442" s="48"/>
    </row>
    <row r="3443" spans="6:10" x14ac:dyDescent="0.25">
      <c r="F3443" s="48"/>
      <c r="G3443" s="48"/>
      <c r="H3443" s="61"/>
      <c r="I3443" s="48"/>
      <c r="J3443" s="48"/>
    </row>
    <row r="3444" spans="6:10" x14ac:dyDescent="0.25">
      <c r="F3444" s="48"/>
      <c r="G3444" s="48"/>
      <c r="H3444" s="61"/>
      <c r="I3444" s="48"/>
      <c r="J3444" s="48"/>
    </row>
    <row r="3445" spans="6:10" x14ac:dyDescent="0.25">
      <c r="F3445" s="48"/>
      <c r="G3445" s="48"/>
      <c r="H3445" s="61"/>
      <c r="I3445" s="48"/>
      <c r="J3445" s="48"/>
    </row>
    <row r="3446" spans="6:10" x14ac:dyDescent="0.25">
      <c r="F3446" s="48"/>
      <c r="G3446" s="48"/>
      <c r="H3446" s="61"/>
      <c r="I3446" s="48"/>
      <c r="J3446" s="48"/>
    </row>
    <row r="3447" spans="6:10" x14ac:dyDescent="0.25">
      <c r="F3447" s="48"/>
      <c r="G3447" s="48"/>
      <c r="H3447" s="61"/>
      <c r="I3447" s="48"/>
      <c r="J3447" s="48"/>
    </row>
    <row r="3448" spans="6:10" x14ac:dyDescent="0.25">
      <c r="F3448" s="48"/>
      <c r="G3448" s="48"/>
      <c r="H3448" s="61"/>
      <c r="I3448" s="48"/>
      <c r="J3448" s="48"/>
    </row>
    <row r="3449" spans="6:10" x14ac:dyDescent="0.25">
      <c r="F3449" s="48"/>
      <c r="G3449" s="48"/>
      <c r="H3449" s="61"/>
      <c r="I3449" s="48"/>
      <c r="J3449" s="48"/>
    </row>
    <row r="3450" spans="6:10" x14ac:dyDescent="0.25">
      <c r="F3450" s="48"/>
      <c r="G3450" s="48"/>
      <c r="H3450" s="61"/>
      <c r="I3450" s="48"/>
      <c r="J3450" s="48"/>
    </row>
    <row r="3451" spans="6:10" x14ac:dyDescent="0.25">
      <c r="F3451" s="48"/>
      <c r="G3451" s="48"/>
      <c r="H3451" s="61"/>
      <c r="I3451" s="48"/>
      <c r="J3451" s="48"/>
    </row>
    <row r="3452" spans="6:10" x14ac:dyDescent="0.25">
      <c r="F3452" s="48"/>
      <c r="G3452" s="48"/>
      <c r="H3452" s="61"/>
      <c r="I3452" s="48"/>
      <c r="J3452" s="48"/>
    </row>
    <row r="3453" spans="6:10" x14ac:dyDescent="0.25">
      <c r="F3453" s="48"/>
      <c r="G3453" s="48"/>
      <c r="H3453" s="61"/>
      <c r="I3453" s="48"/>
      <c r="J3453" s="48"/>
    </row>
    <row r="3454" spans="6:10" x14ac:dyDescent="0.25">
      <c r="F3454" s="48"/>
      <c r="G3454" s="48"/>
      <c r="H3454" s="61"/>
      <c r="I3454" s="48"/>
      <c r="J3454" s="48"/>
    </row>
    <row r="3455" spans="6:10" x14ac:dyDescent="0.25">
      <c r="F3455" s="48"/>
      <c r="G3455" s="48"/>
      <c r="H3455" s="61"/>
      <c r="I3455" s="48"/>
      <c r="J3455" s="48"/>
    </row>
    <row r="3456" spans="6:10" x14ac:dyDescent="0.25">
      <c r="F3456" s="48"/>
      <c r="G3456" s="48"/>
      <c r="H3456" s="61"/>
      <c r="I3456" s="48"/>
      <c r="J3456" s="48"/>
    </row>
    <row r="3457" spans="6:10" x14ac:dyDescent="0.25">
      <c r="F3457" s="48"/>
      <c r="G3457" s="48"/>
      <c r="H3457" s="61"/>
      <c r="I3457" s="48"/>
      <c r="J3457" s="48"/>
    </row>
    <row r="3458" spans="6:10" x14ac:dyDescent="0.25">
      <c r="F3458" s="48"/>
      <c r="G3458" s="48"/>
      <c r="H3458" s="61"/>
      <c r="I3458" s="48"/>
      <c r="J3458" s="48"/>
    </row>
    <row r="3459" spans="6:10" x14ac:dyDescent="0.25">
      <c r="F3459" s="48"/>
      <c r="G3459" s="48"/>
      <c r="H3459" s="61"/>
      <c r="I3459" s="48"/>
      <c r="J3459" s="48"/>
    </row>
    <row r="3460" spans="6:10" x14ac:dyDescent="0.25">
      <c r="F3460" s="48"/>
      <c r="G3460" s="48"/>
      <c r="H3460" s="61"/>
      <c r="I3460" s="48"/>
      <c r="J3460" s="48"/>
    </row>
    <row r="3461" spans="6:10" x14ac:dyDescent="0.25">
      <c r="F3461" s="48"/>
      <c r="G3461" s="48"/>
      <c r="H3461" s="61"/>
      <c r="I3461" s="48"/>
      <c r="J3461" s="48"/>
    </row>
    <row r="3462" spans="6:10" x14ac:dyDescent="0.25">
      <c r="F3462" s="48"/>
      <c r="G3462" s="48"/>
      <c r="H3462" s="61"/>
      <c r="I3462" s="48"/>
      <c r="J3462" s="48"/>
    </row>
    <row r="3463" spans="6:10" x14ac:dyDescent="0.25">
      <c r="F3463" s="48"/>
      <c r="G3463" s="48"/>
      <c r="H3463" s="61"/>
      <c r="I3463" s="48"/>
      <c r="J3463" s="48"/>
    </row>
    <row r="3464" spans="6:10" x14ac:dyDescent="0.25">
      <c r="F3464" s="48"/>
      <c r="G3464" s="48"/>
      <c r="H3464" s="61"/>
      <c r="I3464" s="48"/>
      <c r="J3464" s="48"/>
    </row>
    <row r="3465" spans="6:10" x14ac:dyDescent="0.25">
      <c r="F3465" s="48"/>
      <c r="G3465" s="48"/>
      <c r="H3465" s="61"/>
      <c r="I3465" s="48"/>
      <c r="J3465" s="48"/>
    </row>
    <row r="3466" spans="6:10" x14ac:dyDescent="0.25">
      <c r="F3466" s="48"/>
      <c r="G3466" s="48"/>
      <c r="H3466" s="61"/>
      <c r="I3466" s="48"/>
      <c r="J3466" s="48"/>
    </row>
    <row r="3467" spans="6:10" x14ac:dyDescent="0.25">
      <c r="F3467" s="48"/>
      <c r="G3467" s="48"/>
      <c r="H3467" s="61"/>
      <c r="I3467" s="48"/>
      <c r="J3467" s="48"/>
    </row>
    <row r="3468" spans="6:10" x14ac:dyDescent="0.25">
      <c r="F3468" s="48"/>
      <c r="G3468" s="48"/>
      <c r="H3468" s="61"/>
      <c r="I3468" s="48"/>
      <c r="J3468" s="48"/>
    </row>
    <row r="3469" spans="6:10" x14ac:dyDescent="0.25">
      <c r="F3469" s="48"/>
      <c r="G3469" s="48"/>
      <c r="H3469" s="61"/>
      <c r="I3469" s="48"/>
      <c r="J3469" s="48"/>
    </row>
    <row r="3470" spans="6:10" x14ac:dyDescent="0.25">
      <c r="F3470" s="48"/>
      <c r="G3470" s="48"/>
      <c r="H3470" s="61"/>
      <c r="I3470" s="48"/>
      <c r="J3470" s="48"/>
    </row>
    <row r="3471" spans="6:10" x14ac:dyDescent="0.25">
      <c r="F3471" s="48"/>
      <c r="G3471" s="48"/>
      <c r="H3471" s="61"/>
      <c r="I3471" s="48"/>
      <c r="J3471" s="48"/>
    </row>
    <row r="3472" spans="6:10" x14ac:dyDescent="0.25">
      <c r="F3472" s="48"/>
      <c r="G3472" s="48"/>
      <c r="H3472" s="61"/>
      <c r="I3472" s="48"/>
      <c r="J3472" s="48"/>
    </row>
    <row r="3473" spans="6:10" x14ac:dyDescent="0.25">
      <c r="F3473" s="48"/>
      <c r="G3473" s="48"/>
      <c r="H3473" s="61"/>
      <c r="I3473" s="48"/>
      <c r="J3473" s="48"/>
    </row>
    <row r="3474" spans="6:10" x14ac:dyDescent="0.25">
      <c r="F3474" s="48"/>
      <c r="G3474" s="48"/>
      <c r="H3474" s="61"/>
      <c r="I3474" s="48"/>
      <c r="J3474" s="48"/>
    </row>
    <row r="3475" spans="6:10" x14ac:dyDescent="0.25">
      <c r="F3475" s="48"/>
      <c r="G3475" s="48"/>
      <c r="H3475" s="61"/>
      <c r="I3475" s="48"/>
      <c r="J3475" s="48"/>
    </row>
    <row r="3476" spans="6:10" x14ac:dyDescent="0.25">
      <c r="F3476" s="48"/>
      <c r="G3476" s="48"/>
      <c r="H3476" s="61"/>
      <c r="I3476" s="48"/>
      <c r="J3476" s="48"/>
    </row>
    <row r="3477" spans="6:10" x14ac:dyDescent="0.25">
      <c r="F3477" s="48"/>
      <c r="G3477" s="48"/>
      <c r="H3477" s="61"/>
      <c r="I3477" s="48"/>
      <c r="J3477" s="48"/>
    </row>
    <row r="3478" spans="6:10" x14ac:dyDescent="0.25">
      <c r="F3478" s="48"/>
      <c r="G3478" s="48"/>
      <c r="H3478" s="61"/>
      <c r="I3478" s="48"/>
      <c r="J3478" s="48"/>
    </row>
    <row r="3479" spans="6:10" x14ac:dyDescent="0.25">
      <c r="F3479" s="48"/>
      <c r="G3479" s="48"/>
      <c r="H3479" s="61"/>
      <c r="I3479" s="48"/>
      <c r="J3479" s="48"/>
    </row>
    <row r="3480" spans="6:10" x14ac:dyDescent="0.25">
      <c r="F3480" s="48"/>
      <c r="G3480" s="48"/>
      <c r="H3480" s="61"/>
      <c r="I3480" s="48"/>
      <c r="J3480" s="48"/>
    </row>
    <row r="3481" spans="6:10" x14ac:dyDescent="0.25">
      <c r="F3481" s="48"/>
      <c r="G3481" s="48"/>
      <c r="H3481" s="61"/>
      <c r="I3481" s="48"/>
      <c r="J3481" s="48"/>
    </row>
    <row r="3482" spans="6:10" x14ac:dyDescent="0.25">
      <c r="F3482" s="48"/>
      <c r="G3482" s="48"/>
      <c r="H3482" s="61"/>
      <c r="I3482" s="48"/>
      <c r="J3482" s="48"/>
    </row>
    <row r="3483" spans="6:10" x14ac:dyDescent="0.25">
      <c r="F3483" s="48"/>
      <c r="G3483" s="48"/>
      <c r="H3483" s="61"/>
      <c r="I3483" s="48"/>
      <c r="J3483" s="48"/>
    </row>
    <row r="3484" spans="6:10" x14ac:dyDescent="0.25">
      <c r="F3484" s="48"/>
      <c r="G3484" s="48"/>
      <c r="H3484" s="61"/>
      <c r="I3484" s="48"/>
      <c r="J3484" s="48"/>
    </row>
    <row r="3485" spans="6:10" x14ac:dyDescent="0.25">
      <c r="F3485" s="48"/>
      <c r="G3485" s="48"/>
      <c r="H3485" s="61"/>
      <c r="I3485" s="48"/>
      <c r="J3485" s="48"/>
    </row>
    <row r="3486" spans="6:10" x14ac:dyDescent="0.25">
      <c r="F3486" s="48"/>
      <c r="G3486" s="48"/>
      <c r="H3486" s="61"/>
      <c r="I3486" s="48"/>
      <c r="J3486" s="48"/>
    </row>
    <row r="3487" spans="6:10" x14ac:dyDescent="0.25">
      <c r="F3487" s="48"/>
      <c r="G3487" s="48"/>
      <c r="H3487" s="61"/>
      <c r="I3487" s="48"/>
      <c r="J3487" s="48"/>
    </row>
    <row r="3488" spans="6:10" x14ac:dyDescent="0.25">
      <c r="F3488" s="48"/>
      <c r="G3488" s="48"/>
      <c r="H3488" s="61"/>
      <c r="I3488" s="48"/>
      <c r="J3488" s="48"/>
    </row>
    <row r="3489" spans="6:10" x14ac:dyDescent="0.25">
      <c r="F3489" s="48"/>
      <c r="G3489" s="48"/>
      <c r="H3489" s="61"/>
      <c r="I3489" s="48"/>
      <c r="J3489" s="48"/>
    </row>
    <row r="3490" spans="6:10" x14ac:dyDescent="0.25">
      <c r="F3490" s="48"/>
      <c r="G3490" s="48"/>
      <c r="H3490" s="61"/>
      <c r="I3490" s="48"/>
      <c r="J3490" s="48"/>
    </row>
    <row r="3491" spans="6:10" x14ac:dyDescent="0.25">
      <c r="F3491" s="48"/>
      <c r="G3491" s="48"/>
      <c r="H3491" s="61"/>
      <c r="I3491" s="48"/>
      <c r="J3491" s="48"/>
    </row>
    <row r="3492" spans="6:10" x14ac:dyDescent="0.25">
      <c r="F3492" s="48"/>
      <c r="G3492" s="48"/>
      <c r="H3492" s="61"/>
      <c r="I3492" s="48"/>
      <c r="J3492" s="48"/>
    </row>
    <row r="3493" spans="6:10" x14ac:dyDescent="0.25">
      <c r="F3493" s="48"/>
      <c r="G3493" s="48"/>
      <c r="H3493" s="61"/>
      <c r="I3493" s="48"/>
      <c r="J3493" s="48"/>
    </row>
    <row r="3494" spans="6:10" x14ac:dyDescent="0.25">
      <c r="F3494" s="48"/>
      <c r="G3494" s="48"/>
      <c r="H3494" s="61"/>
      <c r="I3494" s="48"/>
      <c r="J3494" s="48"/>
    </row>
    <row r="3495" spans="6:10" x14ac:dyDescent="0.25">
      <c r="F3495" s="48"/>
      <c r="G3495" s="48"/>
      <c r="H3495" s="61"/>
      <c r="I3495" s="48"/>
      <c r="J3495" s="48"/>
    </row>
    <row r="3496" spans="6:10" x14ac:dyDescent="0.25">
      <c r="F3496" s="48"/>
      <c r="G3496" s="48"/>
      <c r="H3496" s="61"/>
      <c r="I3496" s="48"/>
      <c r="J3496" s="48"/>
    </row>
    <row r="3497" spans="6:10" x14ac:dyDescent="0.25">
      <c r="F3497" s="48"/>
      <c r="G3497" s="48"/>
      <c r="H3497" s="61"/>
      <c r="I3497" s="48"/>
      <c r="J3497" s="48"/>
    </row>
    <row r="3498" spans="6:10" x14ac:dyDescent="0.25">
      <c r="F3498" s="48"/>
      <c r="G3498" s="48"/>
      <c r="H3498" s="61"/>
      <c r="I3498" s="48"/>
      <c r="J3498" s="48"/>
    </row>
    <row r="3499" spans="6:10" x14ac:dyDescent="0.25">
      <c r="F3499" s="48"/>
      <c r="G3499" s="48"/>
      <c r="H3499" s="61"/>
      <c r="I3499" s="48"/>
      <c r="J3499" s="48"/>
    </row>
    <row r="3500" spans="6:10" x14ac:dyDescent="0.25">
      <c r="F3500" s="48"/>
      <c r="G3500" s="48"/>
      <c r="H3500" s="61"/>
      <c r="I3500" s="48"/>
      <c r="J3500" s="48"/>
    </row>
    <row r="3501" spans="6:10" x14ac:dyDescent="0.25">
      <c r="F3501" s="48"/>
      <c r="G3501" s="48"/>
      <c r="H3501" s="61"/>
      <c r="I3501" s="48"/>
      <c r="J3501" s="48"/>
    </row>
    <row r="3502" spans="6:10" x14ac:dyDescent="0.25">
      <c r="F3502" s="48"/>
      <c r="G3502" s="48"/>
      <c r="H3502" s="61"/>
      <c r="I3502" s="48"/>
      <c r="J3502" s="48"/>
    </row>
    <row r="3503" spans="6:10" x14ac:dyDescent="0.25">
      <c r="F3503" s="48"/>
      <c r="G3503" s="48"/>
      <c r="H3503" s="61"/>
      <c r="I3503" s="48"/>
      <c r="J3503" s="48"/>
    </row>
    <row r="3504" spans="6:10" x14ac:dyDescent="0.25">
      <c r="F3504" s="48"/>
      <c r="G3504" s="48"/>
      <c r="H3504" s="61"/>
      <c r="I3504" s="48"/>
      <c r="J3504" s="48"/>
    </row>
    <row r="3505" spans="6:10" x14ac:dyDescent="0.25">
      <c r="F3505" s="48"/>
      <c r="G3505" s="48"/>
      <c r="H3505" s="61"/>
      <c r="I3505" s="48"/>
      <c r="J3505" s="48"/>
    </row>
    <row r="3506" spans="6:10" x14ac:dyDescent="0.25">
      <c r="F3506" s="48"/>
      <c r="G3506" s="48"/>
      <c r="H3506" s="61"/>
      <c r="I3506" s="48"/>
      <c r="J3506" s="48"/>
    </row>
    <row r="3507" spans="6:10" x14ac:dyDescent="0.25">
      <c r="F3507" s="48"/>
      <c r="G3507" s="48"/>
      <c r="H3507" s="61"/>
      <c r="I3507" s="48"/>
      <c r="J3507" s="48"/>
    </row>
    <row r="3508" spans="6:10" x14ac:dyDescent="0.25">
      <c r="F3508" s="48"/>
      <c r="G3508" s="48"/>
      <c r="H3508" s="61"/>
      <c r="I3508" s="48"/>
      <c r="J3508" s="48"/>
    </row>
    <row r="3509" spans="6:10" x14ac:dyDescent="0.25">
      <c r="F3509" s="48"/>
      <c r="G3509" s="48"/>
      <c r="H3509" s="61"/>
      <c r="I3509" s="48"/>
      <c r="J3509" s="48"/>
    </row>
    <row r="3510" spans="6:10" x14ac:dyDescent="0.25">
      <c r="F3510" s="48"/>
      <c r="G3510" s="48"/>
      <c r="H3510" s="61"/>
      <c r="I3510" s="48"/>
      <c r="J3510" s="48"/>
    </row>
    <row r="3511" spans="6:10" x14ac:dyDescent="0.25">
      <c r="F3511" s="48"/>
      <c r="G3511" s="48"/>
      <c r="H3511" s="61"/>
      <c r="I3511" s="48"/>
      <c r="J3511" s="48"/>
    </row>
    <row r="3512" spans="6:10" x14ac:dyDescent="0.25">
      <c r="F3512" s="48"/>
      <c r="G3512" s="48"/>
      <c r="H3512" s="61"/>
      <c r="I3512" s="48"/>
      <c r="J3512" s="48"/>
    </row>
    <row r="3513" spans="6:10" x14ac:dyDescent="0.25">
      <c r="F3513" s="48"/>
      <c r="G3513" s="48"/>
      <c r="H3513" s="61"/>
      <c r="I3513" s="48"/>
      <c r="J3513" s="48"/>
    </row>
    <row r="3514" spans="6:10" x14ac:dyDescent="0.25">
      <c r="F3514" s="48"/>
      <c r="G3514" s="48"/>
      <c r="H3514" s="61"/>
      <c r="I3514" s="48"/>
      <c r="J3514" s="48"/>
    </row>
    <row r="3515" spans="6:10" x14ac:dyDescent="0.25">
      <c r="F3515" s="48"/>
      <c r="G3515" s="48"/>
      <c r="H3515" s="61"/>
      <c r="I3515" s="48"/>
      <c r="J3515" s="48"/>
    </row>
    <row r="3516" spans="6:10" x14ac:dyDescent="0.25">
      <c r="F3516" s="48"/>
      <c r="G3516" s="48"/>
      <c r="H3516" s="61"/>
      <c r="I3516" s="48"/>
      <c r="J3516" s="48"/>
    </row>
    <row r="3517" spans="6:10" x14ac:dyDescent="0.25">
      <c r="F3517" s="48"/>
      <c r="G3517" s="48"/>
      <c r="H3517" s="61"/>
      <c r="I3517" s="48"/>
      <c r="J3517" s="48"/>
    </row>
    <row r="3518" spans="6:10" x14ac:dyDescent="0.25">
      <c r="F3518" s="48"/>
      <c r="G3518" s="48"/>
      <c r="H3518" s="61"/>
      <c r="I3518" s="48"/>
      <c r="J3518" s="48"/>
    </row>
    <row r="3519" spans="6:10" x14ac:dyDescent="0.25">
      <c r="F3519" s="48"/>
      <c r="G3519" s="48"/>
      <c r="H3519" s="61"/>
      <c r="I3519" s="48"/>
      <c r="J3519" s="48"/>
    </row>
    <row r="3520" spans="6:10" x14ac:dyDescent="0.25">
      <c r="F3520" s="48"/>
      <c r="G3520" s="48"/>
      <c r="H3520" s="61"/>
      <c r="I3520" s="48"/>
      <c r="J3520" s="48"/>
    </row>
    <row r="3521" spans="6:10" x14ac:dyDescent="0.25">
      <c r="F3521" s="48"/>
      <c r="G3521" s="48"/>
      <c r="H3521" s="61"/>
      <c r="I3521" s="48"/>
      <c r="J3521" s="48"/>
    </row>
    <row r="3522" spans="6:10" x14ac:dyDescent="0.25">
      <c r="F3522" s="48"/>
      <c r="G3522" s="48"/>
      <c r="H3522" s="61"/>
      <c r="I3522" s="48"/>
      <c r="J3522" s="48"/>
    </row>
    <row r="3523" spans="6:10" x14ac:dyDescent="0.25">
      <c r="F3523" s="48"/>
      <c r="G3523" s="48"/>
      <c r="H3523" s="61"/>
      <c r="I3523" s="48"/>
      <c r="J3523" s="48"/>
    </row>
    <row r="3524" spans="6:10" x14ac:dyDescent="0.25">
      <c r="F3524" s="48"/>
      <c r="G3524" s="48"/>
      <c r="H3524" s="61"/>
      <c r="I3524" s="48"/>
      <c r="J3524" s="48"/>
    </row>
    <row r="3525" spans="6:10" x14ac:dyDescent="0.25">
      <c r="F3525" s="48"/>
      <c r="G3525" s="48"/>
      <c r="H3525" s="61"/>
      <c r="I3525" s="48"/>
      <c r="J3525" s="48"/>
    </row>
    <row r="3526" spans="6:10" x14ac:dyDescent="0.25">
      <c r="F3526" s="48"/>
      <c r="G3526" s="48"/>
      <c r="H3526" s="61"/>
      <c r="I3526" s="48"/>
      <c r="J3526" s="48"/>
    </row>
    <row r="3527" spans="6:10" x14ac:dyDescent="0.25">
      <c r="F3527" s="48"/>
      <c r="G3527" s="48"/>
      <c r="H3527" s="61"/>
      <c r="I3527" s="48"/>
      <c r="J3527" s="48"/>
    </row>
    <row r="3528" spans="6:10" x14ac:dyDescent="0.25">
      <c r="F3528" s="48"/>
      <c r="G3528" s="48"/>
      <c r="H3528" s="61"/>
      <c r="I3528" s="48"/>
      <c r="J3528" s="48"/>
    </row>
    <row r="3529" spans="6:10" x14ac:dyDescent="0.25">
      <c r="F3529" s="48"/>
      <c r="G3529" s="48"/>
      <c r="H3529" s="61"/>
      <c r="I3529" s="48"/>
      <c r="J3529" s="48"/>
    </row>
    <row r="3530" spans="6:10" x14ac:dyDescent="0.25">
      <c r="F3530" s="48"/>
      <c r="G3530" s="48"/>
      <c r="H3530" s="61"/>
      <c r="I3530" s="48"/>
      <c r="J3530" s="48"/>
    </row>
    <row r="3531" spans="6:10" x14ac:dyDescent="0.25">
      <c r="F3531" s="48"/>
      <c r="G3531" s="48"/>
      <c r="H3531" s="61"/>
      <c r="I3531" s="48"/>
      <c r="J3531" s="48"/>
    </row>
    <row r="3532" spans="6:10" x14ac:dyDescent="0.25">
      <c r="F3532" s="48"/>
      <c r="G3532" s="48"/>
      <c r="H3532" s="61"/>
      <c r="I3532" s="48"/>
      <c r="J3532" s="48"/>
    </row>
    <row r="3533" spans="6:10" x14ac:dyDescent="0.25">
      <c r="F3533" s="48"/>
      <c r="G3533" s="48"/>
      <c r="H3533" s="61"/>
      <c r="I3533" s="48"/>
      <c r="J3533" s="48"/>
    </row>
    <row r="3534" spans="6:10" x14ac:dyDescent="0.25">
      <c r="F3534" s="48"/>
      <c r="G3534" s="48"/>
      <c r="H3534" s="61"/>
      <c r="I3534" s="48"/>
      <c r="J3534" s="48"/>
    </row>
    <row r="3535" spans="6:10" x14ac:dyDescent="0.25">
      <c r="F3535" s="48"/>
      <c r="G3535" s="48"/>
      <c r="H3535" s="61"/>
      <c r="I3535" s="48"/>
      <c r="J3535" s="48"/>
    </row>
    <row r="3536" spans="6:10" x14ac:dyDescent="0.25">
      <c r="F3536" s="48"/>
      <c r="G3536" s="48"/>
      <c r="H3536" s="61"/>
      <c r="I3536" s="48"/>
      <c r="J3536" s="48"/>
    </row>
    <row r="3537" spans="6:10" x14ac:dyDescent="0.25">
      <c r="F3537" s="48"/>
      <c r="G3537" s="48"/>
      <c r="H3537" s="61"/>
      <c r="I3537" s="48"/>
      <c r="J3537" s="48"/>
    </row>
    <row r="3538" spans="6:10" x14ac:dyDescent="0.25">
      <c r="F3538" s="48"/>
      <c r="G3538" s="48"/>
      <c r="H3538" s="61"/>
      <c r="I3538" s="48"/>
      <c r="J3538" s="48"/>
    </row>
    <row r="3539" spans="6:10" x14ac:dyDescent="0.25">
      <c r="F3539" s="48"/>
      <c r="G3539" s="48"/>
      <c r="H3539" s="61"/>
      <c r="I3539" s="48"/>
      <c r="J3539" s="48"/>
    </row>
    <row r="3540" spans="6:10" x14ac:dyDescent="0.25">
      <c r="F3540" s="48"/>
      <c r="G3540" s="48"/>
      <c r="H3540" s="61"/>
      <c r="I3540" s="48"/>
      <c r="J3540" s="48"/>
    </row>
    <row r="3541" spans="6:10" x14ac:dyDescent="0.25">
      <c r="F3541" s="48"/>
      <c r="G3541" s="48"/>
      <c r="H3541" s="61"/>
      <c r="I3541" s="48"/>
      <c r="J3541" s="48"/>
    </row>
    <row r="3542" spans="6:10" x14ac:dyDescent="0.25">
      <c r="F3542" s="48"/>
      <c r="G3542" s="48"/>
      <c r="H3542" s="61"/>
      <c r="I3542" s="48"/>
      <c r="J3542" s="48"/>
    </row>
    <row r="3543" spans="6:10" x14ac:dyDescent="0.25">
      <c r="F3543" s="48"/>
      <c r="G3543" s="48"/>
      <c r="H3543" s="61"/>
      <c r="I3543" s="48"/>
      <c r="J3543" s="48"/>
    </row>
    <row r="3544" spans="6:10" x14ac:dyDescent="0.25">
      <c r="F3544" s="48"/>
      <c r="G3544" s="48"/>
      <c r="H3544" s="61"/>
      <c r="I3544" s="48"/>
      <c r="J3544" s="48"/>
    </row>
    <row r="3545" spans="6:10" x14ac:dyDescent="0.25">
      <c r="F3545" s="48"/>
      <c r="G3545" s="48"/>
      <c r="H3545" s="61"/>
      <c r="I3545" s="48"/>
      <c r="J3545" s="48"/>
    </row>
    <row r="3546" spans="6:10" x14ac:dyDescent="0.25">
      <c r="F3546" s="48"/>
      <c r="G3546" s="48"/>
      <c r="H3546" s="61"/>
      <c r="I3546" s="48"/>
      <c r="J3546" s="48"/>
    </row>
    <row r="3547" spans="6:10" x14ac:dyDescent="0.25">
      <c r="F3547" s="48"/>
      <c r="G3547" s="48"/>
      <c r="H3547" s="61"/>
      <c r="I3547" s="48"/>
      <c r="J3547" s="48"/>
    </row>
    <row r="3548" spans="6:10" x14ac:dyDescent="0.25">
      <c r="F3548" s="48"/>
      <c r="G3548" s="48"/>
      <c r="H3548" s="61"/>
      <c r="I3548" s="48"/>
      <c r="J3548" s="48"/>
    </row>
    <row r="3549" spans="6:10" x14ac:dyDescent="0.25">
      <c r="F3549" s="48"/>
      <c r="G3549" s="48"/>
      <c r="H3549" s="61"/>
      <c r="I3549" s="48"/>
      <c r="J3549" s="48"/>
    </row>
    <row r="3550" spans="6:10" x14ac:dyDescent="0.25">
      <c r="F3550" s="48"/>
      <c r="G3550" s="48"/>
      <c r="H3550" s="61"/>
      <c r="I3550" s="48"/>
      <c r="J3550" s="48"/>
    </row>
    <row r="3551" spans="6:10" x14ac:dyDescent="0.25">
      <c r="F3551" s="48"/>
      <c r="G3551" s="48"/>
      <c r="H3551" s="61"/>
      <c r="I3551" s="48"/>
      <c r="J3551" s="48"/>
    </row>
    <row r="3552" spans="6:10" x14ac:dyDescent="0.25">
      <c r="F3552" s="48"/>
      <c r="G3552" s="48"/>
      <c r="H3552" s="61"/>
      <c r="I3552" s="48"/>
      <c r="J3552" s="48"/>
    </row>
    <row r="3553" spans="6:10" x14ac:dyDescent="0.25">
      <c r="F3553" s="48"/>
      <c r="G3553" s="48"/>
      <c r="H3553" s="61"/>
      <c r="I3553" s="48"/>
      <c r="J3553" s="48"/>
    </row>
    <row r="3554" spans="6:10" x14ac:dyDescent="0.25">
      <c r="F3554" s="48"/>
      <c r="G3554" s="48"/>
      <c r="H3554" s="61"/>
      <c r="I3554" s="48"/>
      <c r="J3554" s="48"/>
    </row>
    <row r="3555" spans="6:10" x14ac:dyDescent="0.25">
      <c r="F3555" s="48"/>
      <c r="G3555" s="48"/>
      <c r="H3555" s="61"/>
      <c r="I3555" s="48"/>
      <c r="J3555" s="48"/>
    </row>
    <row r="3556" spans="6:10" x14ac:dyDescent="0.25">
      <c r="F3556" s="48"/>
      <c r="G3556" s="48"/>
      <c r="H3556" s="61"/>
      <c r="I3556" s="48"/>
      <c r="J3556" s="48"/>
    </row>
    <row r="3557" spans="6:10" x14ac:dyDescent="0.25">
      <c r="F3557" s="48"/>
      <c r="G3557" s="48"/>
      <c r="H3557" s="61"/>
      <c r="I3557" s="48"/>
      <c r="J3557" s="48"/>
    </row>
    <row r="3558" spans="6:10" x14ac:dyDescent="0.25">
      <c r="F3558" s="48"/>
      <c r="G3558" s="48"/>
      <c r="H3558" s="61"/>
      <c r="I3558" s="48"/>
      <c r="J3558" s="48"/>
    </row>
    <row r="3559" spans="6:10" x14ac:dyDescent="0.25">
      <c r="F3559" s="48"/>
      <c r="G3559" s="48"/>
      <c r="H3559" s="61"/>
      <c r="I3559" s="48"/>
      <c r="J3559" s="48"/>
    </row>
    <row r="3560" spans="6:10" x14ac:dyDescent="0.25">
      <c r="F3560" s="48"/>
      <c r="G3560" s="48"/>
      <c r="H3560" s="61"/>
      <c r="I3560" s="48"/>
      <c r="J3560" s="48"/>
    </row>
    <row r="3561" spans="6:10" x14ac:dyDescent="0.25">
      <c r="F3561" s="48"/>
      <c r="G3561" s="48"/>
      <c r="H3561" s="61"/>
      <c r="I3561" s="48"/>
      <c r="J3561" s="48"/>
    </row>
    <row r="3562" spans="6:10" x14ac:dyDescent="0.25">
      <c r="F3562" s="48"/>
      <c r="G3562" s="48"/>
      <c r="H3562" s="61"/>
      <c r="I3562" s="48"/>
      <c r="J3562" s="48"/>
    </row>
    <row r="3563" spans="6:10" x14ac:dyDescent="0.25">
      <c r="F3563" s="48"/>
      <c r="G3563" s="48"/>
      <c r="H3563" s="61"/>
      <c r="I3563" s="48"/>
      <c r="J3563" s="48"/>
    </row>
    <row r="3564" spans="6:10" x14ac:dyDescent="0.25">
      <c r="F3564" s="48"/>
      <c r="G3564" s="48"/>
      <c r="H3564" s="61"/>
      <c r="I3564" s="48"/>
      <c r="J3564" s="48"/>
    </row>
    <row r="3565" spans="6:10" x14ac:dyDescent="0.25">
      <c r="F3565" s="48"/>
      <c r="G3565" s="48"/>
      <c r="H3565" s="61"/>
      <c r="I3565" s="48"/>
      <c r="J3565" s="48"/>
    </row>
    <row r="3566" spans="6:10" x14ac:dyDescent="0.25">
      <c r="F3566" s="48"/>
      <c r="G3566" s="48"/>
      <c r="H3566" s="61"/>
      <c r="I3566" s="48"/>
      <c r="J3566" s="48"/>
    </row>
    <row r="3567" spans="6:10" x14ac:dyDescent="0.25">
      <c r="F3567" s="48"/>
      <c r="G3567" s="48"/>
      <c r="H3567" s="61"/>
      <c r="I3567" s="48"/>
      <c r="J3567" s="48"/>
    </row>
    <row r="3568" spans="6:10" x14ac:dyDescent="0.25">
      <c r="F3568" s="48"/>
      <c r="G3568" s="48"/>
      <c r="H3568" s="61"/>
      <c r="I3568" s="48"/>
      <c r="J3568" s="48"/>
    </row>
    <row r="3569" spans="6:10" x14ac:dyDescent="0.25">
      <c r="F3569" s="48"/>
      <c r="G3569" s="48"/>
      <c r="H3569" s="61"/>
      <c r="I3569" s="48"/>
      <c r="J3569" s="48"/>
    </row>
    <row r="3570" spans="6:10" x14ac:dyDescent="0.25">
      <c r="F3570" s="48"/>
      <c r="G3570" s="48"/>
      <c r="H3570" s="61"/>
      <c r="I3570" s="48"/>
      <c r="J3570" s="48"/>
    </row>
    <row r="3571" spans="6:10" x14ac:dyDescent="0.25">
      <c r="F3571" s="48"/>
      <c r="G3571" s="48"/>
      <c r="H3571" s="61"/>
      <c r="I3571" s="48"/>
      <c r="J3571" s="48"/>
    </row>
    <row r="3572" spans="6:10" x14ac:dyDescent="0.25">
      <c r="F3572" s="48"/>
      <c r="G3572" s="48"/>
      <c r="H3572" s="61"/>
      <c r="I3572" s="48"/>
      <c r="J3572" s="48"/>
    </row>
    <row r="3573" spans="6:10" x14ac:dyDescent="0.25">
      <c r="F3573" s="48"/>
      <c r="G3573" s="48"/>
      <c r="H3573" s="61"/>
      <c r="I3573" s="48"/>
      <c r="J3573" s="48"/>
    </row>
    <row r="3574" spans="6:10" x14ac:dyDescent="0.25">
      <c r="F3574" s="48"/>
      <c r="G3574" s="48"/>
      <c r="H3574" s="61"/>
      <c r="I3574" s="48"/>
      <c r="J3574" s="48"/>
    </row>
    <row r="3575" spans="6:10" x14ac:dyDescent="0.25">
      <c r="F3575" s="48"/>
      <c r="G3575" s="48"/>
      <c r="H3575" s="61"/>
      <c r="I3575" s="48"/>
      <c r="J3575" s="48"/>
    </row>
    <row r="3576" spans="6:10" x14ac:dyDescent="0.25">
      <c r="F3576" s="48"/>
      <c r="G3576" s="48"/>
      <c r="H3576" s="61"/>
      <c r="I3576" s="48"/>
      <c r="J3576" s="48"/>
    </row>
    <row r="3577" spans="6:10" x14ac:dyDescent="0.25">
      <c r="F3577" s="48"/>
      <c r="G3577" s="48"/>
      <c r="H3577" s="61"/>
      <c r="I3577" s="48"/>
      <c r="J3577" s="48"/>
    </row>
    <row r="3578" spans="6:10" x14ac:dyDescent="0.25">
      <c r="F3578" s="48"/>
      <c r="G3578" s="48"/>
      <c r="H3578" s="61"/>
      <c r="I3578" s="48"/>
      <c r="J3578" s="48"/>
    </row>
    <row r="3579" spans="6:10" x14ac:dyDescent="0.25">
      <c r="F3579" s="48"/>
      <c r="G3579" s="48"/>
      <c r="H3579" s="61"/>
      <c r="I3579" s="48"/>
      <c r="J3579" s="48"/>
    </row>
    <row r="3580" spans="6:10" x14ac:dyDescent="0.25">
      <c r="F3580" s="48"/>
      <c r="G3580" s="48"/>
      <c r="H3580" s="61"/>
      <c r="I3580" s="48"/>
      <c r="J3580" s="48"/>
    </row>
    <row r="3581" spans="6:10" x14ac:dyDescent="0.25">
      <c r="F3581" s="48"/>
      <c r="G3581" s="48"/>
      <c r="H3581" s="61"/>
      <c r="I3581" s="48"/>
      <c r="J3581" s="48"/>
    </row>
    <row r="3582" spans="6:10" x14ac:dyDescent="0.25">
      <c r="F3582" s="48"/>
      <c r="G3582" s="48"/>
      <c r="H3582" s="61"/>
      <c r="I3582" s="48"/>
      <c r="J3582" s="48"/>
    </row>
    <row r="3583" spans="6:10" x14ac:dyDescent="0.25">
      <c r="F3583" s="48"/>
      <c r="G3583" s="48"/>
      <c r="H3583" s="61"/>
      <c r="I3583" s="48"/>
      <c r="J3583" s="48"/>
    </row>
    <row r="3584" spans="6:10" x14ac:dyDescent="0.25">
      <c r="F3584" s="48"/>
      <c r="G3584" s="48"/>
      <c r="H3584" s="61"/>
      <c r="I3584" s="48"/>
      <c r="J3584" s="48"/>
    </row>
    <row r="3585" spans="6:10" x14ac:dyDescent="0.25">
      <c r="F3585" s="48"/>
      <c r="G3585" s="48"/>
      <c r="H3585" s="61"/>
      <c r="I3585" s="48"/>
      <c r="J3585" s="48"/>
    </row>
    <row r="3586" spans="6:10" x14ac:dyDescent="0.25">
      <c r="F3586" s="48"/>
      <c r="G3586" s="48"/>
      <c r="H3586" s="61"/>
      <c r="I3586" s="48"/>
      <c r="J3586" s="48"/>
    </row>
    <row r="3587" spans="6:10" x14ac:dyDescent="0.25">
      <c r="F3587" s="48"/>
      <c r="G3587" s="48"/>
      <c r="H3587" s="61"/>
      <c r="I3587" s="48"/>
      <c r="J3587" s="48"/>
    </row>
    <row r="3588" spans="6:10" x14ac:dyDescent="0.25">
      <c r="F3588" s="48"/>
      <c r="G3588" s="48"/>
      <c r="H3588" s="61"/>
      <c r="I3588" s="48"/>
      <c r="J3588" s="48"/>
    </row>
    <row r="3589" spans="6:10" x14ac:dyDescent="0.25">
      <c r="F3589" s="48"/>
      <c r="G3589" s="48"/>
      <c r="H3589" s="61"/>
      <c r="I3589" s="48"/>
      <c r="J3589" s="48"/>
    </row>
    <row r="3590" spans="6:10" x14ac:dyDescent="0.25">
      <c r="F3590" s="48"/>
      <c r="G3590" s="48"/>
      <c r="H3590" s="61"/>
      <c r="I3590" s="48"/>
      <c r="J3590" s="48"/>
    </row>
    <row r="3591" spans="6:10" x14ac:dyDescent="0.25">
      <c r="F3591" s="48"/>
      <c r="G3591" s="48"/>
      <c r="H3591" s="61"/>
      <c r="I3591" s="48"/>
      <c r="J3591" s="48"/>
    </row>
    <row r="3592" spans="6:10" x14ac:dyDescent="0.25">
      <c r="F3592" s="48"/>
      <c r="G3592" s="48"/>
      <c r="H3592" s="61"/>
      <c r="I3592" s="48"/>
      <c r="J3592" s="48"/>
    </row>
    <row r="3593" spans="6:10" x14ac:dyDescent="0.25">
      <c r="F3593" s="48"/>
      <c r="G3593" s="48"/>
      <c r="H3593" s="61"/>
      <c r="I3593" s="48"/>
      <c r="J3593" s="48"/>
    </row>
    <row r="3594" spans="6:10" x14ac:dyDescent="0.25">
      <c r="F3594" s="48"/>
      <c r="G3594" s="48"/>
      <c r="H3594" s="61"/>
      <c r="I3594" s="48"/>
      <c r="J3594" s="48"/>
    </row>
    <row r="3595" spans="6:10" x14ac:dyDescent="0.25">
      <c r="F3595" s="48"/>
      <c r="G3595" s="48"/>
      <c r="H3595" s="61"/>
      <c r="I3595" s="48"/>
      <c r="J3595" s="48"/>
    </row>
    <row r="3596" spans="6:10" x14ac:dyDescent="0.25">
      <c r="F3596" s="48"/>
      <c r="G3596" s="48"/>
      <c r="H3596" s="61"/>
      <c r="I3596" s="48"/>
      <c r="J3596" s="48"/>
    </row>
    <row r="3597" spans="6:10" x14ac:dyDescent="0.25">
      <c r="F3597" s="48"/>
      <c r="G3597" s="48"/>
      <c r="H3597" s="61"/>
      <c r="I3597" s="48"/>
      <c r="J3597" s="48"/>
    </row>
    <row r="3598" spans="6:10" x14ac:dyDescent="0.25">
      <c r="F3598" s="48"/>
      <c r="G3598" s="48"/>
      <c r="H3598" s="61"/>
      <c r="I3598" s="48"/>
      <c r="J3598" s="48"/>
    </row>
    <row r="3599" spans="6:10" x14ac:dyDescent="0.25">
      <c r="F3599" s="48"/>
      <c r="G3599" s="48"/>
      <c r="H3599" s="61"/>
      <c r="I3599" s="48"/>
      <c r="J3599" s="48"/>
    </row>
    <row r="3600" spans="6:10" x14ac:dyDescent="0.25">
      <c r="F3600" s="48"/>
      <c r="G3600" s="48"/>
      <c r="H3600" s="61"/>
      <c r="I3600" s="48"/>
      <c r="J3600" s="48"/>
    </row>
    <row r="3601" spans="6:10" x14ac:dyDescent="0.25">
      <c r="F3601" s="48"/>
      <c r="G3601" s="48"/>
      <c r="H3601" s="61"/>
      <c r="I3601" s="48"/>
      <c r="J3601" s="48"/>
    </row>
    <row r="3602" spans="6:10" x14ac:dyDescent="0.25">
      <c r="F3602" s="48"/>
      <c r="G3602" s="48"/>
      <c r="H3602" s="61"/>
      <c r="I3602" s="48"/>
      <c r="J3602" s="48"/>
    </row>
    <row r="3603" spans="6:10" x14ac:dyDescent="0.25">
      <c r="F3603" s="48"/>
      <c r="G3603" s="48"/>
      <c r="H3603" s="61"/>
      <c r="I3603" s="48"/>
      <c r="J3603" s="48"/>
    </row>
    <row r="3604" spans="6:10" x14ac:dyDescent="0.25">
      <c r="F3604" s="48"/>
      <c r="G3604" s="48"/>
      <c r="H3604" s="61"/>
      <c r="I3604" s="48"/>
      <c r="J3604" s="48"/>
    </row>
    <row r="3605" spans="6:10" x14ac:dyDescent="0.25">
      <c r="F3605" s="48"/>
      <c r="G3605" s="48"/>
      <c r="H3605" s="61"/>
      <c r="I3605" s="48"/>
      <c r="J3605" s="48"/>
    </row>
    <row r="3606" spans="6:10" x14ac:dyDescent="0.25">
      <c r="F3606" s="48"/>
      <c r="G3606" s="48"/>
      <c r="H3606" s="61"/>
      <c r="I3606" s="48"/>
      <c r="J3606" s="48"/>
    </row>
    <row r="3607" spans="6:10" x14ac:dyDescent="0.25">
      <c r="F3607" s="48"/>
      <c r="G3607" s="48"/>
      <c r="H3607" s="61"/>
      <c r="I3607" s="48"/>
      <c r="J3607" s="48"/>
    </row>
    <row r="3608" spans="6:10" x14ac:dyDescent="0.25">
      <c r="F3608" s="48"/>
      <c r="G3608" s="48"/>
      <c r="H3608" s="61"/>
      <c r="I3608" s="48"/>
      <c r="J3608" s="48"/>
    </row>
    <row r="3609" spans="6:10" x14ac:dyDescent="0.25">
      <c r="F3609" s="48"/>
      <c r="G3609" s="48"/>
      <c r="H3609" s="61"/>
      <c r="I3609" s="48"/>
      <c r="J3609" s="48"/>
    </row>
    <row r="3610" spans="6:10" x14ac:dyDescent="0.25">
      <c r="F3610" s="48"/>
      <c r="G3610" s="48"/>
      <c r="H3610" s="61"/>
      <c r="I3610" s="48"/>
      <c r="J3610" s="48"/>
    </row>
    <row r="3611" spans="6:10" x14ac:dyDescent="0.25">
      <c r="F3611" s="48"/>
      <c r="G3611" s="48"/>
      <c r="H3611" s="61"/>
      <c r="I3611" s="48"/>
      <c r="J3611" s="48"/>
    </row>
    <row r="3612" spans="6:10" x14ac:dyDescent="0.25">
      <c r="F3612" s="48"/>
      <c r="G3612" s="48"/>
      <c r="H3612" s="61"/>
      <c r="I3612" s="48"/>
      <c r="J3612" s="48"/>
    </row>
    <row r="3613" spans="6:10" x14ac:dyDescent="0.25">
      <c r="F3613" s="48"/>
      <c r="G3613" s="48"/>
      <c r="H3613" s="61"/>
      <c r="I3613" s="48"/>
      <c r="J3613" s="48"/>
    </row>
    <row r="3614" spans="6:10" x14ac:dyDescent="0.25">
      <c r="F3614" s="48"/>
      <c r="G3614" s="48"/>
      <c r="H3614" s="61"/>
      <c r="I3614" s="48"/>
      <c r="J3614" s="48"/>
    </row>
    <row r="3615" spans="6:10" x14ac:dyDescent="0.25">
      <c r="F3615" s="48"/>
      <c r="G3615" s="48"/>
      <c r="H3615" s="61"/>
      <c r="I3615" s="48"/>
      <c r="J3615" s="48"/>
    </row>
    <row r="3616" spans="6:10" x14ac:dyDescent="0.25">
      <c r="F3616" s="48"/>
      <c r="G3616" s="48"/>
      <c r="H3616" s="61"/>
      <c r="I3616" s="48"/>
      <c r="J3616" s="48"/>
    </row>
    <row r="3617" spans="6:10" x14ac:dyDescent="0.25">
      <c r="F3617" s="48"/>
      <c r="G3617" s="48"/>
      <c r="H3617" s="61"/>
      <c r="I3617" s="48"/>
      <c r="J3617" s="48"/>
    </row>
    <row r="3618" spans="6:10" x14ac:dyDescent="0.25">
      <c r="F3618" s="48"/>
      <c r="G3618" s="48"/>
      <c r="H3618" s="61"/>
      <c r="I3618" s="48"/>
      <c r="J3618" s="48"/>
    </row>
    <row r="3619" spans="6:10" x14ac:dyDescent="0.25">
      <c r="F3619" s="48"/>
      <c r="G3619" s="48"/>
      <c r="H3619" s="61"/>
      <c r="I3619" s="48"/>
      <c r="J3619" s="48"/>
    </row>
    <row r="3620" spans="6:10" x14ac:dyDescent="0.25">
      <c r="F3620" s="48"/>
      <c r="G3620" s="48"/>
      <c r="H3620" s="61"/>
      <c r="I3620" s="48"/>
      <c r="J3620" s="48"/>
    </row>
    <row r="3621" spans="6:10" x14ac:dyDescent="0.25">
      <c r="F3621" s="48"/>
      <c r="G3621" s="48"/>
      <c r="H3621" s="61"/>
      <c r="I3621" s="48"/>
      <c r="J3621" s="48"/>
    </row>
    <row r="3622" spans="6:10" x14ac:dyDescent="0.25">
      <c r="F3622" s="48"/>
      <c r="G3622" s="48"/>
      <c r="H3622" s="61"/>
      <c r="I3622" s="48"/>
      <c r="J3622" s="48"/>
    </row>
    <row r="3623" spans="6:10" x14ac:dyDescent="0.25">
      <c r="F3623" s="48"/>
      <c r="G3623" s="48"/>
      <c r="H3623" s="61"/>
      <c r="I3623" s="48"/>
      <c r="J3623" s="48"/>
    </row>
    <row r="3624" spans="6:10" x14ac:dyDescent="0.25">
      <c r="F3624" s="48"/>
      <c r="G3624" s="48"/>
      <c r="H3624" s="61"/>
      <c r="I3624" s="48"/>
      <c r="J3624" s="48"/>
    </row>
    <row r="3625" spans="6:10" x14ac:dyDescent="0.25">
      <c r="F3625" s="48"/>
      <c r="G3625" s="48"/>
      <c r="H3625" s="61"/>
      <c r="I3625" s="48"/>
      <c r="J3625" s="48"/>
    </row>
    <row r="3626" spans="6:10" x14ac:dyDescent="0.25">
      <c r="F3626" s="48"/>
      <c r="G3626" s="48"/>
      <c r="H3626" s="61"/>
      <c r="I3626" s="48"/>
      <c r="J3626" s="48"/>
    </row>
    <row r="3627" spans="6:10" x14ac:dyDescent="0.25">
      <c r="F3627" s="48"/>
      <c r="G3627" s="48"/>
      <c r="H3627" s="61"/>
      <c r="I3627" s="48"/>
      <c r="J3627" s="48"/>
    </row>
    <row r="3628" spans="6:10" x14ac:dyDescent="0.25">
      <c r="F3628" s="48"/>
      <c r="G3628" s="48"/>
      <c r="H3628" s="61"/>
      <c r="I3628" s="48"/>
      <c r="J3628" s="48"/>
    </row>
    <row r="3629" spans="6:10" x14ac:dyDescent="0.25">
      <c r="F3629" s="48"/>
      <c r="G3629" s="48"/>
      <c r="H3629" s="61"/>
      <c r="I3629" s="48"/>
      <c r="J3629" s="48"/>
    </row>
    <row r="3630" spans="6:10" x14ac:dyDescent="0.25">
      <c r="F3630" s="48"/>
      <c r="G3630" s="48"/>
      <c r="H3630" s="61"/>
      <c r="I3630" s="48"/>
      <c r="J3630" s="48"/>
    </row>
    <row r="3631" spans="6:10" x14ac:dyDescent="0.25">
      <c r="F3631" s="48"/>
      <c r="G3631" s="48"/>
      <c r="H3631" s="61"/>
      <c r="I3631" s="48"/>
      <c r="J3631" s="48"/>
    </row>
    <row r="3632" spans="6:10" x14ac:dyDescent="0.25">
      <c r="F3632" s="48"/>
      <c r="G3632" s="48"/>
      <c r="H3632" s="61"/>
      <c r="I3632" s="48"/>
      <c r="J3632" s="48"/>
    </row>
    <row r="3633" spans="6:10" x14ac:dyDescent="0.25">
      <c r="F3633" s="48"/>
      <c r="G3633" s="48"/>
      <c r="H3633" s="61"/>
      <c r="I3633" s="48"/>
      <c r="J3633" s="48"/>
    </row>
    <row r="3634" spans="6:10" x14ac:dyDescent="0.25">
      <c r="F3634" s="48"/>
      <c r="G3634" s="48"/>
      <c r="H3634" s="61"/>
      <c r="I3634" s="48"/>
      <c r="J3634" s="48"/>
    </row>
    <row r="3635" spans="6:10" x14ac:dyDescent="0.25">
      <c r="F3635" s="48"/>
      <c r="G3635" s="48"/>
      <c r="H3635" s="61"/>
      <c r="I3635" s="48"/>
      <c r="J3635" s="48"/>
    </row>
    <row r="3636" spans="6:10" x14ac:dyDescent="0.25">
      <c r="F3636" s="48"/>
      <c r="G3636" s="48"/>
      <c r="H3636" s="61"/>
      <c r="I3636" s="48"/>
      <c r="J3636" s="48"/>
    </row>
    <row r="3637" spans="6:10" x14ac:dyDescent="0.25">
      <c r="F3637" s="48"/>
      <c r="G3637" s="48"/>
      <c r="H3637" s="61"/>
      <c r="I3637" s="48"/>
      <c r="J3637" s="48"/>
    </row>
    <row r="3638" spans="6:10" x14ac:dyDescent="0.25">
      <c r="F3638" s="48"/>
      <c r="G3638" s="48"/>
      <c r="H3638" s="61"/>
      <c r="I3638" s="48"/>
      <c r="J3638" s="48"/>
    </row>
    <row r="3639" spans="6:10" x14ac:dyDescent="0.25">
      <c r="F3639" s="48"/>
      <c r="G3639" s="48"/>
      <c r="H3639" s="61"/>
      <c r="I3639" s="48"/>
      <c r="J3639" s="48"/>
    </row>
    <row r="3640" spans="6:10" x14ac:dyDescent="0.25">
      <c r="F3640" s="48"/>
      <c r="G3640" s="48"/>
      <c r="H3640" s="61"/>
      <c r="I3640" s="48"/>
      <c r="J3640" s="48"/>
    </row>
    <row r="3641" spans="6:10" x14ac:dyDescent="0.25">
      <c r="F3641" s="48"/>
      <c r="G3641" s="48"/>
      <c r="H3641" s="61"/>
      <c r="I3641" s="48"/>
      <c r="J3641" s="48"/>
    </row>
    <row r="3642" spans="6:10" x14ac:dyDescent="0.25">
      <c r="F3642" s="48"/>
      <c r="G3642" s="48"/>
      <c r="H3642" s="61"/>
      <c r="I3642" s="48"/>
      <c r="J3642" s="48"/>
    </row>
    <row r="3643" spans="6:10" x14ac:dyDescent="0.25">
      <c r="F3643" s="48"/>
      <c r="G3643" s="48"/>
      <c r="H3643" s="61"/>
      <c r="I3643" s="48"/>
      <c r="J3643" s="48"/>
    </row>
    <row r="3644" spans="6:10" x14ac:dyDescent="0.25">
      <c r="F3644" s="48"/>
      <c r="G3644" s="48"/>
      <c r="H3644" s="61"/>
      <c r="I3644" s="48"/>
      <c r="J3644" s="48"/>
    </row>
    <row r="3645" spans="6:10" x14ac:dyDescent="0.25">
      <c r="F3645" s="48"/>
      <c r="G3645" s="48"/>
      <c r="H3645" s="61"/>
      <c r="I3645" s="48"/>
      <c r="J3645" s="48"/>
    </row>
    <row r="3646" spans="6:10" x14ac:dyDescent="0.25">
      <c r="F3646" s="48"/>
      <c r="G3646" s="48"/>
      <c r="H3646" s="61"/>
      <c r="I3646" s="48"/>
      <c r="J3646" s="48"/>
    </row>
    <row r="3647" spans="6:10" x14ac:dyDescent="0.25">
      <c r="F3647" s="48"/>
      <c r="G3647" s="48"/>
      <c r="H3647" s="61"/>
      <c r="I3647" s="48"/>
      <c r="J3647" s="48"/>
    </row>
    <row r="3648" spans="6:10" x14ac:dyDescent="0.25">
      <c r="F3648" s="48"/>
      <c r="G3648" s="48"/>
      <c r="H3648" s="61"/>
      <c r="I3648" s="48"/>
      <c r="J3648" s="48"/>
    </row>
    <row r="3649" spans="6:10" x14ac:dyDescent="0.25">
      <c r="F3649" s="48"/>
      <c r="G3649" s="48"/>
      <c r="H3649" s="61"/>
      <c r="I3649" s="48"/>
      <c r="J3649" s="48"/>
    </row>
    <row r="3650" spans="6:10" x14ac:dyDescent="0.25">
      <c r="F3650" s="48"/>
      <c r="G3650" s="48"/>
      <c r="H3650" s="61"/>
      <c r="I3650" s="48"/>
      <c r="J3650" s="48"/>
    </row>
    <row r="3651" spans="6:10" x14ac:dyDescent="0.25">
      <c r="F3651" s="48"/>
      <c r="G3651" s="48"/>
      <c r="H3651" s="61"/>
      <c r="I3651" s="48"/>
      <c r="J3651" s="48"/>
    </row>
    <row r="3652" spans="6:10" x14ac:dyDescent="0.25">
      <c r="F3652" s="48"/>
      <c r="G3652" s="48"/>
      <c r="H3652" s="61"/>
      <c r="I3652" s="48"/>
      <c r="J3652" s="48"/>
    </row>
    <row r="3653" spans="6:10" x14ac:dyDescent="0.25">
      <c r="F3653" s="48"/>
      <c r="G3653" s="48"/>
      <c r="H3653" s="61"/>
      <c r="I3653" s="48"/>
      <c r="J3653" s="48"/>
    </row>
    <row r="3654" spans="6:10" x14ac:dyDescent="0.25">
      <c r="F3654" s="48"/>
      <c r="G3654" s="48"/>
      <c r="H3654" s="61"/>
      <c r="I3654" s="48"/>
      <c r="J3654" s="48"/>
    </row>
    <row r="3655" spans="6:10" x14ac:dyDescent="0.25">
      <c r="F3655" s="48"/>
      <c r="G3655" s="48"/>
      <c r="H3655" s="61"/>
      <c r="I3655" s="48"/>
      <c r="J3655" s="48"/>
    </row>
    <row r="3656" spans="6:10" x14ac:dyDescent="0.25">
      <c r="F3656" s="48"/>
      <c r="G3656" s="48"/>
      <c r="H3656" s="61"/>
      <c r="I3656" s="48"/>
      <c r="J3656" s="48"/>
    </row>
    <row r="3657" spans="6:10" x14ac:dyDescent="0.25">
      <c r="F3657" s="48"/>
      <c r="G3657" s="48"/>
      <c r="H3657" s="61"/>
      <c r="I3657" s="48"/>
      <c r="J3657" s="48"/>
    </row>
    <row r="3658" spans="6:10" x14ac:dyDescent="0.25">
      <c r="F3658" s="48"/>
      <c r="G3658" s="48"/>
      <c r="H3658" s="61"/>
      <c r="I3658" s="48"/>
      <c r="J3658" s="48"/>
    </row>
    <row r="3659" spans="6:10" x14ac:dyDescent="0.25">
      <c r="F3659" s="48"/>
      <c r="G3659" s="48"/>
      <c r="H3659" s="61"/>
      <c r="I3659" s="48"/>
      <c r="J3659" s="48"/>
    </row>
    <row r="3660" spans="6:10" x14ac:dyDescent="0.25">
      <c r="F3660" s="48"/>
      <c r="G3660" s="48"/>
      <c r="H3660" s="61"/>
      <c r="I3660" s="48"/>
      <c r="J3660" s="48"/>
    </row>
    <row r="3661" spans="6:10" x14ac:dyDescent="0.25">
      <c r="F3661" s="48"/>
      <c r="G3661" s="48"/>
      <c r="H3661" s="61"/>
      <c r="I3661" s="48"/>
      <c r="J3661" s="48"/>
    </row>
    <row r="3662" spans="6:10" x14ac:dyDescent="0.25">
      <c r="F3662" s="48"/>
      <c r="G3662" s="48"/>
      <c r="H3662" s="61"/>
      <c r="I3662" s="48"/>
      <c r="J3662" s="48"/>
    </row>
    <row r="3663" spans="6:10" x14ac:dyDescent="0.25">
      <c r="F3663" s="48"/>
      <c r="G3663" s="48"/>
      <c r="H3663" s="61"/>
      <c r="I3663" s="48"/>
      <c r="J3663" s="48"/>
    </row>
    <row r="3664" spans="6:10" x14ac:dyDescent="0.25">
      <c r="F3664" s="48"/>
      <c r="G3664" s="48"/>
      <c r="H3664" s="61"/>
      <c r="I3664" s="48"/>
      <c r="J3664" s="48"/>
    </row>
    <row r="3665" spans="6:10" x14ac:dyDescent="0.25">
      <c r="F3665" s="48"/>
      <c r="G3665" s="48"/>
      <c r="H3665" s="61"/>
      <c r="I3665" s="48"/>
      <c r="J3665" s="48"/>
    </row>
    <row r="3666" spans="6:10" x14ac:dyDescent="0.25">
      <c r="F3666" s="48"/>
      <c r="G3666" s="48"/>
      <c r="H3666" s="61"/>
      <c r="I3666" s="48"/>
      <c r="J3666" s="48"/>
    </row>
    <row r="3667" spans="6:10" x14ac:dyDescent="0.25">
      <c r="F3667" s="48"/>
      <c r="G3667" s="48"/>
      <c r="H3667" s="61"/>
      <c r="I3667" s="48"/>
      <c r="J3667" s="48"/>
    </row>
    <row r="3668" spans="6:10" x14ac:dyDescent="0.25">
      <c r="F3668" s="48"/>
      <c r="G3668" s="48"/>
      <c r="H3668" s="61"/>
      <c r="I3668" s="48"/>
      <c r="J3668" s="48"/>
    </row>
    <row r="3669" spans="6:10" x14ac:dyDescent="0.25">
      <c r="F3669" s="48"/>
      <c r="G3669" s="48"/>
      <c r="H3669" s="61"/>
      <c r="I3669" s="48"/>
      <c r="J3669" s="48"/>
    </row>
    <row r="3670" spans="6:10" x14ac:dyDescent="0.25">
      <c r="F3670" s="48"/>
      <c r="G3670" s="48"/>
      <c r="H3670" s="61"/>
      <c r="I3670" s="48"/>
      <c r="J3670" s="48"/>
    </row>
    <row r="3671" spans="6:10" x14ac:dyDescent="0.25">
      <c r="F3671" s="48"/>
      <c r="G3671" s="48"/>
      <c r="H3671" s="61"/>
      <c r="I3671" s="48"/>
      <c r="J3671" s="48"/>
    </row>
    <row r="3672" spans="6:10" x14ac:dyDescent="0.25">
      <c r="F3672" s="48"/>
      <c r="G3672" s="48"/>
      <c r="H3672" s="61"/>
      <c r="I3672" s="48"/>
      <c r="J3672" s="48"/>
    </row>
    <row r="3673" spans="6:10" x14ac:dyDescent="0.25">
      <c r="F3673" s="48"/>
      <c r="G3673" s="48"/>
      <c r="H3673" s="61"/>
      <c r="I3673" s="48"/>
      <c r="J3673" s="48"/>
    </row>
    <row r="3674" spans="6:10" x14ac:dyDescent="0.25">
      <c r="F3674" s="48"/>
      <c r="G3674" s="48"/>
      <c r="H3674" s="61"/>
      <c r="I3674" s="48"/>
      <c r="J3674" s="48"/>
    </row>
    <row r="3675" spans="6:10" x14ac:dyDescent="0.25">
      <c r="F3675" s="48"/>
      <c r="G3675" s="48"/>
      <c r="H3675" s="61"/>
      <c r="I3675" s="48"/>
      <c r="J3675" s="48"/>
    </row>
    <row r="3676" spans="6:10" x14ac:dyDescent="0.25">
      <c r="F3676" s="48"/>
      <c r="G3676" s="48"/>
      <c r="H3676" s="61"/>
      <c r="I3676" s="48"/>
      <c r="J3676" s="48"/>
    </row>
    <row r="3677" spans="6:10" x14ac:dyDescent="0.25">
      <c r="F3677" s="48"/>
      <c r="G3677" s="48"/>
      <c r="H3677" s="61"/>
      <c r="I3677" s="48"/>
      <c r="J3677" s="48"/>
    </row>
    <row r="3678" spans="6:10" x14ac:dyDescent="0.25">
      <c r="F3678" s="48"/>
      <c r="G3678" s="48"/>
      <c r="H3678" s="61"/>
      <c r="I3678" s="48"/>
      <c r="J3678" s="48"/>
    </row>
    <row r="3679" spans="6:10" x14ac:dyDescent="0.25">
      <c r="F3679" s="48"/>
      <c r="G3679" s="48"/>
      <c r="H3679" s="61"/>
      <c r="I3679" s="48"/>
      <c r="J3679" s="48"/>
    </row>
    <row r="3680" spans="6:10" x14ac:dyDescent="0.25">
      <c r="F3680" s="48"/>
      <c r="G3680" s="48"/>
      <c r="H3680" s="61"/>
      <c r="I3680" s="48"/>
      <c r="J3680" s="48"/>
    </row>
    <row r="3681" spans="6:10" x14ac:dyDescent="0.25">
      <c r="F3681" s="48"/>
      <c r="G3681" s="48"/>
      <c r="H3681" s="61"/>
      <c r="I3681" s="48"/>
      <c r="J3681" s="48"/>
    </row>
    <row r="3682" spans="6:10" x14ac:dyDescent="0.25">
      <c r="F3682" s="48"/>
      <c r="G3682" s="48"/>
      <c r="H3682" s="61"/>
      <c r="I3682" s="48"/>
      <c r="J3682" s="48"/>
    </row>
    <row r="3683" spans="6:10" x14ac:dyDescent="0.25">
      <c r="F3683" s="48"/>
      <c r="G3683" s="48"/>
      <c r="H3683" s="61"/>
      <c r="I3683" s="48"/>
      <c r="J3683" s="48"/>
    </row>
    <row r="3684" spans="6:10" x14ac:dyDescent="0.25">
      <c r="F3684" s="48"/>
      <c r="G3684" s="48"/>
      <c r="H3684" s="61"/>
      <c r="I3684" s="48"/>
      <c r="J3684" s="48"/>
    </row>
    <row r="3685" spans="6:10" x14ac:dyDescent="0.25">
      <c r="F3685" s="48"/>
      <c r="G3685" s="48"/>
      <c r="H3685" s="61"/>
      <c r="I3685" s="48"/>
      <c r="J3685" s="48"/>
    </row>
    <row r="3686" spans="6:10" x14ac:dyDescent="0.25">
      <c r="F3686" s="48"/>
      <c r="G3686" s="48"/>
      <c r="H3686" s="61"/>
      <c r="I3686" s="48"/>
      <c r="J3686" s="48"/>
    </row>
    <row r="3687" spans="6:10" x14ac:dyDescent="0.25">
      <c r="F3687" s="48"/>
      <c r="G3687" s="48"/>
      <c r="H3687" s="61"/>
      <c r="I3687" s="48"/>
      <c r="J3687" s="48"/>
    </row>
    <row r="3688" spans="6:10" x14ac:dyDescent="0.25">
      <c r="F3688" s="48"/>
      <c r="G3688" s="48"/>
      <c r="H3688" s="61"/>
      <c r="I3688" s="48"/>
      <c r="J3688" s="48"/>
    </row>
    <row r="3689" spans="6:10" x14ac:dyDescent="0.25">
      <c r="F3689" s="48"/>
      <c r="G3689" s="48"/>
      <c r="H3689" s="61"/>
      <c r="I3689" s="48"/>
      <c r="J3689" s="48"/>
    </row>
    <row r="3690" spans="6:10" x14ac:dyDescent="0.25">
      <c r="F3690" s="48"/>
      <c r="G3690" s="48"/>
      <c r="H3690" s="61"/>
      <c r="I3690" s="48"/>
      <c r="J3690" s="48"/>
    </row>
    <row r="3691" spans="6:10" x14ac:dyDescent="0.25">
      <c r="F3691" s="48"/>
      <c r="G3691" s="48"/>
      <c r="H3691" s="61"/>
      <c r="I3691" s="48"/>
      <c r="J3691" s="48"/>
    </row>
    <row r="3692" spans="6:10" x14ac:dyDescent="0.25">
      <c r="F3692" s="48"/>
      <c r="G3692" s="48"/>
      <c r="H3692" s="61"/>
      <c r="I3692" s="48"/>
      <c r="J3692" s="48"/>
    </row>
    <row r="3693" spans="6:10" x14ac:dyDescent="0.25">
      <c r="F3693" s="48"/>
      <c r="G3693" s="48"/>
      <c r="H3693" s="61"/>
      <c r="I3693" s="48"/>
      <c r="J3693" s="48"/>
    </row>
    <row r="3694" spans="6:10" x14ac:dyDescent="0.25">
      <c r="F3694" s="48"/>
      <c r="G3694" s="48"/>
      <c r="H3694" s="61"/>
      <c r="I3694" s="48"/>
      <c r="J3694" s="48"/>
    </row>
    <row r="3695" spans="6:10" x14ac:dyDescent="0.25">
      <c r="F3695" s="48"/>
      <c r="G3695" s="48"/>
      <c r="H3695" s="61"/>
      <c r="I3695" s="48"/>
      <c r="J3695" s="48"/>
    </row>
    <row r="3696" spans="6:10" x14ac:dyDescent="0.25">
      <c r="F3696" s="48"/>
      <c r="G3696" s="48"/>
      <c r="H3696" s="61"/>
      <c r="I3696" s="48"/>
      <c r="J3696" s="48"/>
    </row>
    <row r="3697" spans="6:10" x14ac:dyDescent="0.25">
      <c r="F3697" s="48"/>
      <c r="G3697" s="48"/>
      <c r="H3697" s="61"/>
      <c r="I3697" s="48"/>
      <c r="J3697" s="48"/>
    </row>
    <row r="3698" spans="6:10" x14ac:dyDescent="0.25">
      <c r="F3698" s="48"/>
      <c r="G3698" s="48"/>
      <c r="H3698" s="61"/>
      <c r="I3698" s="48"/>
      <c r="J3698" s="48"/>
    </row>
    <row r="3699" spans="6:10" x14ac:dyDescent="0.25">
      <c r="F3699" s="48"/>
      <c r="G3699" s="48"/>
      <c r="H3699" s="61"/>
      <c r="I3699" s="48"/>
      <c r="J3699" s="48"/>
    </row>
    <row r="3700" spans="6:10" x14ac:dyDescent="0.25">
      <c r="F3700" s="48"/>
      <c r="G3700" s="48"/>
      <c r="H3700" s="61"/>
      <c r="I3700" s="48"/>
      <c r="J3700" s="48"/>
    </row>
    <row r="3701" spans="6:10" x14ac:dyDescent="0.25">
      <c r="F3701" s="48"/>
      <c r="G3701" s="48"/>
      <c r="H3701" s="61"/>
      <c r="I3701" s="48"/>
      <c r="J3701" s="48"/>
    </row>
    <row r="3702" spans="6:10" x14ac:dyDescent="0.25">
      <c r="F3702" s="48"/>
      <c r="G3702" s="48"/>
      <c r="H3702" s="61"/>
      <c r="I3702" s="48"/>
      <c r="J3702" s="48"/>
    </row>
    <row r="3703" spans="6:10" x14ac:dyDescent="0.25">
      <c r="F3703" s="48"/>
      <c r="G3703" s="48"/>
      <c r="H3703" s="61"/>
      <c r="I3703" s="48"/>
      <c r="J3703" s="48"/>
    </row>
    <row r="3704" spans="6:10" x14ac:dyDescent="0.25">
      <c r="F3704" s="48"/>
      <c r="G3704" s="48"/>
      <c r="H3704" s="61"/>
      <c r="I3704" s="48"/>
      <c r="J3704" s="48"/>
    </row>
    <row r="3705" spans="6:10" x14ac:dyDescent="0.25">
      <c r="F3705" s="48"/>
      <c r="G3705" s="48"/>
      <c r="H3705" s="61"/>
      <c r="I3705" s="48"/>
      <c r="J3705" s="48"/>
    </row>
    <row r="3706" spans="6:10" x14ac:dyDescent="0.25">
      <c r="F3706" s="48"/>
      <c r="G3706" s="48"/>
      <c r="H3706" s="61"/>
      <c r="I3706" s="48"/>
      <c r="J3706" s="48"/>
    </row>
    <row r="3707" spans="6:10" x14ac:dyDescent="0.25">
      <c r="F3707" s="48"/>
      <c r="G3707" s="48"/>
      <c r="H3707" s="61"/>
      <c r="I3707" s="48"/>
      <c r="J3707" s="48"/>
    </row>
    <row r="3708" spans="6:10" x14ac:dyDescent="0.25">
      <c r="F3708" s="48"/>
      <c r="G3708" s="48"/>
      <c r="H3708" s="61"/>
      <c r="I3708" s="48"/>
      <c r="J3708" s="48"/>
    </row>
    <row r="3709" spans="6:10" x14ac:dyDescent="0.25">
      <c r="F3709" s="48"/>
      <c r="G3709" s="48"/>
      <c r="H3709" s="61"/>
      <c r="I3709" s="48"/>
      <c r="J3709" s="48"/>
    </row>
    <row r="3710" spans="6:10" x14ac:dyDescent="0.25">
      <c r="F3710" s="48"/>
      <c r="G3710" s="48"/>
      <c r="H3710" s="61"/>
      <c r="I3710" s="48"/>
      <c r="J3710" s="48"/>
    </row>
    <row r="3711" spans="6:10" x14ac:dyDescent="0.25">
      <c r="F3711" s="48"/>
      <c r="G3711" s="48"/>
      <c r="H3711" s="61"/>
      <c r="I3711" s="48"/>
      <c r="J3711" s="48"/>
    </row>
    <row r="3712" spans="6:10" x14ac:dyDescent="0.25">
      <c r="F3712" s="48"/>
      <c r="G3712" s="48"/>
      <c r="H3712" s="61"/>
      <c r="I3712" s="48"/>
      <c r="J3712" s="48"/>
    </row>
    <row r="3713" spans="6:10" x14ac:dyDescent="0.25">
      <c r="F3713" s="48"/>
      <c r="G3713" s="48"/>
      <c r="H3713" s="61"/>
      <c r="I3713" s="48"/>
      <c r="J3713" s="48"/>
    </row>
    <row r="3714" spans="6:10" x14ac:dyDescent="0.25">
      <c r="F3714" s="48"/>
      <c r="G3714" s="48"/>
      <c r="H3714" s="61"/>
      <c r="I3714" s="48"/>
      <c r="J3714" s="48"/>
    </row>
    <row r="3715" spans="6:10" x14ac:dyDescent="0.25">
      <c r="F3715" s="48"/>
      <c r="G3715" s="48"/>
      <c r="H3715" s="61"/>
      <c r="I3715" s="48"/>
      <c r="J3715" s="48"/>
    </row>
    <row r="3716" spans="6:10" x14ac:dyDescent="0.25">
      <c r="F3716" s="48"/>
      <c r="G3716" s="48"/>
      <c r="H3716" s="61"/>
      <c r="I3716" s="48"/>
      <c r="J3716" s="48"/>
    </row>
    <row r="3717" spans="6:10" x14ac:dyDescent="0.25">
      <c r="F3717" s="48"/>
      <c r="G3717" s="48"/>
      <c r="H3717" s="61"/>
      <c r="I3717" s="48"/>
      <c r="J3717" s="48"/>
    </row>
    <row r="3718" spans="6:10" x14ac:dyDescent="0.25">
      <c r="F3718" s="48"/>
      <c r="G3718" s="48"/>
      <c r="H3718" s="61"/>
      <c r="I3718" s="48"/>
      <c r="J3718" s="48"/>
    </row>
    <row r="3719" spans="6:10" x14ac:dyDescent="0.25">
      <c r="F3719" s="48"/>
      <c r="G3719" s="48"/>
      <c r="H3719" s="61"/>
      <c r="I3719" s="48"/>
      <c r="J3719" s="48"/>
    </row>
    <row r="3720" spans="6:10" x14ac:dyDescent="0.25">
      <c r="F3720" s="48"/>
      <c r="G3720" s="48"/>
      <c r="H3720" s="61"/>
      <c r="I3720" s="48"/>
      <c r="J3720" s="48"/>
    </row>
    <row r="3721" spans="6:10" x14ac:dyDescent="0.25">
      <c r="F3721" s="48"/>
      <c r="G3721" s="48"/>
      <c r="H3721" s="61"/>
      <c r="I3721" s="48"/>
      <c r="J3721" s="48"/>
    </row>
    <row r="3722" spans="6:10" x14ac:dyDescent="0.25">
      <c r="F3722" s="48"/>
      <c r="G3722" s="48"/>
      <c r="H3722" s="61"/>
      <c r="I3722" s="48"/>
      <c r="J3722" s="48"/>
    </row>
    <row r="3723" spans="6:10" x14ac:dyDescent="0.25">
      <c r="F3723" s="48"/>
      <c r="G3723" s="48"/>
      <c r="H3723" s="61"/>
      <c r="I3723" s="48"/>
      <c r="J3723" s="48"/>
    </row>
    <row r="3724" spans="6:10" x14ac:dyDescent="0.25">
      <c r="F3724" s="48"/>
      <c r="G3724" s="48"/>
      <c r="H3724" s="61"/>
      <c r="I3724" s="48"/>
      <c r="J3724" s="48"/>
    </row>
    <row r="3725" spans="6:10" x14ac:dyDescent="0.25">
      <c r="F3725" s="48"/>
      <c r="G3725" s="48"/>
      <c r="H3725" s="61"/>
      <c r="I3725" s="48"/>
      <c r="J3725" s="48"/>
    </row>
    <row r="3726" spans="6:10" x14ac:dyDescent="0.25">
      <c r="F3726" s="48"/>
      <c r="G3726" s="48"/>
      <c r="H3726" s="61"/>
      <c r="I3726" s="48"/>
      <c r="J3726" s="48"/>
    </row>
    <row r="3727" spans="6:10" x14ac:dyDescent="0.25">
      <c r="F3727" s="48"/>
      <c r="G3727" s="48"/>
      <c r="H3727" s="61"/>
      <c r="I3727" s="48"/>
      <c r="J3727" s="48"/>
    </row>
    <row r="3728" spans="6:10" x14ac:dyDescent="0.25">
      <c r="F3728" s="48"/>
      <c r="G3728" s="48"/>
      <c r="H3728" s="61"/>
      <c r="I3728" s="48"/>
      <c r="J3728" s="48"/>
    </row>
    <row r="3729" spans="6:10" x14ac:dyDescent="0.25">
      <c r="F3729" s="48"/>
      <c r="G3729" s="48"/>
      <c r="H3729" s="61"/>
      <c r="I3729" s="48"/>
      <c r="J3729" s="48"/>
    </row>
    <row r="3730" spans="6:10" x14ac:dyDescent="0.25">
      <c r="F3730" s="48"/>
      <c r="G3730" s="48"/>
      <c r="H3730" s="61"/>
      <c r="I3730" s="48"/>
      <c r="J3730" s="48"/>
    </row>
    <row r="3731" spans="6:10" x14ac:dyDescent="0.25">
      <c r="F3731" s="48"/>
      <c r="G3731" s="48"/>
      <c r="H3731" s="61"/>
      <c r="I3731" s="48"/>
      <c r="J3731" s="48"/>
    </row>
    <row r="3732" spans="6:10" x14ac:dyDescent="0.25">
      <c r="F3732" s="48"/>
      <c r="G3732" s="48"/>
      <c r="H3732" s="61"/>
      <c r="I3732" s="48"/>
      <c r="J3732" s="48"/>
    </row>
    <row r="3733" spans="6:10" x14ac:dyDescent="0.25">
      <c r="F3733" s="48"/>
      <c r="G3733" s="48"/>
      <c r="H3733" s="61"/>
      <c r="I3733" s="48"/>
      <c r="J3733" s="48"/>
    </row>
    <row r="3734" spans="6:10" x14ac:dyDescent="0.25">
      <c r="F3734" s="48"/>
      <c r="G3734" s="48"/>
      <c r="H3734" s="61"/>
      <c r="I3734" s="48"/>
      <c r="J3734" s="48"/>
    </row>
    <row r="3735" spans="6:10" x14ac:dyDescent="0.25">
      <c r="F3735" s="48"/>
      <c r="G3735" s="48"/>
      <c r="H3735" s="61"/>
      <c r="I3735" s="48"/>
      <c r="J3735" s="48"/>
    </row>
    <row r="3736" spans="6:10" x14ac:dyDescent="0.25">
      <c r="F3736" s="48"/>
      <c r="G3736" s="48"/>
      <c r="H3736" s="61"/>
      <c r="I3736" s="48"/>
      <c r="J3736" s="48"/>
    </row>
    <row r="3737" spans="6:10" x14ac:dyDescent="0.25">
      <c r="F3737" s="48"/>
      <c r="G3737" s="48"/>
      <c r="H3737" s="61"/>
      <c r="I3737" s="48"/>
      <c r="J3737" s="48"/>
    </row>
    <row r="3738" spans="6:10" x14ac:dyDescent="0.25">
      <c r="F3738" s="48"/>
      <c r="G3738" s="48"/>
      <c r="H3738" s="61"/>
      <c r="I3738" s="48"/>
      <c r="J3738" s="48"/>
    </row>
    <row r="3739" spans="6:10" x14ac:dyDescent="0.25">
      <c r="F3739" s="48"/>
      <c r="G3739" s="48"/>
      <c r="H3739" s="61"/>
      <c r="I3739" s="48"/>
      <c r="J3739" s="48"/>
    </row>
    <row r="3740" spans="6:10" x14ac:dyDescent="0.25">
      <c r="F3740" s="48"/>
      <c r="G3740" s="48"/>
      <c r="H3740" s="61"/>
      <c r="I3740" s="48"/>
      <c r="J3740" s="48"/>
    </row>
    <row r="3741" spans="6:10" x14ac:dyDescent="0.25">
      <c r="F3741" s="48"/>
      <c r="G3741" s="48"/>
      <c r="H3741" s="61"/>
      <c r="I3741" s="48"/>
      <c r="J3741" s="48"/>
    </row>
    <row r="3742" spans="6:10" x14ac:dyDescent="0.25">
      <c r="F3742" s="48"/>
      <c r="G3742" s="48"/>
      <c r="H3742" s="61"/>
      <c r="I3742" s="48"/>
      <c r="J3742" s="48"/>
    </row>
    <row r="3743" spans="6:10" x14ac:dyDescent="0.25">
      <c r="F3743" s="48"/>
      <c r="G3743" s="48"/>
      <c r="H3743" s="61"/>
      <c r="I3743" s="48"/>
      <c r="J3743" s="48"/>
    </row>
    <row r="3744" spans="6:10" x14ac:dyDescent="0.25">
      <c r="F3744" s="48"/>
      <c r="G3744" s="48"/>
      <c r="H3744" s="61"/>
      <c r="I3744" s="48"/>
      <c r="J3744" s="48"/>
    </row>
    <row r="3745" spans="6:10" x14ac:dyDescent="0.25">
      <c r="F3745" s="48"/>
      <c r="G3745" s="48"/>
      <c r="H3745" s="61"/>
      <c r="I3745" s="48"/>
      <c r="J3745" s="48"/>
    </row>
    <row r="3746" spans="6:10" x14ac:dyDescent="0.25">
      <c r="F3746" s="48"/>
      <c r="G3746" s="48"/>
      <c r="H3746" s="61"/>
      <c r="I3746" s="48"/>
      <c r="J3746" s="48"/>
    </row>
    <row r="3747" spans="6:10" x14ac:dyDescent="0.25">
      <c r="F3747" s="48"/>
      <c r="G3747" s="48"/>
      <c r="H3747" s="61"/>
      <c r="I3747" s="48"/>
      <c r="J3747" s="48"/>
    </row>
    <row r="3748" spans="6:10" x14ac:dyDescent="0.25">
      <c r="F3748" s="48"/>
      <c r="G3748" s="48"/>
      <c r="H3748" s="61"/>
      <c r="I3748" s="48"/>
      <c r="J3748" s="48"/>
    </row>
    <row r="3749" spans="6:10" x14ac:dyDescent="0.25">
      <c r="F3749" s="48"/>
      <c r="G3749" s="48"/>
      <c r="H3749" s="61"/>
      <c r="I3749" s="48"/>
      <c r="J3749" s="48"/>
    </row>
    <row r="3750" spans="6:10" x14ac:dyDescent="0.25">
      <c r="F3750" s="48"/>
      <c r="G3750" s="48"/>
      <c r="H3750" s="61"/>
      <c r="I3750" s="48"/>
      <c r="J3750" s="48"/>
    </row>
    <row r="3751" spans="6:10" x14ac:dyDescent="0.25">
      <c r="F3751" s="48"/>
      <c r="G3751" s="48"/>
      <c r="H3751" s="61"/>
      <c r="I3751" s="48"/>
      <c r="J3751" s="48"/>
    </row>
    <row r="3752" spans="6:10" x14ac:dyDescent="0.25">
      <c r="F3752" s="48"/>
      <c r="G3752" s="48"/>
      <c r="H3752" s="61"/>
      <c r="I3752" s="48"/>
      <c r="J3752" s="48"/>
    </row>
    <row r="3753" spans="6:10" x14ac:dyDescent="0.25">
      <c r="F3753" s="48"/>
      <c r="G3753" s="48"/>
      <c r="H3753" s="61"/>
      <c r="I3753" s="48"/>
      <c r="J3753" s="48"/>
    </row>
    <row r="3754" spans="6:10" x14ac:dyDescent="0.25">
      <c r="F3754" s="48"/>
      <c r="G3754" s="48"/>
      <c r="H3754" s="61"/>
      <c r="I3754" s="48"/>
      <c r="J3754" s="48"/>
    </row>
    <row r="3755" spans="6:10" x14ac:dyDescent="0.25">
      <c r="F3755" s="48"/>
      <c r="G3755" s="48"/>
      <c r="H3755" s="61"/>
      <c r="I3755" s="48"/>
      <c r="J3755" s="48"/>
    </row>
    <row r="3756" spans="6:10" x14ac:dyDescent="0.25">
      <c r="F3756" s="48"/>
      <c r="G3756" s="48"/>
      <c r="H3756" s="61"/>
      <c r="I3756" s="48"/>
      <c r="J3756" s="48"/>
    </row>
    <row r="3757" spans="6:10" x14ac:dyDescent="0.25">
      <c r="F3757" s="48"/>
      <c r="G3757" s="48"/>
      <c r="H3757" s="61"/>
      <c r="I3757" s="48"/>
      <c r="J3757" s="48"/>
    </row>
    <row r="3758" spans="6:10" x14ac:dyDescent="0.25">
      <c r="F3758" s="48"/>
      <c r="G3758" s="48"/>
      <c r="H3758" s="61"/>
      <c r="I3758" s="48"/>
      <c r="J3758" s="48"/>
    </row>
    <row r="3759" spans="6:10" x14ac:dyDescent="0.25">
      <c r="F3759" s="48"/>
      <c r="G3759" s="48"/>
      <c r="H3759" s="61"/>
      <c r="I3759" s="48"/>
      <c r="J3759" s="48"/>
    </row>
    <row r="3760" spans="6:10" x14ac:dyDescent="0.25">
      <c r="F3760" s="48"/>
      <c r="G3760" s="48"/>
      <c r="H3760" s="61"/>
      <c r="I3760" s="48"/>
      <c r="J3760" s="48"/>
    </row>
    <row r="3761" spans="6:10" x14ac:dyDescent="0.25">
      <c r="F3761" s="48"/>
      <c r="G3761" s="48"/>
      <c r="H3761" s="61"/>
      <c r="I3761" s="48"/>
      <c r="J3761" s="48"/>
    </row>
    <row r="3762" spans="6:10" x14ac:dyDescent="0.25">
      <c r="F3762" s="48"/>
      <c r="G3762" s="48"/>
      <c r="H3762" s="61"/>
      <c r="I3762" s="48"/>
      <c r="J3762" s="48"/>
    </row>
    <row r="3763" spans="6:10" x14ac:dyDescent="0.25">
      <c r="F3763" s="48"/>
      <c r="G3763" s="48"/>
      <c r="H3763" s="61"/>
      <c r="I3763" s="48"/>
      <c r="J3763" s="48"/>
    </row>
    <row r="3764" spans="6:10" x14ac:dyDescent="0.25">
      <c r="F3764" s="48"/>
      <c r="G3764" s="48"/>
      <c r="H3764" s="61"/>
      <c r="I3764" s="48"/>
      <c r="J3764" s="48"/>
    </row>
    <row r="3765" spans="6:10" x14ac:dyDescent="0.25">
      <c r="F3765" s="48"/>
      <c r="G3765" s="48"/>
      <c r="H3765" s="61"/>
      <c r="I3765" s="48"/>
      <c r="J3765" s="48"/>
    </row>
    <row r="3766" spans="6:10" x14ac:dyDescent="0.25">
      <c r="F3766" s="48"/>
      <c r="G3766" s="48"/>
      <c r="H3766" s="61"/>
      <c r="I3766" s="48"/>
      <c r="J3766" s="48"/>
    </row>
    <row r="3767" spans="6:10" x14ac:dyDescent="0.25">
      <c r="F3767" s="48"/>
      <c r="G3767" s="48"/>
      <c r="H3767" s="61"/>
      <c r="I3767" s="48"/>
      <c r="J3767" s="48"/>
    </row>
    <row r="3768" spans="6:10" x14ac:dyDescent="0.25">
      <c r="F3768" s="48"/>
      <c r="G3768" s="48"/>
      <c r="H3768" s="61"/>
      <c r="I3768" s="48"/>
      <c r="J3768" s="48"/>
    </row>
    <row r="3769" spans="6:10" x14ac:dyDescent="0.25">
      <c r="F3769" s="48"/>
      <c r="G3769" s="48"/>
      <c r="H3769" s="61"/>
      <c r="I3769" s="48"/>
      <c r="J3769" s="48"/>
    </row>
    <row r="3770" spans="6:10" x14ac:dyDescent="0.25">
      <c r="F3770" s="48"/>
      <c r="G3770" s="48"/>
      <c r="H3770" s="61"/>
      <c r="I3770" s="48"/>
      <c r="J3770" s="48"/>
    </row>
    <row r="3771" spans="6:10" x14ac:dyDescent="0.25">
      <c r="F3771" s="48"/>
      <c r="G3771" s="48"/>
      <c r="H3771" s="61"/>
      <c r="I3771" s="48"/>
      <c r="J3771" s="48"/>
    </row>
    <row r="3772" spans="6:10" x14ac:dyDescent="0.25">
      <c r="F3772" s="48"/>
      <c r="G3772" s="48"/>
      <c r="H3772" s="61"/>
      <c r="I3772" s="48"/>
      <c r="J3772" s="48"/>
    </row>
    <row r="3773" spans="6:10" x14ac:dyDescent="0.25">
      <c r="F3773" s="48"/>
      <c r="G3773" s="48"/>
      <c r="H3773" s="61"/>
      <c r="I3773" s="48"/>
      <c r="J3773" s="48"/>
    </row>
    <row r="3774" spans="6:10" x14ac:dyDescent="0.25">
      <c r="F3774" s="48"/>
      <c r="G3774" s="48"/>
      <c r="H3774" s="61"/>
      <c r="I3774" s="48"/>
      <c r="J3774" s="48"/>
    </row>
    <row r="3775" spans="6:10" x14ac:dyDescent="0.25">
      <c r="F3775" s="48"/>
      <c r="G3775" s="48"/>
      <c r="H3775" s="61"/>
      <c r="I3775" s="48"/>
      <c r="J3775" s="48"/>
    </row>
    <row r="3776" spans="6:10" x14ac:dyDescent="0.25">
      <c r="F3776" s="48"/>
      <c r="G3776" s="48"/>
      <c r="H3776" s="61"/>
      <c r="I3776" s="48"/>
      <c r="J3776" s="48"/>
    </row>
    <row r="3777" spans="6:10" x14ac:dyDescent="0.25">
      <c r="F3777" s="48"/>
      <c r="G3777" s="48"/>
      <c r="H3777" s="61"/>
      <c r="I3777" s="48"/>
      <c r="J3777" s="48"/>
    </row>
    <row r="3778" spans="6:10" x14ac:dyDescent="0.25">
      <c r="F3778" s="48"/>
      <c r="G3778" s="48"/>
      <c r="H3778" s="61"/>
      <c r="I3778" s="48"/>
      <c r="J3778" s="48"/>
    </row>
    <row r="3779" spans="6:10" x14ac:dyDescent="0.25">
      <c r="F3779" s="48"/>
      <c r="G3779" s="48"/>
      <c r="H3779" s="61"/>
      <c r="I3779" s="48"/>
      <c r="J3779" s="48"/>
    </row>
    <row r="3780" spans="6:10" x14ac:dyDescent="0.25">
      <c r="F3780" s="48"/>
      <c r="G3780" s="48"/>
      <c r="H3780" s="61"/>
      <c r="I3780" s="48"/>
      <c r="J3780" s="48"/>
    </row>
    <row r="3781" spans="6:10" x14ac:dyDescent="0.25">
      <c r="F3781" s="48"/>
      <c r="G3781" s="48"/>
      <c r="H3781" s="61"/>
      <c r="I3781" s="48"/>
      <c r="J3781" s="48"/>
    </row>
    <row r="3782" spans="6:10" x14ac:dyDescent="0.25">
      <c r="F3782" s="48"/>
      <c r="G3782" s="48"/>
      <c r="H3782" s="61"/>
      <c r="I3782" s="48"/>
      <c r="J3782" s="48"/>
    </row>
    <row r="3783" spans="6:10" x14ac:dyDescent="0.25">
      <c r="F3783" s="48"/>
      <c r="G3783" s="48"/>
      <c r="H3783" s="61"/>
      <c r="I3783" s="48"/>
      <c r="J3783" s="48"/>
    </row>
    <row r="3784" spans="6:10" x14ac:dyDescent="0.25">
      <c r="F3784" s="48"/>
      <c r="G3784" s="48"/>
      <c r="H3784" s="61"/>
      <c r="I3784" s="48"/>
      <c r="J3784" s="48"/>
    </row>
    <row r="3785" spans="6:10" x14ac:dyDescent="0.25">
      <c r="F3785" s="48"/>
      <c r="G3785" s="48"/>
      <c r="H3785" s="61"/>
      <c r="I3785" s="48"/>
      <c r="J3785" s="48"/>
    </row>
    <row r="3786" spans="6:10" x14ac:dyDescent="0.25">
      <c r="F3786" s="48"/>
      <c r="G3786" s="48"/>
      <c r="H3786" s="61"/>
      <c r="I3786" s="48"/>
      <c r="J3786" s="48"/>
    </row>
    <row r="3787" spans="6:10" x14ac:dyDescent="0.25">
      <c r="F3787" s="48"/>
      <c r="G3787" s="48"/>
      <c r="H3787" s="61"/>
      <c r="I3787" s="48"/>
      <c r="J3787" s="48"/>
    </row>
    <row r="3788" spans="6:10" x14ac:dyDescent="0.25">
      <c r="F3788" s="48"/>
      <c r="G3788" s="48"/>
      <c r="H3788" s="61"/>
      <c r="I3788" s="48"/>
      <c r="J3788" s="48"/>
    </row>
    <row r="3789" spans="6:10" x14ac:dyDescent="0.25">
      <c r="F3789" s="48"/>
      <c r="G3789" s="48"/>
      <c r="H3789" s="61"/>
      <c r="I3789" s="48"/>
      <c r="J3789" s="48"/>
    </row>
    <row r="3790" spans="6:10" x14ac:dyDescent="0.25">
      <c r="F3790" s="48"/>
      <c r="G3790" s="48"/>
      <c r="H3790" s="61"/>
      <c r="I3790" s="48"/>
      <c r="J3790" s="48"/>
    </row>
    <row r="3791" spans="6:10" x14ac:dyDescent="0.25">
      <c r="F3791" s="48"/>
      <c r="G3791" s="48"/>
      <c r="H3791" s="61"/>
      <c r="I3791" s="48"/>
      <c r="J3791" s="48"/>
    </row>
    <row r="3792" spans="6:10" x14ac:dyDescent="0.25">
      <c r="F3792" s="48"/>
      <c r="G3792" s="48"/>
      <c r="H3792" s="61"/>
      <c r="I3792" s="48"/>
      <c r="J3792" s="48"/>
    </row>
    <row r="3793" spans="6:10" x14ac:dyDescent="0.25">
      <c r="F3793" s="48"/>
      <c r="G3793" s="48"/>
      <c r="H3793" s="61"/>
      <c r="I3793" s="48"/>
      <c r="J3793" s="48"/>
    </row>
    <row r="3794" spans="6:10" x14ac:dyDescent="0.25">
      <c r="F3794" s="48"/>
      <c r="G3794" s="48"/>
      <c r="H3794" s="61"/>
      <c r="I3794" s="48"/>
      <c r="J3794" s="48"/>
    </row>
    <row r="3795" spans="6:10" x14ac:dyDescent="0.25">
      <c r="F3795" s="48"/>
      <c r="G3795" s="48"/>
      <c r="H3795" s="61"/>
      <c r="I3795" s="48"/>
      <c r="J3795" s="48"/>
    </row>
    <row r="3796" spans="6:10" x14ac:dyDescent="0.25">
      <c r="F3796" s="48"/>
      <c r="G3796" s="48"/>
      <c r="H3796" s="61"/>
      <c r="I3796" s="48"/>
      <c r="J3796" s="48"/>
    </row>
    <row r="3797" spans="6:10" x14ac:dyDescent="0.25">
      <c r="F3797" s="48"/>
      <c r="G3797" s="48"/>
      <c r="H3797" s="61"/>
      <c r="I3797" s="48"/>
      <c r="J3797" s="48"/>
    </row>
    <row r="3798" spans="6:10" x14ac:dyDescent="0.25">
      <c r="F3798" s="48"/>
      <c r="G3798" s="48"/>
      <c r="H3798" s="61"/>
      <c r="I3798" s="48"/>
      <c r="J3798" s="48"/>
    </row>
    <row r="3799" spans="6:10" x14ac:dyDescent="0.25">
      <c r="F3799" s="48"/>
      <c r="G3799" s="48"/>
      <c r="H3799" s="61"/>
      <c r="I3799" s="48"/>
      <c r="J3799" s="48"/>
    </row>
    <row r="3800" spans="6:10" x14ac:dyDescent="0.25">
      <c r="F3800" s="48"/>
      <c r="G3800" s="48"/>
      <c r="H3800" s="61"/>
      <c r="I3800" s="48"/>
      <c r="J3800" s="48"/>
    </row>
    <row r="3801" spans="6:10" x14ac:dyDescent="0.25">
      <c r="F3801" s="48"/>
      <c r="G3801" s="48"/>
      <c r="H3801" s="61"/>
      <c r="I3801" s="48"/>
      <c r="J3801" s="48"/>
    </row>
    <row r="3802" spans="6:10" x14ac:dyDescent="0.25">
      <c r="F3802" s="48"/>
      <c r="G3802" s="48"/>
      <c r="H3802" s="61"/>
      <c r="I3802" s="48"/>
      <c r="J3802" s="48"/>
    </row>
    <row r="3803" spans="6:10" x14ac:dyDescent="0.25">
      <c r="F3803" s="48"/>
      <c r="G3803" s="48"/>
      <c r="H3803" s="61"/>
      <c r="I3803" s="48"/>
      <c r="J3803" s="48"/>
    </row>
    <row r="3804" spans="6:10" x14ac:dyDescent="0.25">
      <c r="F3804" s="48"/>
      <c r="G3804" s="48"/>
      <c r="H3804" s="61"/>
      <c r="I3804" s="48"/>
      <c r="J3804" s="48"/>
    </row>
    <row r="3805" spans="6:10" x14ac:dyDescent="0.25">
      <c r="F3805" s="48"/>
      <c r="G3805" s="48"/>
      <c r="H3805" s="61"/>
      <c r="I3805" s="48"/>
      <c r="J3805" s="48"/>
    </row>
    <row r="3806" spans="6:10" x14ac:dyDescent="0.25">
      <c r="F3806" s="48"/>
      <c r="G3806" s="48"/>
      <c r="H3806" s="61"/>
      <c r="I3806" s="48"/>
      <c r="J3806" s="48"/>
    </row>
    <row r="3807" spans="6:10" x14ac:dyDescent="0.25">
      <c r="F3807" s="48"/>
      <c r="G3807" s="48"/>
      <c r="H3807" s="61"/>
      <c r="I3807" s="48"/>
      <c r="J3807" s="48"/>
    </row>
    <row r="3808" spans="6:10" x14ac:dyDescent="0.25">
      <c r="F3808" s="48"/>
      <c r="G3808" s="48"/>
      <c r="H3808" s="61"/>
      <c r="I3808" s="48"/>
      <c r="J3808" s="48"/>
    </row>
    <row r="3809" spans="6:10" x14ac:dyDescent="0.25">
      <c r="F3809" s="48"/>
      <c r="G3809" s="48"/>
      <c r="H3809" s="61"/>
      <c r="I3809" s="48"/>
      <c r="J3809" s="48"/>
    </row>
    <row r="3810" spans="6:10" x14ac:dyDescent="0.25">
      <c r="F3810" s="48"/>
      <c r="G3810" s="48"/>
      <c r="H3810" s="61"/>
      <c r="I3810" s="48"/>
      <c r="J3810" s="48"/>
    </row>
    <row r="3811" spans="6:10" x14ac:dyDescent="0.25">
      <c r="F3811" s="48"/>
      <c r="G3811" s="48"/>
      <c r="H3811" s="61"/>
      <c r="I3811" s="48"/>
      <c r="J3811" s="48"/>
    </row>
    <row r="3812" spans="6:10" x14ac:dyDescent="0.25">
      <c r="F3812" s="48"/>
      <c r="G3812" s="48"/>
      <c r="H3812" s="61"/>
      <c r="I3812" s="48"/>
      <c r="J3812" s="48"/>
    </row>
    <row r="3813" spans="6:10" x14ac:dyDescent="0.25">
      <c r="F3813" s="48"/>
      <c r="G3813" s="48"/>
      <c r="H3813" s="61"/>
      <c r="I3813" s="48"/>
      <c r="J3813" s="48"/>
    </row>
    <row r="3814" spans="6:10" x14ac:dyDescent="0.25">
      <c r="F3814" s="48"/>
      <c r="G3814" s="48"/>
      <c r="H3814" s="61"/>
      <c r="I3814" s="48"/>
      <c r="J3814" s="48"/>
    </row>
    <row r="3815" spans="6:10" x14ac:dyDescent="0.25">
      <c r="F3815" s="48"/>
      <c r="G3815" s="48"/>
      <c r="H3815" s="61"/>
      <c r="I3815" s="48"/>
      <c r="J3815" s="48"/>
    </row>
    <row r="3816" spans="6:10" x14ac:dyDescent="0.25">
      <c r="F3816" s="48"/>
      <c r="G3816" s="48"/>
      <c r="H3816" s="61"/>
      <c r="I3816" s="48"/>
      <c r="J3816" s="48"/>
    </row>
    <row r="3817" spans="6:10" x14ac:dyDescent="0.25">
      <c r="F3817" s="48"/>
      <c r="G3817" s="48"/>
      <c r="H3817" s="61"/>
      <c r="I3817" s="48"/>
      <c r="J3817" s="48"/>
    </row>
    <row r="3818" spans="6:10" x14ac:dyDescent="0.25">
      <c r="F3818" s="48"/>
      <c r="G3818" s="48"/>
      <c r="H3818" s="61"/>
      <c r="I3818" s="48"/>
      <c r="J3818" s="48"/>
    </row>
    <row r="3819" spans="6:10" x14ac:dyDescent="0.25">
      <c r="F3819" s="48"/>
      <c r="G3819" s="48"/>
      <c r="H3819" s="61"/>
      <c r="I3819" s="48"/>
      <c r="J3819" s="48"/>
    </row>
    <row r="3820" spans="6:10" x14ac:dyDescent="0.25">
      <c r="F3820" s="48"/>
      <c r="G3820" s="48"/>
      <c r="H3820" s="61"/>
      <c r="I3820" s="48"/>
      <c r="J3820" s="48"/>
    </row>
    <row r="3821" spans="6:10" x14ac:dyDescent="0.25">
      <c r="F3821" s="48"/>
      <c r="G3821" s="48"/>
      <c r="H3821" s="61"/>
      <c r="I3821" s="48"/>
      <c r="J3821" s="48"/>
    </row>
    <row r="3822" spans="6:10" x14ac:dyDescent="0.25">
      <c r="F3822" s="48"/>
      <c r="G3822" s="48"/>
      <c r="H3822" s="61"/>
      <c r="I3822" s="48"/>
      <c r="J3822" s="48"/>
    </row>
    <row r="3823" spans="6:10" x14ac:dyDescent="0.25">
      <c r="F3823" s="48"/>
      <c r="G3823" s="48"/>
      <c r="H3823" s="61"/>
      <c r="I3823" s="48"/>
      <c r="J3823" s="48"/>
    </row>
    <row r="3824" spans="6:10" x14ac:dyDescent="0.25">
      <c r="F3824" s="48"/>
      <c r="G3824" s="48"/>
      <c r="H3824" s="61"/>
      <c r="I3824" s="48"/>
      <c r="J3824" s="48"/>
    </row>
    <row r="3825" spans="6:10" x14ac:dyDescent="0.25">
      <c r="F3825" s="48"/>
      <c r="G3825" s="48"/>
      <c r="H3825" s="61"/>
      <c r="I3825" s="48"/>
      <c r="J3825" s="48"/>
    </row>
    <row r="3826" spans="6:10" x14ac:dyDescent="0.25">
      <c r="F3826" s="48"/>
      <c r="G3826" s="48"/>
      <c r="H3826" s="61"/>
      <c r="I3826" s="48"/>
      <c r="J3826" s="48"/>
    </row>
    <row r="3827" spans="6:10" x14ac:dyDescent="0.25">
      <c r="F3827" s="48"/>
      <c r="G3827" s="48"/>
      <c r="H3827" s="61"/>
      <c r="I3827" s="48"/>
      <c r="J3827" s="48"/>
    </row>
    <row r="3828" spans="6:10" x14ac:dyDescent="0.25">
      <c r="F3828" s="48"/>
      <c r="G3828" s="48"/>
      <c r="H3828" s="61"/>
      <c r="I3828" s="48"/>
      <c r="J3828" s="48"/>
    </row>
    <row r="3829" spans="6:10" x14ac:dyDescent="0.25">
      <c r="F3829" s="48"/>
      <c r="G3829" s="48"/>
      <c r="H3829" s="61"/>
      <c r="I3829" s="48"/>
      <c r="J3829" s="48"/>
    </row>
    <row r="3830" spans="6:10" x14ac:dyDescent="0.25">
      <c r="F3830" s="48"/>
      <c r="G3830" s="48"/>
      <c r="H3830" s="61"/>
      <c r="I3830" s="48"/>
      <c r="J3830" s="48"/>
    </row>
    <row r="3831" spans="6:10" x14ac:dyDescent="0.25">
      <c r="F3831" s="48"/>
      <c r="G3831" s="48"/>
      <c r="H3831" s="61"/>
      <c r="I3831" s="48"/>
      <c r="J3831" s="48"/>
    </row>
    <row r="3832" spans="6:10" x14ac:dyDescent="0.25">
      <c r="F3832" s="48"/>
      <c r="G3832" s="48"/>
      <c r="H3832" s="61"/>
      <c r="I3832" s="48"/>
      <c r="J3832" s="48"/>
    </row>
    <row r="3833" spans="6:10" x14ac:dyDescent="0.25">
      <c r="F3833" s="48"/>
      <c r="G3833" s="48"/>
      <c r="H3833" s="61"/>
      <c r="I3833" s="48"/>
      <c r="J3833" s="48"/>
    </row>
    <row r="3834" spans="6:10" x14ac:dyDescent="0.25">
      <c r="F3834" s="48"/>
      <c r="G3834" s="48"/>
      <c r="H3834" s="61"/>
      <c r="I3834" s="48"/>
      <c r="J3834" s="48"/>
    </row>
    <row r="3835" spans="6:10" x14ac:dyDescent="0.25">
      <c r="F3835" s="48"/>
      <c r="G3835" s="48"/>
      <c r="H3835" s="61"/>
      <c r="I3835" s="48"/>
      <c r="J3835" s="48"/>
    </row>
    <row r="3836" spans="6:10" x14ac:dyDescent="0.25">
      <c r="F3836" s="48"/>
      <c r="G3836" s="48"/>
      <c r="H3836" s="61"/>
      <c r="I3836" s="48"/>
      <c r="J3836" s="48"/>
    </row>
    <row r="3837" spans="6:10" x14ac:dyDescent="0.25">
      <c r="F3837" s="48"/>
      <c r="G3837" s="48"/>
      <c r="H3837" s="61"/>
      <c r="I3837" s="48"/>
      <c r="J3837" s="48"/>
    </row>
    <row r="3838" spans="6:10" x14ac:dyDescent="0.25">
      <c r="F3838" s="48"/>
      <c r="G3838" s="48"/>
      <c r="H3838" s="61"/>
      <c r="I3838" s="48"/>
      <c r="J3838" s="48"/>
    </row>
    <row r="3839" spans="6:10" x14ac:dyDescent="0.25">
      <c r="F3839" s="48"/>
      <c r="G3839" s="48"/>
      <c r="H3839" s="61"/>
      <c r="I3839" s="48"/>
      <c r="J3839" s="48"/>
    </row>
    <row r="3840" spans="6:10" x14ac:dyDescent="0.25">
      <c r="F3840" s="48"/>
      <c r="G3840" s="48"/>
      <c r="H3840" s="61"/>
      <c r="I3840" s="48"/>
      <c r="J3840" s="48"/>
    </row>
    <row r="3841" spans="6:10" x14ac:dyDescent="0.25">
      <c r="F3841" s="48"/>
      <c r="G3841" s="48"/>
      <c r="H3841" s="61"/>
      <c r="I3841" s="48"/>
      <c r="J3841" s="48"/>
    </row>
    <row r="3842" spans="6:10" x14ac:dyDescent="0.25">
      <c r="F3842" s="48"/>
      <c r="G3842" s="48"/>
      <c r="H3842" s="61"/>
      <c r="I3842" s="48"/>
      <c r="J3842" s="48"/>
    </row>
    <row r="3843" spans="6:10" x14ac:dyDescent="0.25">
      <c r="F3843" s="48"/>
      <c r="G3843" s="48"/>
      <c r="H3843" s="61"/>
      <c r="I3843" s="48"/>
      <c r="J3843" s="48"/>
    </row>
    <row r="3844" spans="6:10" x14ac:dyDescent="0.25">
      <c r="F3844" s="48"/>
      <c r="G3844" s="48"/>
      <c r="H3844" s="61"/>
      <c r="I3844" s="48"/>
      <c r="J3844" s="48"/>
    </row>
    <row r="3845" spans="6:10" x14ac:dyDescent="0.25">
      <c r="F3845" s="48"/>
      <c r="G3845" s="48"/>
      <c r="H3845" s="61"/>
      <c r="I3845" s="48"/>
      <c r="J3845" s="48"/>
    </row>
    <row r="3846" spans="6:10" x14ac:dyDescent="0.25">
      <c r="F3846" s="48"/>
      <c r="G3846" s="48"/>
      <c r="H3846" s="61"/>
      <c r="I3846" s="48"/>
      <c r="J3846" s="48"/>
    </row>
    <row r="3847" spans="6:10" x14ac:dyDescent="0.25">
      <c r="F3847" s="48"/>
      <c r="G3847" s="48"/>
      <c r="H3847" s="61"/>
      <c r="I3847" s="48"/>
      <c r="J3847" s="48"/>
    </row>
    <row r="3848" spans="6:10" x14ac:dyDescent="0.25">
      <c r="F3848" s="48"/>
      <c r="G3848" s="48"/>
      <c r="H3848" s="61"/>
      <c r="I3848" s="48"/>
      <c r="J3848" s="48"/>
    </row>
    <row r="3849" spans="6:10" x14ac:dyDescent="0.25">
      <c r="F3849" s="48"/>
      <c r="G3849" s="48"/>
      <c r="H3849" s="61"/>
      <c r="I3849" s="48"/>
      <c r="J3849" s="48"/>
    </row>
    <row r="3850" spans="6:10" x14ac:dyDescent="0.25">
      <c r="F3850" s="48"/>
      <c r="G3850" s="48"/>
      <c r="H3850" s="61"/>
      <c r="I3850" s="48"/>
      <c r="J3850" s="48"/>
    </row>
    <row r="3851" spans="6:10" x14ac:dyDescent="0.25">
      <c r="F3851" s="48"/>
      <c r="G3851" s="48"/>
      <c r="H3851" s="61"/>
      <c r="I3851" s="48"/>
      <c r="J3851" s="48"/>
    </row>
    <row r="3852" spans="6:10" x14ac:dyDescent="0.25">
      <c r="F3852" s="48"/>
      <c r="G3852" s="48"/>
      <c r="H3852" s="61"/>
      <c r="I3852" s="48"/>
      <c r="J3852" s="48"/>
    </row>
    <row r="3853" spans="6:10" x14ac:dyDescent="0.25">
      <c r="F3853" s="48"/>
      <c r="G3853" s="48"/>
      <c r="H3853" s="61"/>
      <c r="I3853" s="48"/>
      <c r="J3853" s="48"/>
    </row>
    <row r="3854" spans="6:10" x14ac:dyDescent="0.25">
      <c r="F3854" s="48"/>
      <c r="G3854" s="48"/>
      <c r="H3854" s="61"/>
      <c r="I3854" s="48"/>
      <c r="J3854" s="48"/>
    </row>
    <row r="3855" spans="6:10" x14ac:dyDescent="0.25">
      <c r="F3855" s="48"/>
      <c r="G3855" s="48"/>
      <c r="H3855" s="61"/>
      <c r="I3855" s="48"/>
      <c r="J3855" s="48"/>
    </row>
    <row r="3856" spans="6:10" x14ac:dyDescent="0.25">
      <c r="F3856" s="48"/>
      <c r="G3856" s="48"/>
      <c r="H3856" s="61"/>
      <c r="I3856" s="48"/>
      <c r="J3856" s="48"/>
    </row>
    <row r="3857" spans="6:10" x14ac:dyDescent="0.25">
      <c r="F3857" s="48"/>
      <c r="G3857" s="48"/>
      <c r="H3857" s="61"/>
      <c r="I3857" s="48"/>
      <c r="J3857" s="48"/>
    </row>
    <row r="3858" spans="6:10" x14ac:dyDescent="0.25">
      <c r="F3858" s="48"/>
      <c r="G3858" s="48"/>
      <c r="H3858" s="61"/>
      <c r="I3858" s="48"/>
      <c r="J3858" s="48"/>
    </row>
    <row r="3859" spans="6:10" x14ac:dyDescent="0.25">
      <c r="F3859" s="48"/>
      <c r="G3859" s="48"/>
      <c r="H3859" s="61"/>
      <c r="I3859" s="48"/>
      <c r="J3859" s="48"/>
    </row>
    <row r="3860" spans="6:10" x14ac:dyDescent="0.25">
      <c r="F3860" s="48"/>
      <c r="G3860" s="48"/>
      <c r="H3860" s="61"/>
      <c r="I3860" s="48"/>
      <c r="J3860" s="48"/>
    </row>
    <row r="3861" spans="6:10" x14ac:dyDescent="0.25">
      <c r="F3861" s="48"/>
      <c r="G3861" s="48"/>
      <c r="H3861" s="61"/>
      <c r="I3861" s="48"/>
      <c r="J3861" s="48"/>
    </row>
    <row r="3862" spans="6:10" x14ac:dyDescent="0.25">
      <c r="F3862" s="48"/>
      <c r="G3862" s="48"/>
      <c r="H3862" s="61"/>
      <c r="I3862" s="48"/>
      <c r="J3862" s="48"/>
    </row>
    <row r="3863" spans="6:10" x14ac:dyDescent="0.25">
      <c r="F3863" s="48"/>
      <c r="G3863" s="48"/>
      <c r="H3863" s="61"/>
      <c r="I3863" s="48"/>
      <c r="J3863" s="48"/>
    </row>
    <row r="3864" spans="6:10" x14ac:dyDescent="0.25">
      <c r="F3864" s="48"/>
      <c r="G3864" s="48"/>
      <c r="H3864" s="61"/>
      <c r="I3864" s="48"/>
      <c r="J3864" s="48"/>
    </row>
    <row r="3865" spans="6:10" x14ac:dyDescent="0.25">
      <c r="F3865" s="48"/>
      <c r="G3865" s="48"/>
      <c r="H3865" s="61"/>
      <c r="I3865" s="48"/>
      <c r="J3865" s="48"/>
    </row>
    <row r="3866" spans="6:10" x14ac:dyDescent="0.25">
      <c r="F3866" s="48"/>
      <c r="G3866" s="48"/>
      <c r="H3866" s="61"/>
      <c r="I3866" s="48"/>
      <c r="J3866" s="48"/>
    </row>
    <row r="3867" spans="6:10" x14ac:dyDescent="0.25">
      <c r="F3867" s="48"/>
      <c r="G3867" s="48"/>
      <c r="H3867" s="61"/>
      <c r="I3867" s="48"/>
      <c r="J3867" s="48"/>
    </row>
    <row r="3868" spans="6:10" x14ac:dyDescent="0.25">
      <c r="F3868" s="48"/>
      <c r="G3868" s="48"/>
      <c r="H3868" s="61"/>
      <c r="I3868" s="48"/>
      <c r="J3868" s="48"/>
    </row>
    <row r="3869" spans="6:10" x14ac:dyDescent="0.25">
      <c r="F3869" s="48"/>
      <c r="G3869" s="48"/>
      <c r="H3869" s="61"/>
      <c r="I3869" s="48"/>
      <c r="J3869" s="48"/>
    </row>
    <row r="3870" spans="6:10" x14ac:dyDescent="0.25">
      <c r="F3870" s="48"/>
      <c r="G3870" s="48"/>
      <c r="H3870" s="61"/>
      <c r="I3870" s="48"/>
      <c r="J3870" s="48"/>
    </row>
    <row r="3871" spans="6:10" x14ac:dyDescent="0.25">
      <c r="F3871" s="48"/>
      <c r="G3871" s="48"/>
      <c r="H3871" s="61"/>
      <c r="I3871" s="48"/>
      <c r="J3871" s="48"/>
    </row>
    <row r="3872" spans="6:10" x14ac:dyDescent="0.25">
      <c r="F3872" s="48"/>
      <c r="G3872" s="48"/>
      <c r="H3872" s="61"/>
      <c r="I3872" s="48"/>
      <c r="J3872" s="48"/>
    </row>
    <row r="3873" spans="6:10" x14ac:dyDescent="0.25">
      <c r="F3873" s="48"/>
      <c r="G3873" s="48"/>
      <c r="H3873" s="61"/>
      <c r="I3873" s="48"/>
      <c r="J3873" s="48"/>
    </row>
    <row r="3874" spans="6:10" x14ac:dyDescent="0.25">
      <c r="F3874" s="48"/>
      <c r="G3874" s="48"/>
      <c r="H3874" s="61"/>
      <c r="I3874" s="48"/>
      <c r="J3874" s="48"/>
    </row>
    <row r="3875" spans="6:10" x14ac:dyDescent="0.25">
      <c r="F3875" s="48"/>
      <c r="G3875" s="48"/>
      <c r="H3875" s="61"/>
      <c r="I3875" s="48"/>
      <c r="J3875" s="48"/>
    </row>
    <row r="3876" spans="6:10" x14ac:dyDescent="0.25">
      <c r="F3876" s="48"/>
      <c r="G3876" s="48"/>
      <c r="H3876" s="61"/>
      <c r="I3876" s="48"/>
      <c r="J3876" s="48"/>
    </row>
    <row r="3877" spans="6:10" x14ac:dyDescent="0.25">
      <c r="F3877" s="48"/>
      <c r="G3877" s="48"/>
      <c r="H3877" s="61"/>
      <c r="I3877" s="48"/>
      <c r="J3877" s="48"/>
    </row>
    <row r="3878" spans="6:10" x14ac:dyDescent="0.25">
      <c r="F3878" s="48"/>
      <c r="G3878" s="48"/>
      <c r="H3878" s="61"/>
      <c r="I3878" s="48"/>
      <c r="J3878" s="48"/>
    </row>
    <row r="3879" spans="6:10" x14ac:dyDescent="0.25">
      <c r="F3879" s="48"/>
      <c r="G3879" s="48"/>
      <c r="H3879" s="61"/>
      <c r="I3879" s="48"/>
      <c r="J3879" s="48"/>
    </row>
    <row r="3880" spans="6:10" x14ac:dyDescent="0.25">
      <c r="F3880" s="48"/>
      <c r="G3880" s="48"/>
      <c r="H3880" s="61"/>
      <c r="I3880" s="48"/>
      <c r="J3880" s="48"/>
    </row>
    <row r="3881" spans="6:10" x14ac:dyDescent="0.25">
      <c r="F3881" s="48"/>
      <c r="G3881" s="48"/>
      <c r="H3881" s="61"/>
      <c r="I3881" s="48"/>
      <c r="J3881" s="48"/>
    </row>
    <row r="3882" spans="6:10" x14ac:dyDescent="0.25">
      <c r="F3882" s="48"/>
      <c r="G3882" s="48"/>
      <c r="H3882" s="61"/>
      <c r="I3882" s="48"/>
      <c r="J3882" s="48"/>
    </row>
    <row r="3883" spans="6:10" x14ac:dyDescent="0.25">
      <c r="F3883" s="48"/>
      <c r="G3883" s="48"/>
      <c r="H3883" s="61"/>
      <c r="I3883" s="48"/>
      <c r="J3883" s="48"/>
    </row>
    <row r="3884" spans="6:10" x14ac:dyDescent="0.25">
      <c r="F3884" s="48"/>
      <c r="G3884" s="48"/>
      <c r="H3884" s="61"/>
      <c r="I3884" s="48"/>
      <c r="J3884" s="48"/>
    </row>
    <row r="3885" spans="6:10" x14ac:dyDescent="0.25">
      <c r="F3885" s="48"/>
      <c r="G3885" s="48"/>
      <c r="H3885" s="61"/>
      <c r="I3885" s="48"/>
      <c r="J3885" s="48"/>
    </row>
    <row r="3886" spans="6:10" x14ac:dyDescent="0.25">
      <c r="F3886" s="48"/>
      <c r="G3886" s="48"/>
      <c r="H3886" s="61"/>
      <c r="I3886" s="48"/>
      <c r="J3886" s="48"/>
    </row>
    <row r="3887" spans="6:10" x14ac:dyDescent="0.25">
      <c r="F3887" s="48"/>
      <c r="G3887" s="48"/>
      <c r="H3887" s="61"/>
      <c r="I3887" s="48"/>
      <c r="J3887" s="48"/>
    </row>
    <row r="3888" spans="6:10" x14ac:dyDescent="0.25">
      <c r="F3888" s="48"/>
      <c r="G3888" s="48"/>
      <c r="H3888" s="61"/>
      <c r="I3888" s="48"/>
      <c r="J3888" s="48"/>
    </row>
    <row r="3889" spans="6:10" x14ac:dyDescent="0.25">
      <c r="F3889" s="48"/>
      <c r="G3889" s="48"/>
      <c r="H3889" s="61"/>
      <c r="I3889" s="48"/>
      <c r="J3889" s="48"/>
    </row>
    <row r="3890" spans="6:10" x14ac:dyDescent="0.25">
      <c r="F3890" s="48"/>
      <c r="G3890" s="48"/>
      <c r="H3890" s="61"/>
      <c r="I3890" s="48"/>
      <c r="J3890" s="48"/>
    </row>
    <row r="3891" spans="6:10" x14ac:dyDescent="0.25">
      <c r="F3891" s="48"/>
      <c r="G3891" s="48"/>
      <c r="H3891" s="61"/>
      <c r="I3891" s="48"/>
      <c r="J3891" s="48"/>
    </row>
    <row r="3892" spans="6:10" x14ac:dyDescent="0.25">
      <c r="F3892" s="48"/>
      <c r="G3892" s="48"/>
      <c r="H3892" s="61"/>
      <c r="I3892" s="48"/>
      <c r="J3892" s="48"/>
    </row>
    <row r="3893" spans="6:10" x14ac:dyDescent="0.25">
      <c r="F3893" s="48"/>
      <c r="G3893" s="48"/>
      <c r="H3893" s="61"/>
      <c r="I3893" s="48"/>
      <c r="J3893" s="48"/>
    </row>
    <row r="3894" spans="6:10" x14ac:dyDescent="0.25">
      <c r="F3894" s="48"/>
      <c r="G3894" s="48"/>
      <c r="H3894" s="61"/>
      <c r="I3894" s="48"/>
      <c r="J3894" s="48"/>
    </row>
    <row r="3895" spans="6:10" x14ac:dyDescent="0.25">
      <c r="F3895" s="48"/>
      <c r="G3895" s="48"/>
      <c r="H3895" s="61"/>
      <c r="I3895" s="48"/>
      <c r="J3895" s="48"/>
    </row>
    <row r="3896" spans="6:10" x14ac:dyDescent="0.25">
      <c r="F3896" s="48"/>
      <c r="G3896" s="48"/>
      <c r="H3896" s="61"/>
      <c r="I3896" s="48"/>
      <c r="J3896" s="48"/>
    </row>
    <row r="3897" spans="6:10" x14ac:dyDescent="0.25">
      <c r="F3897" s="48"/>
      <c r="G3897" s="48"/>
      <c r="H3897" s="61"/>
      <c r="I3897" s="48"/>
      <c r="J3897" s="48"/>
    </row>
    <row r="3898" spans="6:10" x14ac:dyDescent="0.25">
      <c r="F3898" s="48"/>
      <c r="G3898" s="48"/>
      <c r="H3898" s="61"/>
      <c r="I3898" s="48"/>
      <c r="J3898" s="48"/>
    </row>
    <row r="3899" spans="6:10" x14ac:dyDescent="0.25">
      <c r="F3899" s="48"/>
      <c r="G3899" s="48"/>
      <c r="H3899" s="61"/>
      <c r="I3899" s="48"/>
      <c r="J3899" s="48"/>
    </row>
    <row r="3900" spans="6:10" x14ac:dyDescent="0.25">
      <c r="F3900" s="48"/>
      <c r="G3900" s="48"/>
      <c r="H3900" s="61"/>
      <c r="I3900" s="48"/>
      <c r="J3900" s="48"/>
    </row>
    <row r="3901" spans="6:10" x14ac:dyDescent="0.25">
      <c r="F3901" s="48"/>
      <c r="G3901" s="48"/>
      <c r="H3901" s="61"/>
      <c r="I3901" s="48"/>
      <c r="J3901" s="48"/>
    </row>
    <row r="3902" spans="6:10" x14ac:dyDescent="0.25">
      <c r="F3902" s="48"/>
      <c r="G3902" s="48"/>
      <c r="H3902" s="61"/>
      <c r="I3902" s="48"/>
      <c r="J3902" s="48"/>
    </row>
    <row r="3903" spans="6:10" x14ac:dyDescent="0.25">
      <c r="F3903" s="48"/>
      <c r="G3903" s="48"/>
      <c r="H3903" s="61"/>
      <c r="I3903" s="48"/>
      <c r="J3903" s="48"/>
    </row>
    <row r="3904" spans="6:10" x14ac:dyDescent="0.25">
      <c r="F3904" s="48"/>
      <c r="G3904" s="48"/>
      <c r="H3904" s="61"/>
      <c r="I3904" s="48"/>
      <c r="J3904" s="48"/>
    </row>
    <row r="3905" spans="6:10" x14ac:dyDescent="0.25">
      <c r="F3905" s="48"/>
      <c r="G3905" s="48"/>
      <c r="H3905" s="61"/>
      <c r="I3905" s="48"/>
      <c r="J3905" s="48"/>
    </row>
    <row r="3906" spans="6:10" x14ac:dyDescent="0.25">
      <c r="F3906" s="48"/>
      <c r="G3906" s="48"/>
      <c r="H3906" s="61"/>
      <c r="I3906" s="48"/>
      <c r="J3906" s="48"/>
    </row>
    <row r="3907" spans="6:10" x14ac:dyDescent="0.25">
      <c r="F3907" s="48"/>
      <c r="G3907" s="48"/>
      <c r="H3907" s="61"/>
      <c r="I3907" s="48"/>
      <c r="J3907" s="48"/>
    </row>
    <row r="3908" spans="6:10" x14ac:dyDescent="0.25">
      <c r="F3908" s="48"/>
      <c r="G3908" s="48"/>
      <c r="H3908" s="61"/>
      <c r="I3908" s="48"/>
      <c r="J3908" s="48"/>
    </row>
    <row r="3909" spans="6:10" x14ac:dyDescent="0.25">
      <c r="F3909" s="48"/>
      <c r="G3909" s="48"/>
      <c r="H3909" s="61"/>
      <c r="I3909" s="48"/>
      <c r="J3909" s="48"/>
    </row>
    <row r="3910" spans="6:10" x14ac:dyDescent="0.25">
      <c r="F3910" s="48"/>
      <c r="G3910" s="48"/>
      <c r="H3910" s="61"/>
      <c r="I3910" s="48"/>
      <c r="J3910" s="48"/>
    </row>
    <row r="3911" spans="6:10" x14ac:dyDescent="0.25">
      <c r="F3911" s="48"/>
      <c r="G3911" s="48"/>
      <c r="H3911" s="61"/>
      <c r="I3911" s="48"/>
      <c r="J3911" s="48"/>
    </row>
    <row r="3912" spans="6:10" x14ac:dyDescent="0.25">
      <c r="F3912" s="48"/>
      <c r="G3912" s="48"/>
      <c r="H3912" s="61"/>
      <c r="I3912" s="48"/>
      <c r="J3912" s="48"/>
    </row>
    <row r="3913" spans="6:10" x14ac:dyDescent="0.25">
      <c r="F3913" s="48"/>
      <c r="G3913" s="48"/>
      <c r="H3913" s="61"/>
      <c r="I3913" s="48"/>
      <c r="J3913" s="48"/>
    </row>
    <row r="3914" spans="6:10" x14ac:dyDescent="0.25">
      <c r="F3914" s="48"/>
      <c r="G3914" s="48"/>
      <c r="H3914" s="61"/>
      <c r="I3914" s="48"/>
      <c r="J3914" s="48"/>
    </row>
    <row r="3915" spans="6:10" x14ac:dyDescent="0.25">
      <c r="F3915" s="48"/>
      <c r="G3915" s="48"/>
      <c r="H3915" s="61"/>
      <c r="I3915" s="48"/>
      <c r="J3915" s="48"/>
    </row>
    <row r="3916" spans="6:10" x14ac:dyDescent="0.25">
      <c r="F3916" s="48"/>
      <c r="G3916" s="48"/>
      <c r="H3916" s="61"/>
      <c r="I3916" s="48"/>
      <c r="J3916" s="48"/>
    </row>
    <row r="3917" spans="6:10" x14ac:dyDescent="0.25">
      <c r="F3917" s="48"/>
      <c r="G3917" s="48"/>
      <c r="H3917" s="61"/>
      <c r="I3917" s="48"/>
      <c r="J3917" s="48"/>
    </row>
    <row r="3918" spans="6:10" x14ac:dyDescent="0.25">
      <c r="F3918" s="48"/>
      <c r="G3918" s="48"/>
      <c r="H3918" s="61"/>
      <c r="I3918" s="48"/>
      <c r="J3918" s="48"/>
    </row>
    <row r="3919" spans="6:10" x14ac:dyDescent="0.25">
      <c r="F3919" s="48"/>
      <c r="G3919" s="48"/>
      <c r="H3919" s="61"/>
      <c r="I3919" s="48"/>
      <c r="J3919" s="48"/>
    </row>
    <row r="3920" spans="6:10" x14ac:dyDescent="0.25">
      <c r="F3920" s="48"/>
      <c r="G3920" s="48"/>
      <c r="H3920" s="61"/>
      <c r="I3920" s="48"/>
      <c r="J3920" s="48"/>
    </row>
    <row r="3921" spans="6:10" x14ac:dyDescent="0.25">
      <c r="F3921" s="48"/>
      <c r="G3921" s="48"/>
      <c r="H3921" s="61"/>
      <c r="I3921" s="48"/>
      <c r="J3921" s="48"/>
    </row>
    <row r="3922" spans="6:10" x14ac:dyDescent="0.25">
      <c r="F3922" s="48"/>
      <c r="G3922" s="48"/>
      <c r="H3922" s="61"/>
      <c r="I3922" s="48"/>
      <c r="J3922" s="48"/>
    </row>
    <row r="3923" spans="6:10" x14ac:dyDescent="0.25">
      <c r="F3923" s="48"/>
      <c r="G3923" s="48"/>
      <c r="H3923" s="61"/>
      <c r="I3923" s="48"/>
      <c r="J3923" s="48"/>
    </row>
    <row r="3924" spans="6:10" x14ac:dyDescent="0.25">
      <c r="F3924" s="48"/>
      <c r="G3924" s="48"/>
      <c r="H3924" s="61"/>
      <c r="I3924" s="48"/>
      <c r="J3924" s="48"/>
    </row>
    <row r="3925" spans="6:10" x14ac:dyDescent="0.25">
      <c r="F3925" s="48"/>
      <c r="G3925" s="48"/>
      <c r="H3925" s="61"/>
      <c r="I3925" s="48"/>
      <c r="J3925" s="48"/>
    </row>
    <row r="3926" spans="6:10" x14ac:dyDescent="0.25">
      <c r="F3926" s="48"/>
      <c r="G3926" s="48"/>
      <c r="H3926" s="61"/>
      <c r="I3926" s="48"/>
      <c r="J3926" s="48"/>
    </row>
    <row r="3927" spans="6:10" x14ac:dyDescent="0.25">
      <c r="F3927" s="48"/>
      <c r="G3927" s="48"/>
      <c r="H3927" s="61"/>
      <c r="I3927" s="48"/>
      <c r="J3927" s="48"/>
    </row>
    <row r="3928" spans="6:10" x14ac:dyDescent="0.25">
      <c r="F3928" s="48"/>
      <c r="G3928" s="48"/>
      <c r="H3928" s="61"/>
      <c r="I3928" s="48"/>
      <c r="J3928" s="48"/>
    </row>
    <row r="3929" spans="6:10" x14ac:dyDescent="0.25">
      <c r="F3929" s="48"/>
      <c r="G3929" s="48"/>
      <c r="H3929" s="61"/>
      <c r="I3929" s="48"/>
      <c r="J3929" s="48"/>
    </row>
    <row r="3930" spans="6:10" x14ac:dyDescent="0.25">
      <c r="F3930" s="48"/>
      <c r="G3930" s="48"/>
      <c r="H3930" s="61"/>
      <c r="I3930" s="48"/>
      <c r="J3930" s="48"/>
    </row>
    <row r="3931" spans="6:10" x14ac:dyDescent="0.25">
      <c r="F3931" s="48"/>
      <c r="G3931" s="48"/>
      <c r="H3931" s="61"/>
      <c r="I3931" s="48"/>
      <c r="J3931" s="48"/>
    </row>
    <row r="3932" spans="6:10" x14ac:dyDescent="0.25">
      <c r="F3932" s="48"/>
      <c r="G3932" s="48"/>
      <c r="H3932" s="61"/>
      <c r="I3932" s="48"/>
      <c r="J3932" s="48"/>
    </row>
    <row r="3933" spans="6:10" x14ac:dyDescent="0.25">
      <c r="F3933" s="48"/>
      <c r="G3933" s="48"/>
      <c r="H3933" s="61"/>
      <c r="I3933" s="48"/>
      <c r="J3933" s="48"/>
    </row>
    <row r="3934" spans="6:10" x14ac:dyDescent="0.25">
      <c r="F3934" s="48"/>
      <c r="G3934" s="48"/>
      <c r="H3934" s="61"/>
      <c r="I3934" s="48"/>
      <c r="J3934" s="48"/>
    </row>
    <row r="3935" spans="6:10" x14ac:dyDescent="0.25">
      <c r="F3935" s="48"/>
      <c r="G3935" s="48"/>
      <c r="H3935" s="61"/>
      <c r="I3935" s="48"/>
      <c r="J3935" s="48"/>
    </row>
    <row r="3936" spans="6:10" x14ac:dyDescent="0.25">
      <c r="F3936" s="48"/>
      <c r="G3936" s="48"/>
      <c r="H3936" s="61"/>
      <c r="I3936" s="48"/>
      <c r="J3936" s="48"/>
    </row>
    <row r="3937" spans="6:10" x14ac:dyDescent="0.25">
      <c r="F3937" s="48"/>
      <c r="G3937" s="48"/>
      <c r="H3937" s="61"/>
      <c r="I3937" s="48"/>
      <c r="J3937" s="48"/>
    </row>
    <row r="3938" spans="6:10" x14ac:dyDescent="0.25">
      <c r="F3938" s="48"/>
      <c r="G3938" s="48"/>
      <c r="H3938" s="61"/>
      <c r="I3938" s="48"/>
      <c r="J3938" s="48"/>
    </row>
    <row r="3939" spans="6:10" x14ac:dyDescent="0.25">
      <c r="F3939" s="48"/>
      <c r="G3939" s="48"/>
      <c r="H3939" s="61"/>
      <c r="I3939" s="48"/>
      <c r="J3939" s="48"/>
    </row>
    <row r="3940" spans="6:10" x14ac:dyDescent="0.25">
      <c r="F3940" s="48"/>
      <c r="G3940" s="48"/>
      <c r="H3940" s="61"/>
      <c r="I3940" s="48"/>
      <c r="J3940" s="48"/>
    </row>
    <row r="3941" spans="6:10" x14ac:dyDescent="0.25">
      <c r="F3941" s="48"/>
      <c r="G3941" s="48"/>
      <c r="H3941" s="61"/>
      <c r="I3941" s="48"/>
      <c r="J3941" s="48"/>
    </row>
    <row r="3942" spans="6:10" x14ac:dyDescent="0.25">
      <c r="F3942" s="48"/>
      <c r="G3942" s="48"/>
      <c r="H3942" s="61"/>
      <c r="I3942" s="48"/>
      <c r="J3942" s="48"/>
    </row>
    <row r="3943" spans="6:10" x14ac:dyDescent="0.25">
      <c r="F3943" s="48"/>
      <c r="G3943" s="48"/>
      <c r="H3943" s="61"/>
      <c r="I3943" s="48"/>
      <c r="J3943" s="48"/>
    </row>
    <row r="3944" spans="6:10" x14ac:dyDescent="0.25">
      <c r="F3944" s="48"/>
      <c r="G3944" s="48"/>
      <c r="H3944" s="61"/>
      <c r="I3944" s="48"/>
      <c r="J3944" s="48"/>
    </row>
    <row r="3945" spans="6:10" x14ac:dyDescent="0.25">
      <c r="F3945" s="48"/>
      <c r="G3945" s="48"/>
      <c r="H3945" s="61"/>
      <c r="I3945" s="48"/>
      <c r="J3945" s="48"/>
    </row>
    <row r="3946" spans="6:10" x14ac:dyDescent="0.25">
      <c r="F3946" s="48"/>
      <c r="G3946" s="48"/>
      <c r="H3946" s="61"/>
      <c r="I3946" s="48"/>
      <c r="J3946" s="48"/>
    </row>
    <row r="3947" spans="6:10" x14ac:dyDescent="0.25">
      <c r="F3947" s="48"/>
      <c r="G3947" s="48"/>
      <c r="H3947" s="61"/>
      <c r="I3947" s="48"/>
      <c r="J3947" s="48"/>
    </row>
    <row r="3948" spans="6:10" x14ac:dyDescent="0.25">
      <c r="F3948" s="48"/>
      <c r="G3948" s="48"/>
      <c r="H3948" s="61"/>
      <c r="I3948" s="48"/>
      <c r="J3948" s="48"/>
    </row>
    <row r="3949" spans="6:10" x14ac:dyDescent="0.25">
      <c r="F3949" s="48"/>
      <c r="G3949" s="48"/>
      <c r="H3949" s="61"/>
      <c r="I3949" s="48"/>
      <c r="J3949" s="48"/>
    </row>
    <row r="3950" spans="6:10" x14ac:dyDescent="0.25">
      <c r="F3950" s="48"/>
      <c r="G3950" s="48"/>
      <c r="H3950" s="61"/>
      <c r="I3950" s="48"/>
      <c r="J3950" s="48"/>
    </row>
    <row r="3951" spans="6:10" x14ac:dyDescent="0.25">
      <c r="F3951" s="48"/>
      <c r="G3951" s="48"/>
      <c r="H3951" s="61"/>
      <c r="I3951" s="48"/>
      <c r="J3951" s="48"/>
    </row>
    <row r="3952" spans="6:10" x14ac:dyDescent="0.25">
      <c r="F3952" s="48"/>
      <c r="G3952" s="48"/>
      <c r="H3952" s="61"/>
      <c r="I3952" s="48"/>
      <c r="J3952" s="48"/>
    </row>
    <row r="3953" spans="6:10" x14ac:dyDescent="0.25">
      <c r="F3953" s="48"/>
      <c r="G3953" s="48"/>
      <c r="H3953" s="61"/>
      <c r="I3953" s="48"/>
      <c r="J3953" s="48"/>
    </row>
    <row r="3954" spans="6:10" x14ac:dyDescent="0.25">
      <c r="F3954" s="48"/>
      <c r="G3954" s="48"/>
      <c r="H3954" s="61"/>
      <c r="I3954" s="48"/>
      <c r="J3954" s="48"/>
    </row>
    <row r="3955" spans="6:10" x14ac:dyDescent="0.25">
      <c r="F3955" s="48"/>
      <c r="G3955" s="48"/>
      <c r="H3955" s="61"/>
      <c r="I3955" s="48"/>
      <c r="J3955" s="48"/>
    </row>
    <row r="3956" spans="6:10" x14ac:dyDescent="0.25">
      <c r="F3956" s="48"/>
      <c r="G3956" s="48"/>
      <c r="H3956" s="61"/>
      <c r="I3956" s="48"/>
      <c r="J3956" s="48"/>
    </row>
    <row r="3957" spans="6:10" x14ac:dyDescent="0.25">
      <c r="F3957" s="48"/>
      <c r="G3957" s="48"/>
      <c r="H3957" s="61"/>
      <c r="I3957" s="48"/>
      <c r="J3957" s="48"/>
    </row>
    <row r="3958" spans="6:10" x14ac:dyDescent="0.25">
      <c r="F3958" s="48"/>
      <c r="G3958" s="48"/>
      <c r="H3958" s="61"/>
      <c r="I3958" s="48"/>
      <c r="J3958" s="48"/>
    </row>
    <row r="3959" spans="6:10" x14ac:dyDescent="0.25">
      <c r="F3959" s="48"/>
      <c r="G3959" s="48"/>
      <c r="H3959" s="61"/>
      <c r="I3959" s="48"/>
      <c r="J3959" s="48"/>
    </row>
    <row r="3960" spans="6:10" x14ac:dyDescent="0.25">
      <c r="F3960" s="48"/>
      <c r="G3960" s="48"/>
      <c r="H3960" s="61"/>
      <c r="I3960" s="48"/>
      <c r="J3960" s="48"/>
    </row>
    <row r="3961" spans="6:10" x14ac:dyDescent="0.25">
      <c r="F3961" s="48"/>
      <c r="G3961" s="48"/>
      <c r="H3961" s="61"/>
      <c r="I3961" s="48"/>
      <c r="J3961" s="48"/>
    </row>
    <row r="3962" spans="6:10" x14ac:dyDescent="0.25">
      <c r="F3962" s="48"/>
      <c r="G3962" s="48"/>
      <c r="H3962" s="61"/>
      <c r="I3962" s="48"/>
      <c r="J3962" s="48"/>
    </row>
    <row r="3963" spans="6:10" x14ac:dyDescent="0.25">
      <c r="F3963" s="48"/>
      <c r="G3963" s="48"/>
      <c r="H3963" s="61"/>
      <c r="I3963" s="48"/>
      <c r="J3963" s="48"/>
    </row>
    <row r="3964" spans="6:10" x14ac:dyDescent="0.25">
      <c r="F3964" s="48"/>
      <c r="G3964" s="48"/>
      <c r="H3964" s="61"/>
      <c r="I3964" s="48"/>
      <c r="J3964" s="48"/>
    </row>
    <row r="3965" spans="6:10" x14ac:dyDescent="0.25">
      <c r="F3965" s="48"/>
      <c r="G3965" s="48"/>
      <c r="H3965" s="61"/>
      <c r="I3965" s="48"/>
      <c r="J3965" s="48"/>
    </row>
    <row r="3966" spans="6:10" x14ac:dyDescent="0.25">
      <c r="F3966" s="48"/>
      <c r="G3966" s="48"/>
      <c r="H3966" s="61"/>
      <c r="I3966" s="48"/>
      <c r="J3966" s="48"/>
    </row>
    <row r="3967" spans="6:10" x14ac:dyDescent="0.25">
      <c r="F3967" s="48"/>
      <c r="G3967" s="48"/>
      <c r="H3967" s="61"/>
      <c r="I3967" s="48"/>
      <c r="J3967" s="48"/>
    </row>
    <row r="3968" spans="6:10" x14ac:dyDescent="0.25">
      <c r="F3968" s="48"/>
      <c r="G3968" s="48"/>
      <c r="H3968" s="61"/>
      <c r="I3968" s="48"/>
      <c r="J3968" s="48"/>
    </row>
    <row r="3969" spans="6:10" x14ac:dyDescent="0.25">
      <c r="F3969" s="48"/>
      <c r="G3969" s="48"/>
      <c r="H3969" s="61"/>
      <c r="I3969" s="48"/>
      <c r="J3969" s="48"/>
    </row>
    <row r="3970" spans="6:10" x14ac:dyDescent="0.25">
      <c r="F3970" s="48"/>
      <c r="G3970" s="48"/>
      <c r="H3970" s="61"/>
      <c r="I3970" s="48"/>
      <c r="J3970" s="48"/>
    </row>
    <row r="3971" spans="6:10" x14ac:dyDescent="0.25">
      <c r="F3971" s="48"/>
      <c r="G3971" s="48"/>
      <c r="H3971" s="61"/>
      <c r="I3971" s="48"/>
      <c r="J3971" s="48"/>
    </row>
    <row r="3972" spans="6:10" x14ac:dyDescent="0.25">
      <c r="F3972" s="48"/>
      <c r="G3972" s="48"/>
      <c r="H3972" s="61"/>
      <c r="I3972" s="48"/>
      <c r="J3972" s="48"/>
    </row>
    <row r="3973" spans="6:10" x14ac:dyDescent="0.25">
      <c r="F3973" s="48"/>
      <c r="G3973" s="48"/>
      <c r="H3973" s="61"/>
      <c r="I3973" s="48"/>
      <c r="J3973" s="48"/>
    </row>
    <row r="3974" spans="6:10" x14ac:dyDescent="0.25">
      <c r="F3974" s="48"/>
      <c r="G3974" s="48"/>
      <c r="H3974" s="61"/>
      <c r="I3974" s="48"/>
      <c r="J3974" s="48"/>
    </row>
    <row r="3975" spans="6:10" x14ac:dyDescent="0.25">
      <c r="F3975" s="48"/>
      <c r="G3975" s="48"/>
      <c r="H3975" s="61"/>
      <c r="I3975" s="48"/>
      <c r="J3975" s="48"/>
    </row>
    <row r="3976" spans="6:10" x14ac:dyDescent="0.25">
      <c r="F3976" s="48"/>
      <c r="G3976" s="48"/>
      <c r="H3976" s="61"/>
      <c r="I3976" s="48"/>
      <c r="J3976" s="48"/>
    </row>
    <row r="3977" spans="6:10" x14ac:dyDescent="0.25">
      <c r="F3977" s="48"/>
      <c r="G3977" s="48"/>
      <c r="H3977" s="61"/>
      <c r="I3977" s="48"/>
      <c r="J3977" s="48"/>
    </row>
    <row r="3978" spans="6:10" x14ac:dyDescent="0.25">
      <c r="F3978" s="48"/>
      <c r="G3978" s="48"/>
      <c r="H3978" s="61"/>
      <c r="I3978" s="48"/>
      <c r="J3978" s="48"/>
    </row>
    <row r="3979" spans="6:10" x14ac:dyDescent="0.25">
      <c r="F3979" s="48"/>
      <c r="G3979" s="48"/>
      <c r="H3979" s="61"/>
      <c r="I3979" s="48"/>
      <c r="J3979" s="48"/>
    </row>
    <row r="3980" spans="6:10" x14ac:dyDescent="0.25">
      <c r="F3980" s="48"/>
      <c r="G3980" s="48"/>
      <c r="H3980" s="61"/>
      <c r="I3980" s="48"/>
      <c r="J3980" s="48"/>
    </row>
    <row r="3981" spans="6:10" x14ac:dyDescent="0.25">
      <c r="F3981" s="48"/>
      <c r="G3981" s="48"/>
      <c r="H3981" s="61"/>
      <c r="I3981" s="48"/>
      <c r="J3981" s="48"/>
    </row>
    <row r="3982" spans="6:10" x14ac:dyDescent="0.25">
      <c r="F3982" s="48"/>
      <c r="G3982" s="48"/>
      <c r="H3982" s="61"/>
      <c r="I3982" s="48"/>
      <c r="J3982" s="48"/>
    </row>
    <row r="3983" spans="6:10" x14ac:dyDescent="0.25">
      <c r="F3983" s="48"/>
      <c r="G3983" s="48"/>
      <c r="H3983" s="61"/>
      <c r="I3983" s="48"/>
      <c r="J3983" s="48"/>
    </row>
    <row r="3984" spans="6:10" x14ac:dyDescent="0.25">
      <c r="F3984" s="48"/>
      <c r="G3984" s="48"/>
      <c r="H3984" s="61"/>
      <c r="I3984" s="48"/>
      <c r="J3984" s="48"/>
    </row>
    <row r="3985" spans="6:10" x14ac:dyDescent="0.25">
      <c r="F3985" s="48"/>
      <c r="G3985" s="48"/>
      <c r="H3985" s="61"/>
      <c r="I3985" s="48"/>
      <c r="J3985" s="48"/>
    </row>
    <row r="3986" spans="6:10" x14ac:dyDescent="0.25">
      <c r="F3986" s="48"/>
      <c r="G3986" s="48"/>
      <c r="H3986" s="61"/>
      <c r="I3986" s="48"/>
      <c r="J3986" s="48"/>
    </row>
    <row r="3987" spans="6:10" x14ac:dyDescent="0.25">
      <c r="F3987" s="48"/>
      <c r="G3987" s="48"/>
      <c r="H3987" s="61"/>
      <c r="I3987" s="48"/>
      <c r="J3987" s="48"/>
    </row>
    <row r="3988" spans="6:10" x14ac:dyDescent="0.25">
      <c r="F3988" s="48"/>
      <c r="G3988" s="48"/>
      <c r="H3988" s="61"/>
      <c r="I3988" s="48"/>
      <c r="J3988" s="48"/>
    </row>
    <row r="3989" spans="6:10" x14ac:dyDescent="0.25">
      <c r="F3989" s="48"/>
      <c r="G3989" s="48"/>
      <c r="H3989" s="61"/>
      <c r="I3989" s="48"/>
      <c r="J3989" s="48"/>
    </row>
    <row r="3990" spans="6:10" x14ac:dyDescent="0.25">
      <c r="F3990" s="48"/>
      <c r="G3990" s="48"/>
      <c r="H3990" s="61"/>
      <c r="I3990" s="48"/>
      <c r="J3990" s="48"/>
    </row>
    <row r="3991" spans="6:10" x14ac:dyDescent="0.25">
      <c r="F3991" s="48"/>
      <c r="G3991" s="48"/>
      <c r="H3991" s="61"/>
      <c r="I3991" s="48"/>
      <c r="J3991" s="48"/>
    </row>
    <row r="3992" spans="6:10" x14ac:dyDescent="0.25">
      <c r="F3992" s="48"/>
      <c r="G3992" s="48"/>
      <c r="H3992" s="61"/>
      <c r="I3992" s="48"/>
      <c r="J3992" s="48"/>
    </row>
    <row r="3993" spans="6:10" x14ac:dyDescent="0.25">
      <c r="F3993" s="48"/>
      <c r="G3993" s="48"/>
      <c r="H3993" s="61"/>
      <c r="I3993" s="48"/>
      <c r="J3993" s="48"/>
    </row>
    <row r="3994" spans="6:10" x14ac:dyDescent="0.25">
      <c r="F3994" s="48"/>
      <c r="G3994" s="48"/>
      <c r="H3994" s="61"/>
      <c r="I3994" s="48"/>
      <c r="J3994" s="48"/>
    </row>
    <row r="3995" spans="6:10" x14ac:dyDescent="0.25">
      <c r="F3995" s="48"/>
      <c r="G3995" s="48"/>
      <c r="H3995" s="61"/>
      <c r="I3995" s="48"/>
      <c r="J3995" s="48"/>
    </row>
    <row r="3996" spans="6:10" x14ac:dyDescent="0.25">
      <c r="F3996" s="48"/>
      <c r="G3996" s="48"/>
      <c r="H3996" s="61"/>
      <c r="I3996" s="48"/>
      <c r="J3996" s="48"/>
    </row>
    <row r="3997" spans="6:10" x14ac:dyDescent="0.25">
      <c r="F3997" s="48"/>
      <c r="G3997" s="48"/>
      <c r="H3997" s="61"/>
      <c r="I3997" s="48"/>
      <c r="J3997" s="48"/>
    </row>
    <row r="3998" spans="6:10" x14ac:dyDescent="0.25">
      <c r="F3998" s="48"/>
      <c r="G3998" s="48"/>
      <c r="H3998" s="61"/>
      <c r="I3998" s="48"/>
      <c r="J3998" s="48"/>
    </row>
    <row r="3999" spans="6:10" x14ac:dyDescent="0.25">
      <c r="F3999" s="48"/>
      <c r="G3999" s="48"/>
      <c r="H3999" s="61"/>
      <c r="I3999" s="48"/>
      <c r="J3999" s="48"/>
    </row>
    <row r="4000" spans="6:10" x14ac:dyDescent="0.25">
      <c r="F4000" s="48"/>
      <c r="G4000" s="48"/>
      <c r="H4000" s="61"/>
      <c r="I4000" s="48"/>
      <c r="J4000" s="48"/>
    </row>
    <row r="4001" spans="6:10" x14ac:dyDescent="0.25">
      <c r="F4001" s="48"/>
      <c r="G4001" s="48"/>
      <c r="H4001" s="61"/>
      <c r="I4001" s="48"/>
      <c r="J4001" s="48"/>
    </row>
    <row r="4002" spans="6:10" x14ac:dyDescent="0.25">
      <c r="F4002" s="48"/>
      <c r="G4002" s="48"/>
      <c r="H4002" s="61"/>
      <c r="I4002" s="48"/>
      <c r="J4002" s="48"/>
    </row>
    <row r="4003" spans="6:10" x14ac:dyDescent="0.25">
      <c r="F4003" s="48"/>
      <c r="G4003" s="48"/>
      <c r="H4003" s="61"/>
      <c r="I4003" s="48"/>
      <c r="J4003" s="48"/>
    </row>
    <row r="4004" spans="6:10" x14ac:dyDescent="0.25">
      <c r="F4004" s="48"/>
      <c r="G4004" s="48"/>
      <c r="H4004" s="61"/>
      <c r="I4004" s="48"/>
      <c r="J4004" s="48"/>
    </row>
    <row r="4005" spans="6:10" x14ac:dyDescent="0.25">
      <c r="F4005" s="48"/>
      <c r="G4005" s="48"/>
      <c r="H4005" s="61"/>
      <c r="I4005" s="48"/>
      <c r="J4005" s="48"/>
    </row>
    <row r="4006" spans="6:10" x14ac:dyDescent="0.25">
      <c r="F4006" s="48"/>
      <c r="G4006" s="48"/>
      <c r="H4006" s="61"/>
      <c r="I4006" s="48"/>
      <c r="J4006" s="48"/>
    </row>
    <row r="4007" spans="6:10" x14ac:dyDescent="0.25">
      <c r="F4007" s="48"/>
      <c r="G4007" s="48"/>
      <c r="H4007" s="61"/>
      <c r="I4007" s="48"/>
      <c r="J4007" s="48"/>
    </row>
    <row r="4008" spans="6:10" x14ac:dyDescent="0.25">
      <c r="F4008" s="48"/>
      <c r="G4008" s="48"/>
      <c r="H4008" s="61"/>
      <c r="I4008" s="48"/>
      <c r="J4008" s="48"/>
    </row>
    <row r="4009" spans="6:10" x14ac:dyDescent="0.25">
      <c r="F4009" s="48"/>
      <c r="G4009" s="48"/>
      <c r="H4009" s="61"/>
      <c r="I4009" s="48"/>
      <c r="J4009" s="48"/>
    </row>
    <row r="4010" spans="6:10" x14ac:dyDescent="0.25">
      <c r="F4010" s="48"/>
      <c r="G4010" s="48"/>
      <c r="H4010" s="61"/>
      <c r="I4010" s="48"/>
      <c r="J4010" s="48"/>
    </row>
    <row r="4011" spans="6:10" x14ac:dyDescent="0.25">
      <c r="F4011" s="48"/>
      <c r="G4011" s="48"/>
      <c r="H4011" s="61"/>
      <c r="I4011" s="48"/>
      <c r="J4011" s="48"/>
    </row>
    <row r="4012" spans="6:10" x14ac:dyDescent="0.25">
      <c r="F4012" s="48"/>
      <c r="G4012" s="48"/>
      <c r="H4012" s="61"/>
      <c r="I4012" s="48"/>
      <c r="J4012" s="48"/>
    </row>
    <row r="4013" spans="6:10" x14ac:dyDescent="0.25">
      <c r="F4013" s="48"/>
      <c r="G4013" s="48"/>
      <c r="H4013" s="61"/>
      <c r="I4013" s="48"/>
      <c r="J4013" s="48"/>
    </row>
    <row r="4014" spans="6:10" x14ac:dyDescent="0.25">
      <c r="F4014" s="48"/>
      <c r="G4014" s="48"/>
      <c r="H4014" s="61"/>
      <c r="I4014" s="48"/>
      <c r="J4014" s="48"/>
    </row>
    <row r="4015" spans="6:10" x14ac:dyDescent="0.25">
      <c r="F4015" s="48"/>
      <c r="G4015" s="48"/>
      <c r="H4015" s="61"/>
      <c r="I4015" s="48"/>
      <c r="J4015" s="48"/>
    </row>
    <row r="4016" spans="6:10" x14ac:dyDescent="0.25">
      <c r="F4016" s="48"/>
      <c r="G4016" s="48"/>
      <c r="H4016" s="61"/>
      <c r="I4016" s="48"/>
      <c r="J4016" s="48"/>
    </row>
    <row r="4017" spans="6:10" x14ac:dyDescent="0.25">
      <c r="F4017" s="48"/>
      <c r="G4017" s="48"/>
      <c r="H4017" s="61"/>
      <c r="I4017" s="48"/>
      <c r="J4017" s="48"/>
    </row>
    <row r="4018" spans="6:10" x14ac:dyDescent="0.25">
      <c r="F4018" s="48"/>
      <c r="G4018" s="48"/>
      <c r="H4018" s="61"/>
      <c r="I4018" s="48"/>
      <c r="J4018" s="48"/>
    </row>
    <row r="4019" spans="6:10" x14ac:dyDescent="0.25">
      <c r="F4019" s="48"/>
      <c r="G4019" s="48"/>
      <c r="H4019" s="61"/>
      <c r="I4019" s="48"/>
      <c r="J4019" s="48"/>
    </row>
    <row r="4020" spans="6:10" x14ac:dyDescent="0.25">
      <c r="F4020" s="48"/>
      <c r="G4020" s="48"/>
      <c r="H4020" s="61"/>
      <c r="I4020" s="48"/>
      <c r="J4020" s="48"/>
    </row>
    <row r="4021" spans="6:10" x14ac:dyDescent="0.25">
      <c r="F4021" s="48"/>
      <c r="G4021" s="48"/>
      <c r="H4021" s="61"/>
      <c r="I4021" s="48"/>
      <c r="J4021" s="48"/>
    </row>
    <row r="4022" spans="6:10" x14ac:dyDescent="0.25">
      <c r="F4022" s="48"/>
      <c r="G4022" s="48"/>
      <c r="H4022" s="61"/>
      <c r="I4022" s="48"/>
      <c r="J4022" s="48"/>
    </row>
    <row r="4023" spans="6:10" x14ac:dyDescent="0.25">
      <c r="F4023" s="48"/>
      <c r="G4023" s="48"/>
      <c r="H4023" s="61"/>
      <c r="I4023" s="48"/>
      <c r="J4023" s="48"/>
    </row>
    <row r="4024" spans="6:10" x14ac:dyDescent="0.25">
      <c r="F4024" s="48"/>
      <c r="G4024" s="48"/>
      <c r="H4024" s="61"/>
      <c r="I4024" s="48"/>
      <c r="J4024" s="48"/>
    </row>
    <row r="4025" spans="6:10" x14ac:dyDescent="0.25">
      <c r="F4025" s="48"/>
      <c r="G4025" s="48"/>
      <c r="H4025" s="61"/>
      <c r="I4025" s="48"/>
      <c r="J4025" s="48"/>
    </row>
    <row r="4026" spans="6:10" x14ac:dyDescent="0.25">
      <c r="F4026" s="48"/>
      <c r="G4026" s="48"/>
      <c r="H4026" s="61"/>
      <c r="I4026" s="48"/>
      <c r="J4026" s="48"/>
    </row>
    <row r="4027" spans="6:10" x14ac:dyDescent="0.25">
      <c r="F4027" s="48"/>
      <c r="G4027" s="48"/>
      <c r="H4027" s="61"/>
      <c r="I4027" s="48"/>
      <c r="J4027" s="48"/>
    </row>
    <row r="4028" spans="6:10" x14ac:dyDescent="0.25">
      <c r="F4028" s="48"/>
      <c r="G4028" s="48"/>
      <c r="H4028" s="61"/>
      <c r="I4028" s="48"/>
      <c r="J4028" s="48"/>
    </row>
    <row r="4029" spans="6:10" x14ac:dyDescent="0.25">
      <c r="F4029" s="48"/>
      <c r="G4029" s="48"/>
      <c r="H4029" s="61"/>
      <c r="I4029" s="48"/>
      <c r="J4029" s="48"/>
    </row>
    <row r="4030" spans="6:10" x14ac:dyDescent="0.25">
      <c r="F4030" s="48"/>
      <c r="G4030" s="48"/>
      <c r="H4030" s="61"/>
      <c r="I4030" s="48"/>
      <c r="J4030" s="48"/>
    </row>
    <row r="4031" spans="6:10" x14ac:dyDescent="0.25">
      <c r="F4031" s="48"/>
      <c r="G4031" s="48"/>
      <c r="H4031" s="61"/>
      <c r="I4031" s="48"/>
      <c r="J4031" s="48"/>
    </row>
    <row r="4032" spans="6:10" x14ac:dyDescent="0.25">
      <c r="F4032" s="48"/>
      <c r="G4032" s="48"/>
      <c r="H4032" s="61"/>
      <c r="I4032" s="48"/>
      <c r="J4032" s="48"/>
    </row>
    <row r="4033" spans="6:10" x14ac:dyDescent="0.25">
      <c r="F4033" s="48"/>
      <c r="G4033" s="48"/>
      <c r="H4033" s="61"/>
      <c r="I4033" s="48"/>
      <c r="J4033" s="48"/>
    </row>
    <row r="4034" spans="6:10" x14ac:dyDescent="0.25">
      <c r="F4034" s="48"/>
      <c r="G4034" s="48"/>
      <c r="H4034" s="61"/>
      <c r="I4034" s="48"/>
      <c r="J4034" s="48"/>
    </row>
    <row r="4035" spans="6:10" x14ac:dyDescent="0.25">
      <c r="F4035" s="48"/>
      <c r="G4035" s="48"/>
      <c r="H4035" s="61"/>
      <c r="I4035" s="48"/>
      <c r="J4035" s="48"/>
    </row>
    <row r="4036" spans="6:10" x14ac:dyDescent="0.25">
      <c r="F4036" s="48"/>
      <c r="G4036" s="48"/>
      <c r="H4036" s="61"/>
      <c r="I4036" s="48"/>
      <c r="J4036" s="48"/>
    </row>
    <row r="4037" spans="6:10" x14ac:dyDescent="0.25">
      <c r="F4037" s="48"/>
      <c r="G4037" s="48"/>
      <c r="H4037" s="61"/>
      <c r="I4037" s="48"/>
      <c r="J4037" s="48"/>
    </row>
    <row r="4038" spans="6:10" x14ac:dyDescent="0.25">
      <c r="F4038" s="48"/>
      <c r="G4038" s="48"/>
      <c r="H4038" s="61"/>
      <c r="I4038" s="48"/>
      <c r="J4038" s="48"/>
    </row>
    <row r="4039" spans="6:10" x14ac:dyDescent="0.25">
      <c r="F4039" s="48"/>
      <c r="G4039" s="48"/>
      <c r="H4039" s="61"/>
      <c r="I4039" s="48"/>
      <c r="J4039" s="48"/>
    </row>
    <row r="4040" spans="6:10" x14ac:dyDescent="0.25">
      <c r="F4040" s="48"/>
      <c r="G4040" s="48"/>
      <c r="H4040" s="61"/>
      <c r="I4040" s="48"/>
      <c r="J4040" s="48"/>
    </row>
    <row r="4041" spans="6:10" x14ac:dyDescent="0.25">
      <c r="F4041" s="48"/>
      <c r="G4041" s="48"/>
      <c r="H4041" s="61"/>
      <c r="I4041" s="48"/>
      <c r="J4041" s="48"/>
    </row>
    <row r="4042" spans="6:10" x14ac:dyDescent="0.25">
      <c r="F4042" s="48"/>
      <c r="G4042" s="48"/>
      <c r="H4042" s="61"/>
      <c r="I4042" s="48"/>
      <c r="J4042" s="48"/>
    </row>
    <row r="4043" spans="6:10" x14ac:dyDescent="0.25">
      <c r="F4043" s="48"/>
      <c r="G4043" s="48"/>
      <c r="H4043" s="61"/>
      <c r="I4043" s="48"/>
      <c r="J4043" s="48"/>
    </row>
    <row r="4044" spans="6:10" x14ac:dyDescent="0.25">
      <c r="F4044" s="48"/>
      <c r="G4044" s="48"/>
      <c r="H4044" s="61"/>
      <c r="I4044" s="48"/>
      <c r="J4044" s="48"/>
    </row>
    <row r="4045" spans="6:10" x14ac:dyDescent="0.25">
      <c r="F4045" s="48"/>
      <c r="G4045" s="48"/>
      <c r="H4045" s="61"/>
      <c r="I4045" s="48"/>
      <c r="J4045" s="48"/>
    </row>
    <row r="4046" spans="6:10" x14ac:dyDescent="0.25">
      <c r="F4046" s="48"/>
      <c r="G4046" s="48"/>
      <c r="H4046" s="61"/>
      <c r="I4046" s="48"/>
      <c r="J4046" s="48"/>
    </row>
    <row r="4047" spans="6:10" x14ac:dyDescent="0.25">
      <c r="F4047" s="48"/>
      <c r="G4047" s="48"/>
      <c r="H4047" s="61"/>
      <c r="I4047" s="48"/>
      <c r="J4047" s="48"/>
    </row>
    <row r="4048" spans="6:10" x14ac:dyDescent="0.25">
      <c r="F4048" s="48"/>
      <c r="G4048" s="48"/>
      <c r="H4048" s="61"/>
      <c r="I4048" s="48"/>
      <c r="J4048" s="48"/>
    </row>
    <row r="4049" spans="6:10" x14ac:dyDescent="0.25">
      <c r="F4049" s="48"/>
      <c r="G4049" s="48"/>
      <c r="H4049" s="61"/>
      <c r="I4049" s="48"/>
      <c r="J4049" s="48"/>
    </row>
    <row r="4050" spans="6:10" x14ac:dyDescent="0.25">
      <c r="F4050" s="48"/>
      <c r="G4050" s="48"/>
      <c r="H4050" s="61"/>
      <c r="I4050" s="48"/>
      <c r="J4050" s="48"/>
    </row>
    <row r="4051" spans="6:10" x14ac:dyDescent="0.25">
      <c r="F4051" s="48"/>
      <c r="G4051" s="48"/>
      <c r="H4051" s="61"/>
      <c r="I4051" s="48"/>
      <c r="J4051" s="48"/>
    </row>
    <row r="4052" spans="6:10" x14ac:dyDescent="0.25">
      <c r="F4052" s="48"/>
      <c r="G4052" s="48"/>
      <c r="H4052" s="61"/>
      <c r="I4052" s="48"/>
      <c r="J4052" s="48"/>
    </row>
    <row r="4053" spans="6:10" x14ac:dyDescent="0.25">
      <c r="F4053" s="48"/>
      <c r="G4053" s="48"/>
      <c r="H4053" s="61"/>
      <c r="I4053" s="48"/>
      <c r="J4053" s="48"/>
    </row>
    <row r="4054" spans="6:10" x14ac:dyDescent="0.25">
      <c r="F4054" s="48"/>
      <c r="G4054" s="48"/>
      <c r="H4054" s="61"/>
      <c r="I4054" s="48"/>
      <c r="J4054" s="48"/>
    </row>
    <row r="4055" spans="6:10" x14ac:dyDescent="0.25">
      <c r="F4055" s="48"/>
      <c r="G4055" s="48"/>
      <c r="H4055" s="61"/>
      <c r="I4055" s="48"/>
      <c r="J4055" s="48"/>
    </row>
    <row r="4056" spans="6:10" x14ac:dyDescent="0.25">
      <c r="F4056" s="48"/>
      <c r="G4056" s="48"/>
      <c r="H4056" s="61"/>
      <c r="I4056" s="48"/>
      <c r="J4056" s="48"/>
    </row>
    <row r="4057" spans="6:10" x14ac:dyDescent="0.25">
      <c r="F4057" s="48"/>
      <c r="G4057" s="48"/>
      <c r="H4057" s="61"/>
      <c r="I4057" s="48"/>
      <c r="J4057" s="48"/>
    </row>
    <row r="4058" spans="6:10" x14ac:dyDescent="0.25">
      <c r="F4058" s="48"/>
      <c r="G4058" s="48"/>
      <c r="H4058" s="61"/>
      <c r="I4058" s="48"/>
      <c r="J4058" s="48"/>
    </row>
    <row r="4059" spans="6:10" x14ac:dyDescent="0.25">
      <c r="F4059" s="48"/>
      <c r="G4059" s="48"/>
      <c r="H4059" s="61"/>
      <c r="I4059" s="48"/>
      <c r="J4059" s="48"/>
    </row>
    <row r="4060" spans="6:10" x14ac:dyDescent="0.25">
      <c r="F4060" s="48"/>
      <c r="G4060" s="48"/>
      <c r="H4060" s="61"/>
      <c r="I4060" s="48"/>
      <c r="J4060" s="48"/>
    </row>
    <row r="4061" spans="6:10" x14ac:dyDescent="0.25">
      <c r="F4061" s="48"/>
      <c r="G4061" s="48"/>
      <c r="H4061" s="61"/>
      <c r="I4061" s="48"/>
      <c r="J4061" s="48"/>
    </row>
    <row r="4062" spans="6:10" x14ac:dyDescent="0.25">
      <c r="F4062" s="48"/>
      <c r="G4062" s="48"/>
      <c r="H4062" s="61"/>
      <c r="I4062" s="48"/>
      <c r="J4062" s="48"/>
    </row>
    <row r="4063" spans="6:10" x14ac:dyDescent="0.25">
      <c r="F4063" s="48"/>
      <c r="G4063" s="48"/>
      <c r="H4063" s="61"/>
      <c r="I4063" s="48"/>
      <c r="J4063" s="48"/>
    </row>
    <row r="4064" spans="6:10" x14ac:dyDescent="0.25">
      <c r="F4064" s="48"/>
      <c r="G4064" s="48"/>
      <c r="H4064" s="61"/>
      <c r="I4064" s="48"/>
      <c r="J4064" s="48"/>
    </row>
    <row r="4065" spans="6:10" x14ac:dyDescent="0.25">
      <c r="F4065" s="48"/>
      <c r="G4065" s="48"/>
      <c r="H4065" s="61"/>
      <c r="I4065" s="48"/>
      <c r="J4065" s="48"/>
    </row>
    <row r="4066" spans="6:10" x14ac:dyDescent="0.25">
      <c r="F4066" s="48"/>
      <c r="G4066" s="48"/>
      <c r="H4066" s="61"/>
      <c r="I4066" s="48"/>
      <c r="J4066" s="48"/>
    </row>
    <row r="4067" spans="6:10" x14ac:dyDescent="0.25">
      <c r="F4067" s="48"/>
      <c r="G4067" s="48"/>
      <c r="H4067" s="61"/>
      <c r="I4067" s="48"/>
      <c r="J4067" s="48"/>
    </row>
    <row r="4068" spans="6:10" x14ac:dyDescent="0.25">
      <c r="F4068" s="48"/>
      <c r="G4068" s="48"/>
      <c r="H4068" s="61"/>
      <c r="I4068" s="48"/>
      <c r="J4068" s="48"/>
    </row>
    <row r="4069" spans="6:10" x14ac:dyDescent="0.25">
      <c r="F4069" s="48"/>
      <c r="G4069" s="48"/>
      <c r="H4069" s="61"/>
      <c r="I4069" s="48"/>
      <c r="J4069" s="48"/>
    </row>
    <row r="4070" spans="6:10" x14ac:dyDescent="0.25">
      <c r="F4070" s="48"/>
      <c r="G4070" s="48"/>
      <c r="H4070" s="61"/>
      <c r="I4070" s="48"/>
      <c r="J4070" s="48"/>
    </row>
    <row r="4071" spans="6:10" x14ac:dyDescent="0.25">
      <c r="F4071" s="48"/>
      <c r="G4071" s="48"/>
      <c r="H4071" s="61"/>
      <c r="I4071" s="48"/>
      <c r="J4071" s="48"/>
    </row>
    <row r="4072" spans="6:10" x14ac:dyDescent="0.25">
      <c r="F4072" s="48"/>
      <c r="G4072" s="48"/>
      <c r="H4072" s="61"/>
      <c r="I4072" s="48"/>
      <c r="J4072" s="48"/>
    </row>
    <row r="4073" spans="6:10" x14ac:dyDescent="0.25">
      <c r="F4073" s="48"/>
      <c r="G4073" s="48"/>
      <c r="H4073" s="61"/>
      <c r="I4073" s="48"/>
      <c r="J4073" s="48"/>
    </row>
    <row r="4074" spans="6:10" x14ac:dyDescent="0.25">
      <c r="F4074" s="48"/>
      <c r="G4074" s="48"/>
      <c r="H4074" s="61"/>
      <c r="I4074" s="48"/>
      <c r="J4074" s="48"/>
    </row>
    <row r="4075" spans="6:10" x14ac:dyDescent="0.25">
      <c r="F4075" s="48"/>
      <c r="G4075" s="48"/>
      <c r="H4075" s="61"/>
      <c r="I4075" s="48"/>
      <c r="J4075" s="48"/>
    </row>
    <row r="4076" spans="6:10" x14ac:dyDescent="0.25">
      <c r="F4076" s="48"/>
      <c r="G4076" s="48"/>
      <c r="H4076" s="61"/>
      <c r="I4076" s="48"/>
      <c r="J4076" s="48"/>
    </row>
    <row r="4077" spans="6:10" x14ac:dyDescent="0.25">
      <c r="F4077" s="48"/>
      <c r="G4077" s="48"/>
      <c r="H4077" s="61"/>
      <c r="I4077" s="48"/>
      <c r="J4077" s="48"/>
    </row>
    <row r="4078" spans="6:10" x14ac:dyDescent="0.25">
      <c r="F4078" s="48"/>
      <c r="G4078" s="48"/>
      <c r="H4078" s="61"/>
      <c r="I4078" s="48"/>
      <c r="J4078" s="48"/>
    </row>
    <row r="4079" spans="6:10" x14ac:dyDescent="0.25">
      <c r="F4079" s="48"/>
      <c r="G4079" s="48"/>
      <c r="H4079" s="61"/>
      <c r="I4079" s="48"/>
      <c r="J4079" s="48"/>
    </row>
    <row r="4080" spans="6:10" x14ac:dyDescent="0.25">
      <c r="F4080" s="48"/>
      <c r="G4080" s="48"/>
      <c r="H4080" s="61"/>
      <c r="I4080" s="48"/>
      <c r="J4080" s="48"/>
    </row>
    <row r="4081" spans="6:10" x14ac:dyDescent="0.25">
      <c r="F4081" s="48"/>
      <c r="G4081" s="48"/>
      <c r="H4081" s="61"/>
      <c r="I4081" s="48"/>
      <c r="J4081" s="48"/>
    </row>
    <row r="4082" spans="6:10" x14ac:dyDescent="0.25">
      <c r="F4082" s="48"/>
      <c r="G4082" s="48"/>
      <c r="H4082" s="61"/>
      <c r="I4082" s="48"/>
      <c r="J4082" s="48"/>
    </row>
    <row r="4083" spans="6:10" x14ac:dyDescent="0.25">
      <c r="F4083" s="48"/>
      <c r="G4083" s="48"/>
      <c r="H4083" s="61"/>
      <c r="I4083" s="48"/>
      <c r="J4083" s="48"/>
    </row>
    <row r="4084" spans="6:10" x14ac:dyDescent="0.25">
      <c r="F4084" s="48"/>
      <c r="G4084" s="48"/>
      <c r="H4084" s="61"/>
      <c r="I4084" s="48"/>
      <c r="J4084" s="48"/>
    </row>
    <row r="4085" spans="6:10" x14ac:dyDescent="0.25">
      <c r="F4085" s="48"/>
      <c r="G4085" s="48"/>
      <c r="H4085" s="61"/>
      <c r="I4085" s="48"/>
      <c r="J4085" s="48"/>
    </row>
    <row r="4086" spans="6:10" x14ac:dyDescent="0.25">
      <c r="F4086" s="48"/>
      <c r="G4086" s="48"/>
      <c r="H4086" s="61"/>
      <c r="I4086" s="48"/>
      <c r="J4086" s="48"/>
    </row>
    <row r="4087" spans="6:10" x14ac:dyDescent="0.25">
      <c r="F4087" s="48"/>
      <c r="G4087" s="48"/>
      <c r="H4087" s="61"/>
      <c r="I4087" s="48"/>
      <c r="J4087" s="48"/>
    </row>
    <row r="4088" spans="6:10" x14ac:dyDescent="0.25">
      <c r="F4088" s="48"/>
      <c r="G4088" s="48"/>
      <c r="H4088" s="61"/>
      <c r="I4088" s="48"/>
      <c r="J4088" s="48"/>
    </row>
    <row r="4089" spans="6:10" x14ac:dyDescent="0.25">
      <c r="F4089" s="48"/>
      <c r="G4089" s="48"/>
      <c r="H4089" s="61"/>
      <c r="I4089" s="48"/>
      <c r="J4089" s="48"/>
    </row>
    <row r="4090" spans="6:10" x14ac:dyDescent="0.25">
      <c r="F4090" s="48"/>
      <c r="G4090" s="48"/>
      <c r="H4090" s="61"/>
      <c r="I4090" s="48"/>
      <c r="J4090" s="48"/>
    </row>
    <row r="4091" spans="6:10" x14ac:dyDescent="0.25">
      <c r="F4091" s="48"/>
      <c r="G4091" s="48"/>
      <c r="H4091" s="61"/>
      <c r="I4091" s="48"/>
      <c r="J4091" s="48"/>
    </row>
    <row r="4092" spans="6:10" x14ac:dyDescent="0.25">
      <c r="F4092" s="48"/>
      <c r="G4092" s="48"/>
      <c r="H4092" s="61"/>
      <c r="I4092" s="48"/>
      <c r="J4092" s="48"/>
    </row>
    <row r="4093" spans="6:10" x14ac:dyDescent="0.25">
      <c r="F4093" s="48"/>
      <c r="G4093" s="48"/>
      <c r="H4093" s="61"/>
      <c r="I4093" s="48"/>
      <c r="J4093" s="48"/>
    </row>
    <row r="4094" spans="6:10" x14ac:dyDescent="0.25">
      <c r="F4094" s="48"/>
      <c r="G4094" s="48"/>
      <c r="H4094" s="61"/>
      <c r="I4094" s="48"/>
      <c r="J4094" s="48"/>
    </row>
    <row r="4095" spans="6:10" x14ac:dyDescent="0.25">
      <c r="F4095" s="48"/>
      <c r="G4095" s="48"/>
      <c r="H4095" s="61"/>
      <c r="I4095" s="48"/>
      <c r="J4095" s="48"/>
    </row>
    <row r="4096" spans="6:10" x14ac:dyDescent="0.25">
      <c r="F4096" s="48"/>
      <c r="G4096" s="48"/>
      <c r="H4096" s="61"/>
      <c r="I4096" s="48"/>
      <c r="J4096" s="48"/>
    </row>
    <row r="4097" spans="6:10" x14ac:dyDescent="0.25">
      <c r="F4097" s="48"/>
      <c r="G4097" s="48"/>
      <c r="H4097" s="61"/>
      <c r="I4097" s="48"/>
      <c r="J4097" s="48"/>
    </row>
    <row r="4098" spans="6:10" x14ac:dyDescent="0.25">
      <c r="F4098" s="48"/>
      <c r="G4098" s="48"/>
      <c r="H4098" s="61"/>
      <c r="I4098" s="48"/>
      <c r="J4098" s="48"/>
    </row>
    <row r="4099" spans="6:10" x14ac:dyDescent="0.25">
      <c r="F4099" s="48"/>
      <c r="G4099" s="48"/>
      <c r="H4099" s="61"/>
      <c r="I4099" s="48"/>
      <c r="J4099" s="48"/>
    </row>
    <row r="4100" spans="6:10" x14ac:dyDescent="0.25">
      <c r="F4100" s="48"/>
      <c r="G4100" s="48"/>
      <c r="H4100" s="61"/>
      <c r="I4100" s="48"/>
      <c r="J4100" s="48"/>
    </row>
    <row r="4101" spans="6:10" x14ac:dyDescent="0.25">
      <c r="F4101" s="48"/>
      <c r="G4101" s="48"/>
      <c r="H4101" s="61"/>
      <c r="I4101" s="48"/>
      <c r="J4101" s="48"/>
    </row>
    <row r="4102" spans="6:10" x14ac:dyDescent="0.25">
      <c r="F4102" s="48"/>
      <c r="G4102" s="48"/>
      <c r="H4102" s="61"/>
      <c r="I4102" s="48"/>
      <c r="J4102" s="48"/>
    </row>
    <row r="4103" spans="6:10" x14ac:dyDescent="0.25">
      <c r="F4103" s="48"/>
      <c r="G4103" s="48"/>
      <c r="H4103" s="61"/>
      <c r="I4103" s="48"/>
      <c r="J4103" s="48"/>
    </row>
    <row r="4104" spans="6:10" x14ac:dyDescent="0.25">
      <c r="F4104" s="48"/>
      <c r="G4104" s="48"/>
      <c r="H4104" s="61"/>
      <c r="I4104" s="48"/>
      <c r="J4104" s="48"/>
    </row>
    <row r="4105" spans="6:10" x14ac:dyDescent="0.25">
      <c r="F4105" s="48"/>
      <c r="G4105" s="48"/>
      <c r="H4105" s="61"/>
      <c r="I4105" s="48"/>
      <c r="J4105" s="48"/>
    </row>
    <row r="4106" spans="6:10" x14ac:dyDescent="0.25">
      <c r="F4106" s="48"/>
      <c r="G4106" s="48"/>
      <c r="H4106" s="61"/>
      <c r="I4106" s="48"/>
      <c r="J4106" s="48"/>
    </row>
    <row r="4107" spans="6:10" x14ac:dyDescent="0.25">
      <c r="F4107" s="48"/>
      <c r="G4107" s="48"/>
      <c r="H4107" s="61"/>
      <c r="I4107" s="48"/>
      <c r="J4107" s="48"/>
    </row>
    <row r="4108" spans="6:10" x14ac:dyDescent="0.25">
      <c r="F4108" s="48"/>
      <c r="G4108" s="48"/>
      <c r="H4108" s="61"/>
      <c r="I4108" s="48"/>
      <c r="J4108" s="48"/>
    </row>
    <row r="4109" spans="6:10" x14ac:dyDescent="0.25">
      <c r="F4109" s="48"/>
      <c r="G4109" s="48"/>
      <c r="H4109" s="61"/>
      <c r="I4109" s="48"/>
      <c r="J4109" s="48"/>
    </row>
    <row r="4110" spans="6:10" x14ac:dyDescent="0.25">
      <c r="F4110" s="48"/>
      <c r="G4110" s="48"/>
      <c r="H4110" s="61"/>
      <c r="I4110" s="48"/>
      <c r="J4110" s="48"/>
    </row>
    <row r="4111" spans="6:10" x14ac:dyDescent="0.25">
      <c r="F4111" s="48"/>
      <c r="G4111" s="48"/>
      <c r="H4111" s="61"/>
      <c r="I4111" s="48"/>
      <c r="J4111" s="48"/>
    </row>
    <row r="4112" spans="6:10" x14ac:dyDescent="0.25">
      <c r="F4112" s="48"/>
      <c r="G4112" s="48"/>
      <c r="H4112" s="61"/>
      <c r="I4112" s="48"/>
      <c r="J4112" s="48"/>
    </row>
    <row r="4113" spans="6:10" x14ac:dyDescent="0.25">
      <c r="F4113" s="48"/>
      <c r="G4113" s="48"/>
      <c r="H4113" s="61"/>
      <c r="I4113" s="48"/>
      <c r="J4113" s="48"/>
    </row>
    <row r="4114" spans="6:10" x14ac:dyDescent="0.25">
      <c r="F4114" s="48"/>
      <c r="G4114" s="48"/>
      <c r="H4114" s="61"/>
      <c r="I4114" s="48"/>
      <c r="J4114" s="48"/>
    </row>
    <row r="4115" spans="6:10" x14ac:dyDescent="0.25">
      <c r="F4115" s="48"/>
      <c r="G4115" s="48"/>
      <c r="H4115" s="61"/>
      <c r="I4115" s="48"/>
      <c r="J4115" s="48"/>
    </row>
    <row r="4116" spans="6:10" x14ac:dyDescent="0.25">
      <c r="F4116" s="48"/>
      <c r="G4116" s="48"/>
      <c r="H4116" s="61"/>
      <c r="I4116" s="48"/>
      <c r="J4116" s="48"/>
    </row>
    <row r="4117" spans="6:10" x14ac:dyDescent="0.25">
      <c r="F4117" s="48"/>
      <c r="G4117" s="48"/>
      <c r="H4117" s="61"/>
      <c r="I4117" s="48"/>
      <c r="J4117" s="48"/>
    </row>
    <row r="4118" spans="6:10" x14ac:dyDescent="0.25">
      <c r="F4118" s="48"/>
      <c r="G4118" s="48"/>
      <c r="H4118" s="61"/>
      <c r="I4118" s="48"/>
      <c r="J4118" s="48"/>
    </row>
    <row r="4119" spans="6:10" x14ac:dyDescent="0.25">
      <c r="F4119" s="48"/>
      <c r="G4119" s="48"/>
      <c r="H4119" s="61"/>
      <c r="I4119" s="48"/>
      <c r="J4119" s="48"/>
    </row>
    <row r="4120" spans="6:10" x14ac:dyDescent="0.25">
      <c r="F4120" s="48"/>
      <c r="G4120" s="48"/>
      <c r="H4120" s="61"/>
      <c r="I4120" s="48"/>
      <c r="J4120" s="48"/>
    </row>
    <row r="4121" spans="6:10" x14ac:dyDescent="0.25">
      <c r="F4121" s="48"/>
      <c r="G4121" s="48"/>
      <c r="H4121" s="61"/>
      <c r="I4121" s="48"/>
      <c r="J4121" s="48"/>
    </row>
    <row r="4122" spans="6:10" x14ac:dyDescent="0.25">
      <c r="F4122" s="48"/>
      <c r="G4122" s="48"/>
      <c r="H4122" s="61"/>
      <c r="I4122" s="48"/>
      <c r="J4122" s="48"/>
    </row>
    <row r="4123" spans="6:10" x14ac:dyDescent="0.25">
      <c r="F4123" s="48"/>
      <c r="G4123" s="48"/>
      <c r="H4123" s="61"/>
      <c r="I4123" s="48"/>
      <c r="J4123" s="48"/>
    </row>
    <row r="4124" spans="6:10" x14ac:dyDescent="0.25">
      <c r="F4124" s="48"/>
      <c r="G4124" s="48"/>
      <c r="H4124" s="61"/>
      <c r="I4124" s="48"/>
      <c r="J4124" s="48"/>
    </row>
    <row r="4125" spans="6:10" x14ac:dyDescent="0.25">
      <c r="F4125" s="48"/>
      <c r="G4125" s="48"/>
      <c r="H4125" s="61"/>
      <c r="I4125" s="48"/>
      <c r="J4125" s="48"/>
    </row>
    <row r="4126" spans="6:10" x14ac:dyDescent="0.25">
      <c r="F4126" s="48"/>
      <c r="G4126" s="48"/>
      <c r="H4126" s="61"/>
      <c r="I4126" s="48"/>
      <c r="J4126" s="48"/>
    </row>
    <row r="4127" spans="6:10" x14ac:dyDescent="0.25">
      <c r="F4127" s="48"/>
      <c r="G4127" s="48"/>
      <c r="H4127" s="61"/>
      <c r="I4127" s="48"/>
      <c r="J4127" s="48"/>
    </row>
    <row r="4128" spans="6:10" x14ac:dyDescent="0.25">
      <c r="F4128" s="48"/>
      <c r="G4128" s="48"/>
      <c r="H4128" s="61"/>
      <c r="I4128" s="48"/>
      <c r="J4128" s="48"/>
    </row>
    <row r="4129" spans="6:10" x14ac:dyDescent="0.25">
      <c r="F4129" s="48"/>
      <c r="G4129" s="48"/>
      <c r="H4129" s="61"/>
      <c r="I4129" s="48"/>
      <c r="J4129" s="48"/>
    </row>
    <row r="4130" spans="6:10" x14ac:dyDescent="0.25">
      <c r="F4130" s="48"/>
      <c r="G4130" s="48"/>
      <c r="H4130" s="61"/>
      <c r="I4130" s="48"/>
      <c r="J4130" s="48"/>
    </row>
    <row r="4131" spans="6:10" x14ac:dyDescent="0.25">
      <c r="F4131" s="48"/>
      <c r="G4131" s="48"/>
      <c r="H4131" s="61"/>
      <c r="I4131" s="48"/>
      <c r="J4131" s="48"/>
    </row>
    <row r="4132" spans="6:10" x14ac:dyDescent="0.25">
      <c r="F4132" s="48"/>
      <c r="G4132" s="48"/>
      <c r="H4132" s="61"/>
      <c r="I4132" s="48"/>
      <c r="J4132" s="48"/>
    </row>
    <row r="4133" spans="6:10" x14ac:dyDescent="0.25">
      <c r="F4133" s="48"/>
      <c r="G4133" s="48"/>
      <c r="H4133" s="61"/>
      <c r="I4133" s="48"/>
      <c r="J4133" s="48"/>
    </row>
    <row r="4134" spans="6:10" x14ac:dyDescent="0.25">
      <c r="F4134" s="48"/>
      <c r="G4134" s="48"/>
      <c r="H4134" s="61"/>
      <c r="I4134" s="48"/>
      <c r="J4134" s="48"/>
    </row>
    <row r="4135" spans="6:10" x14ac:dyDescent="0.25">
      <c r="F4135" s="48"/>
      <c r="G4135" s="48"/>
      <c r="H4135" s="61"/>
      <c r="I4135" s="48"/>
      <c r="J4135" s="48"/>
    </row>
    <row r="4136" spans="6:10" x14ac:dyDescent="0.25">
      <c r="F4136" s="48"/>
      <c r="G4136" s="48"/>
      <c r="H4136" s="61"/>
      <c r="I4136" s="48"/>
      <c r="J4136" s="48"/>
    </row>
    <row r="4137" spans="6:10" x14ac:dyDescent="0.25">
      <c r="F4137" s="48"/>
      <c r="G4137" s="48"/>
      <c r="H4137" s="61"/>
      <c r="I4137" s="48"/>
      <c r="J4137" s="48"/>
    </row>
    <row r="4138" spans="6:10" x14ac:dyDescent="0.25">
      <c r="F4138" s="48"/>
      <c r="G4138" s="48"/>
      <c r="H4138" s="61"/>
      <c r="I4138" s="48"/>
      <c r="J4138" s="48"/>
    </row>
    <row r="4139" spans="6:10" x14ac:dyDescent="0.25">
      <c r="F4139" s="48"/>
      <c r="G4139" s="48"/>
      <c r="H4139" s="61"/>
      <c r="I4139" s="48"/>
      <c r="J4139" s="48"/>
    </row>
    <row r="4140" spans="6:10" x14ac:dyDescent="0.25">
      <c r="F4140" s="48"/>
      <c r="G4140" s="48"/>
      <c r="H4140" s="61"/>
      <c r="I4140" s="48"/>
      <c r="J4140" s="48"/>
    </row>
    <row r="4141" spans="6:10" x14ac:dyDescent="0.25">
      <c r="F4141" s="48"/>
      <c r="G4141" s="48"/>
      <c r="H4141" s="61"/>
      <c r="I4141" s="48"/>
      <c r="J4141" s="48"/>
    </row>
    <row r="4142" spans="6:10" x14ac:dyDescent="0.25">
      <c r="F4142" s="48"/>
      <c r="G4142" s="48"/>
      <c r="H4142" s="61"/>
      <c r="I4142" s="48"/>
      <c r="J4142" s="48"/>
    </row>
    <row r="4143" spans="6:10" x14ac:dyDescent="0.25">
      <c r="F4143" s="48"/>
      <c r="G4143" s="48"/>
      <c r="H4143" s="61"/>
      <c r="I4143" s="48"/>
      <c r="J4143" s="48"/>
    </row>
    <row r="4144" spans="6:10" x14ac:dyDescent="0.25">
      <c r="F4144" s="48"/>
      <c r="G4144" s="48"/>
      <c r="H4144" s="61"/>
      <c r="I4144" s="48"/>
      <c r="J4144" s="48"/>
    </row>
    <row r="4145" spans="6:10" x14ac:dyDescent="0.25">
      <c r="F4145" s="48"/>
      <c r="G4145" s="48"/>
      <c r="H4145" s="61"/>
      <c r="I4145" s="48"/>
      <c r="J4145" s="48"/>
    </row>
    <row r="4146" spans="6:10" x14ac:dyDescent="0.25">
      <c r="F4146" s="48"/>
      <c r="G4146" s="48"/>
      <c r="H4146" s="61"/>
      <c r="I4146" s="48"/>
      <c r="J4146" s="48"/>
    </row>
    <row r="4147" spans="6:10" x14ac:dyDescent="0.25">
      <c r="F4147" s="48"/>
      <c r="G4147" s="48"/>
      <c r="H4147" s="61"/>
      <c r="I4147" s="48"/>
      <c r="J4147" s="48"/>
    </row>
    <row r="4148" spans="6:10" x14ac:dyDescent="0.25">
      <c r="F4148" s="48"/>
      <c r="G4148" s="48"/>
      <c r="H4148" s="61"/>
      <c r="I4148" s="48"/>
      <c r="J4148" s="48"/>
    </row>
    <row r="4149" spans="6:10" x14ac:dyDescent="0.25">
      <c r="F4149" s="48"/>
      <c r="G4149" s="48"/>
      <c r="H4149" s="61"/>
      <c r="I4149" s="48"/>
      <c r="J4149" s="48"/>
    </row>
    <row r="4150" spans="6:10" x14ac:dyDescent="0.25">
      <c r="F4150" s="48"/>
      <c r="G4150" s="48"/>
      <c r="H4150" s="61"/>
      <c r="I4150" s="48"/>
      <c r="J4150" s="48"/>
    </row>
    <row r="4151" spans="6:10" x14ac:dyDescent="0.25">
      <c r="F4151" s="48"/>
      <c r="G4151" s="48"/>
      <c r="H4151" s="61"/>
      <c r="I4151" s="48"/>
      <c r="J4151" s="48"/>
    </row>
    <row r="4152" spans="6:10" x14ac:dyDescent="0.25">
      <c r="F4152" s="48"/>
      <c r="G4152" s="48"/>
      <c r="H4152" s="61"/>
      <c r="I4152" s="48"/>
      <c r="J4152" s="48"/>
    </row>
    <row r="4153" spans="6:10" x14ac:dyDescent="0.25">
      <c r="F4153" s="48"/>
      <c r="G4153" s="48"/>
      <c r="H4153" s="61"/>
      <c r="I4153" s="48"/>
      <c r="J4153" s="48"/>
    </row>
    <row r="4154" spans="6:10" x14ac:dyDescent="0.25">
      <c r="F4154" s="48"/>
      <c r="G4154" s="48"/>
      <c r="H4154" s="61"/>
      <c r="I4154" s="48"/>
      <c r="J4154" s="48"/>
    </row>
    <row r="4155" spans="6:10" x14ac:dyDescent="0.25">
      <c r="F4155" s="48"/>
      <c r="G4155" s="48"/>
      <c r="H4155" s="61"/>
      <c r="I4155" s="48"/>
      <c r="J4155" s="48"/>
    </row>
    <row r="4156" spans="6:10" x14ac:dyDescent="0.25">
      <c r="F4156" s="48"/>
      <c r="G4156" s="48"/>
      <c r="H4156" s="61"/>
      <c r="I4156" s="48"/>
      <c r="J4156" s="48"/>
    </row>
    <row r="4157" spans="6:10" x14ac:dyDescent="0.25">
      <c r="F4157" s="48"/>
      <c r="G4157" s="48"/>
      <c r="H4157" s="61"/>
      <c r="I4157" s="48"/>
      <c r="J4157" s="48"/>
    </row>
    <row r="4158" spans="6:10" x14ac:dyDescent="0.25">
      <c r="F4158" s="48"/>
      <c r="G4158" s="48"/>
      <c r="H4158" s="61"/>
      <c r="I4158" s="48"/>
      <c r="J4158" s="48"/>
    </row>
    <row r="4159" spans="6:10" x14ac:dyDescent="0.25">
      <c r="F4159" s="48"/>
      <c r="G4159" s="48"/>
      <c r="H4159" s="61"/>
      <c r="I4159" s="48"/>
      <c r="J4159" s="48"/>
    </row>
    <row r="4160" spans="6:10" x14ac:dyDescent="0.25">
      <c r="F4160" s="48"/>
      <c r="G4160" s="48"/>
      <c r="H4160" s="61"/>
      <c r="I4160" s="48"/>
      <c r="J4160" s="48"/>
    </row>
    <row r="4161" spans="6:10" x14ac:dyDescent="0.25">
      <c r="F4161" s="48"/>
      <c r="G4161" s="48"/>
      <c r="H4161" s="61"/>
      <c r="I4161" s="48"/>
      <c r="J4161" s="48"/>
    </row>
    <row r="4162" spans="6:10" x14ac:dyDescent="0.25">
      <c r="F4162" s="48"/>
      <c r="G4162" s="48"/>
      <c r="H4162" s="61"/>
      <c r="I4162" s="48"/>
      <c r="J4162" s="48"/>
    </row>
    <row r="4163" spans="6:10" x14ac:dyDescent="0.25">
      <c r="F4163" s="48"/>
      <c r="G4163" s="48"/>
      <c r="H4163" s="61"/>
      <c r="I4163" s="48"/>
      <c r="J4163" s="48"/>
    </row>
    <row r="4164" spans="6:10" x14ac:dyDescent="0.25">
      <c r="F4164" s="48"/>
      <c r="G4164" s="48"/>
      <c r="H4164" s="61"/>
      <c r="I4164" s="48"/>
      <c r="J4164" s="48"/>
    </row>
    <row r="4165" spans="6:10" x14ac:dyDescent="0.25">
      <c r="F4165" s="48"/>
      <c r="G4165" s="48"/>
      <c r="H4165" s="61"/>
      <c r="I4165" s="48"/>
      <c r="J4165" s="48"/>
    </row>
    <row r="4166" spans="6:10" x14ac:dyDescent="0.25">
      <c r="F4166" s="48"/>
      <c r="G4166" s="48"/>
      <c r="H4166" s="61"/>
      <c r="I4166" s="48"/>
      <c r="J4166" s="48"/>
    </row>
    <row r="4167" spans="6:10" x14ac:dyDescent="0.25">
      <c r="F4167" s="48"/>
      <c r="G4167" s="48"/>
      <c r="H4167" s="61"/>
      <c r="I4167" s="48"/>
      <c r="J4167" s="48"/>
    </row>
    <row r="4168" spans="6:10" x14ac:dyDescent="0.25">
      <c r="F4168" s="48"/>
      <c r="G4168" s="48"/>
      <c r="H4168" s="61"/>
      <c r="I4168" s="48"/>
      <c r="J4168" s="48"/>
    </row>
    <row r="4169" spans="6:10" x14ac:dyDescent="0.25">
      <c r="F4169" s="48"/>
      <c r="G4169" s="48"/>
      <c r="H4169" s="61"/>
      <c r="I4169" s="48"/>
      <c r="J4169" s="48"/>
    </row>
    <row r="4170" spans="6:10" x14ac:dyDescent="0.25">
      <c r="F4170" s="48"/>
      <c r="G4170" s="48"/>
      <c r="H4170" s="61"/>
      <c r="I4170" s="48"/>
      <c r="J4170" s="48"/>
    </row>
    <row r="4171" spans="6:10" x14ac:dyDescent="0.25">
      <c r="F4171" s="48"/>
      <c r="G4171" s="48"/>
      <c r="H4171" s="61"/>
      <c r="I4171" s="48"/>
      <c r="J4171" s="48"/>
    </row>
    <row r="4172" spans="6:10" x14ac:dyDescent="0.25">
      <c r="F4172" s="48"/>
      <c r="G4172" s="48"/>
      <c r="H4172" s="61"/>
      <c r="I4172" s="48"/>
      <c r="J4172" s="48"/>
    </row>
    <row r="4173" spans="6:10" x14ac:dyDescent="0.25">
      <c r="F4173" s="48"/>
      <c r="G4173" s="48"/>
      <c r="H4173" s="61"/>
      <c r="I4173" s="48"/>
      <c r="J4173" s="48"/>
    </row>
    <row r="4174" spans="6:10" x14ac:dyDescent="0.25">
      <c r="F4174" s="48"/>
      <c r="G4174" s="48"/>
      <c r="H4174" s="61"/>
      <c r="I4174" s="48"/>
      <c r="J4174" s="48"/>
    </row>
    <row r="4175" spans="6:10" x14ac:dyDescent="0.25">
      <c r="F4175" s="48"/>
      <c r="G4175" s="48"/>
      <c r="H4175" s="61"/>
      <c r="I4175" s="48"/>
      <c r="J4175" s="48"/>
    </row>
    <row r="4176" spans="6:10" x14ac:dyDescent="0.25">
      <c r="F4176" s="48"/>
      <c r="G4176" s="48"/>
      <c r="H4176" s="61"/>
      <c r="I4176" s="48"/>
      <c r="J4176" s="48"/>
    </row>
    <row r="4177" spans="6:10" x14ac:dyDescent="0.25">
      <c r="F4177" s="48"/>
      <c r="G4177" s="48"/>
      <c r="H4177" s="61"/>
      <c r="I4177" s="48"/>
      <c r="J4177" s="48"/>
    </row>
    <row r="4178" spans="6:10" x14ac:dyDescent="0.25">
      <c r="F4178" s="48"/>
      <c r="G4178" s="48"/>
      <c r="H4178" s="61"/>
      <c r="I4178" s="48"/>
      <c r="J4178" s="48"/>
    </row>
    <row r="4179" spans="6:10" x14ac:dyDescent="0.25">
      <c r="F4179" s="48"/>
      <c r="G4179" s="48"/>
      <c r="H4179" s="61"/>
      <c r="I4179" s="48"/>
      <c r="J4179" s="48"/>
    </row>
    <row r="4180" spans="6:10" x14ac:dyDescent="0.25">
      <c r="F4180" s="48"/>
      <c r="G4180" s="48"/>
      <c r="H4180" s="61"/>
      <c r="I4180" s="48"/>
      <c r="J4180" s="48"/>
    </row>
    <row r="4181" spans="6:10" x14ac:dyDescent="0.25">
      <c r="F4181" s="48"/>
      <c r="G4181" s="48"/>
      <c r="H4181" s="61"/>
      <c r="I4181" s="48"/>
      <c r="J4181" s="48"/>
    </row>
    <row r="4182" spans="6:10" x14ac:dyDescent="0.25">
      <c r="F4182" s="48"/>
      <c r="G4182" s="48"/>
      <c r="H4182" s="61"/>
      <c r="I4182" s="48"/>
      <c r="J4182" s="48"/>
    </row>
    <row r="4183" spans="6:10" x14ac:dyDescent="0.25">
      <c r="F4183" s="48"/>
      <c r="G4183" s="48"/>
      <c r="H4183" s="61"/>
      <c r="I4183" s="48"/>
      <c r="J4183" s="48"/>
    </row>
    <row r="4184" spans="6:10" x14ac:dyDescent="0.25">
      <c r="F4184" s="48"/>
      <c r="G4184" s="48"/>
      <c r="H4184" s="61"/>
      <c r="I4184" s="48"/>
      <c r="J4184" s="48"/>
    </row>
    <row r="4185" spans="6:10" x14ac:dyDescent="0.25">
      <c r="F4185" s="48"/>
      <c r="G4185" s="48"/>
      <c r="H4185" s="61"/>
      <c r="I4185" s="48"/>
      <c r="J4185" s="48"/>
    </row>
    <row r="4186" spans="6:10" x14ac:dyDescent="0.25">
      <c r="F4186" s="48"/>
      <c r="G4186" s="48"/>
      <c r="H4186" s="61"/>
      <c r="I4186" s="48"/>
      <c r="J4186" s="48"/>
    </row>
    <row r="4187" spans="6:10" x14ac:dyDescent="0.25">
      <c r="F4187" s="48"/>
      <c r="G4187" s="48"/>
      <c r="H4187" s="61"/>
      <c r="I4187" s="48"/>
      <c r="J4187" s="48"/>
    </row>
    <row r="4188" spans="6:10" x14ac:dyDescent="0.25">
      <c r="F4188" s="48"/>
      <c r="G4188" s="48"/>
      <c r="H4188" s="61"/>
      <c r="I4188" s="48"/>
      <c r="J4188" s="48"/>
    </row>
    <row r="4189" spans="6:10" x14ac:dyDescent="0.25">
      <c r="F4189" s="48"/>
      <c r="G4189" s="48"/>
      <c r="H4189" s="61"/>
      <c r="I4189" s="48"/>
      <c r="J4189" s="48"/>
    </row>
    <row r="4190" spans="6:10" x14ac:dyDescent="0.25">
      <c r="F4190" s="48"/>
      <c r="G4190" s="48"/>
      <c r="H4190" s="61"/>
      <c r="I4190" s="48"/>
      <c r="J4190" s="48"/>
    </row>
    <row r="4191" spans="6:10" x14ac:dyDescent="0.25">
      <c r="F4191" s="48"/>
      <c r="G4191" s="48"/>
      <c r="H4191" s="61"/>
      <c r="I4191" s="48"/>
      <c r="J4191" s="48"/>
    </row>
    <row r="4192" spans="6:10" x14ac:dyDescent="0.25">
      <c r="F4192" s="48"/>
      <c r="G4192" s="48"/>
      <c r="H4192" s="61"/>
      <c r="I4192" s="48"/>
      <c r="J4192" s="48"/>
    </row>
    <row r="4193" spans="6:10" x14ac:dyDescent="0.25">
      <c r="F4193" s="48"/>
      <c r="G4193" s="48"/>
      <c r="H4193" s="61"/>
      <c r="I4193" s="48"/>
      <c r="J4193" s="48"/>
    </row>
    <row r="4194" spans="6:10" x14ac:dyDescent="0.25">
      <c r="F4194" s="48"/>
      <c r="G4194" s="48"/>
      <c r="H4194" s="61"/>
      <c r="I4194" s="48"/>
      <c r="J4194" s="48"/>
    </row>
    <row r="4195" spans="6:10" x14ac:dyDescent="0.25">
      <c r="F4195" s="48"/>
      <c r="G4195" s="48"/>
      <c r="H4195" s="61"/>
      <c r="I4195" s="48"/>
      <c r="J4195" s="48"/>
    </row>
    <row r="4196" spans="6:10" x14ac:dyDescent="0.25">
      <c r="F4196" s="48"/>
      <c r="G4196" s="48"/>
      <c r="H4196" s="61"/>
      <c r="I4196" s="48"/>
      <c r="J4196" s="48"/>
    </row>
    <row r="4197" spans="6:10" x14ac:dyDescent="0.25">
      <c r="F4197" s="48"/>
      <c r="G4197" s="48"/>
      <c r="H4197" s="61"/>
      <c r="I4197" s="48"/>
      <c r="J4197" s="48"/>
    </row>
    <row r="4198" spans="6:10" x14ac:dyDescent="0.25">
      <c r="F4198" s="48"/>
      <c r="G4198" s="48"/>
      <c r="H4198" s="61"/>
      <c r="I4198" s="48"/>
      <c r="J4198" s="48"/>
    </row>
    <row r="4199" spans="6:10" x14ac:dyDescent="0.25">
      <c r="F4199" s="48"/>
      <c r="G4199" s="48"/>
      <c r="H4199" s="61"/>
      <c r="I4199" s="48"/>
      <c r="J4199" s="48"/>
    </row>
    <row r="4200" spans="6:10" x14ac:dyDescent="0.25">
      <c r="F4200" s="48"/>
      <c r="G4200" s="48"/>
      <c r="H4200" s="61"/>
      <c r="I4200" s="48"/>
      <c r="J4200" s="48"/>
    </row>
    <row r="4201" spans="6:10" x14ac:dyDescent="0.25">
      <c r="F4201" s="48"/>
      <c r="G4201" s="48"/>
      <c r="H4201" s="61"/>
      <c r="I4201" s="48"/>
      <c r="J4201" s="48"/>
    </row>
    <row r="4202" spans="6:10" x14ac:dyDescent="0.25">
      <c r="F4202" s="48"/>
      <c r="G4202" s="48"/>
      <c r="H4202" s="61"/>
      <c r="I4202" s="48"/>
      <c r="J4202" s="48"/>
    </row>
    <row r="4203" spans="6:10" x14ac:dyDescent="0.25">
      <c r="F4203" s="48"/>
      <c r="G4203" s="48"/>
      <c r="H4203" s="61"/>
      <c r="I4203" s="48"/>
      <c r="J4203" s="48"/>
    </row>
    <row r="4204" spans="6:10" x14ac:dyDescent="0.25">
      <c r="F4204" s="48"/>
      <c r="G4204" s="48"/>
      <c r="H4204" s="61"/>
      <c r="I4204" s="48"/>
      <c r="J4204" s="48"/>
    </row>
    <row r="4205" spans="6:10" x14ac:dyDescent="0.25">
      <c r="F4205" s="48"/>
      <c r="G4205" s="48"/>
      <c r="H4205" s="61"/>
      <c r="I4205" s="48"/>
      <c r="J4205" s="48"/>
    </row>
    <row r="4206" spans="6:10" x14ac:dyDescent="0.25">
      <c r="F4206" s="48"/>
      <c r="G4206" s="48"/>
      <c r="H4206" s="61"/>
      <c r="I4206" s="48"/>
      <c r="J4206" s="48"/>
    </row>
    <row r="4207" spans="6:10" x14ac:dyDescent="0.25">
      <c r="F4207" s="48"/>
      <c r="G4207" s="48"/>
      <c r="H4207" s="61"/>
      <c r="I4207" s="48"/>
      <c r="J4207" s="48"/>
    </row>
    <row r="4208" spans="6:10" x14ac:dyDescent="0.25">
      <c r="F4208" s="48"/>
      <c r="G4208" s="48"/>
      <c r="H4208" s="61"/>
      <c r="I4208" s="48"/>
      <c r="J4208" s="48"/>
    </row>
    <row r="4209" spans="6:10" x14ac:dyDescent="0.25">
      <c r="F4209" s="48"/>
      <c r="G4209" s="48"/>
      <c r="H4209" s="61"/>
      <c r="I4209" s="48"/>
      <c r="J4209" s="48"/>
    </row>
    <row r="4210" spans="6:10" x14ac:dyDescent="0.25">
      <c r="F4210" s="48"/>
      <c r="G4210" s="48"/>
      <c r="H4210" s="61"/>
      <c r="I4210" s="48"/>
      <c r="J4210" s="48"/>
    </row>
    <row r="4211" spans="6:10" x14ac:dyDescent="0.25">
      <c r="F4211" s="48"/>
      <c r="G4211" s="48"/>
      <c r="H4211" s="61"/>
      <c r="I4211" s="48"/>
      <c r="J4211" s="48"/>
    </row>
    <row r="4212" spans="6:10" x14ac:dyDescent="0.25">
      <c r="F4212" s="48"/>
      <c r="G4212" s="48"/>
      <c r="H4212" s="61"/>
      <c r="I4212" s="48"/>
      <c r="J4212" s="48"/>
    </row>
    <row r="4213" spans="6:10" x14ac:dyDescent="0.25">
      <c r="F4213" s="48"/>
      <c r="G4213" s="48"/>
      <c r="H4213" s="61"/>
      <c r="I4213" s="48"/>
      <c r="J4213" s="48"/>
    </row>
    <row r="4214" spans="6:10" x14ac:dyDescent="0.25">
      <c r="F4214" s="48"/>
      <c r="G4214" s="48"/>
      <c r="H4214" s="61"/>
      <c r="I4214" s="48"/>
      <c r="J4214" s="48"/>
    </row>
    <row r="4215" spans="6:10" x14ac:dyDescent="0.25">
      <c r="F4215" s="48"/>
      <c r="G4215" s="48"/>
      <c r="H4215" s="61"/>
      <c r="I4215" s="48"/>
      <c r="J4215" s="48"/>
    </row>
    <row r="4216" spans="6:10" x14ac:dyDescent="0.25">
      <c r="F4216" s="48"/>
      <c r="G4216" s="48"/>
      <c r="H4216" s="61"/>
      <c r="I4216" s="48"/>
      <c r="J4216" s="48"/>
    </row>
    <row r="4217" spans="6:10" x14ac:dyDescent="0.25">
      <c r="F4217" s="48"/>
      <c r="G4217" s="48"/>
      <c r="H4217" s="61"/>
      <c r="I4217" s="48"/>
      <c r="J4217" s="48"/>
    </row>
    <row r="4218" spans="6:10" x14ac:dyDescent="0.25">
      <c r="F4218" s="48"/>
      <c r="G4218" s="48"/>
      <c r="H4218" s="61"/>
      <c r="I4218" s="48"/>
      <c r="J4218" s="48"/>
    </row>
    <row r="4219" spans="6:10" x14ac:dyDescent="0.25">
      <c r="F4219" s="48"/>
      <c r="G4219" s="48"/>
      <c r="H4219" s="61"/>
      <c r="I4219" s="48"/>
      <c r="J4219" s="48"/>
    </row>
    <row r="4220" spans="6:10" x14ac:dyDescent="0.25">
      <c r="F4220" s="48"/>
      <c r="G4220" s="48"/>
      <c r="H4220" s="61"/>
      <c r="I4220" s="48"/>
      <c r="J4220" s="48"/>
    </row>
    <row r="4221" spans="6:10" x14ac:dyDescent="0.25">
      <c r="F4221" s="48"/>
      <c r="G4221" s="48"/>
      <c r="H4221" s="61"/>
      <c r="I4221" s="48"/>
      <c r="J4221" s="48"/>
    </row>
    <row r="4222" spans="6:10" x14ac:dyDescent="0.25">
      <c r="F4222" s="48"/>
      <c r="G4222" s="48"/>
      <c r="H4222" s="61"/>
      <c r="I4222" s="48"/>
      <c r="J4222" s="48"/>
    </row>
    <row r="4223" spans="6:10" x14ac:dyDescent="0.25">
      <c r="F4223" s="48"/>
      <c r="G4223" s="48"/>
      <c r="H4223" s="61"/>
      <c r="I4223" s="48"/>
      <c r="J4223" s="48"/>
    </row>
    <row r="4224" spans="6:10" x14ac:dyDescent="0.25">
      <c r="F4224" s="48"/>
      <c r="G4224" s="48"/>
      <c r="H4224" s="61"/>
      <c r="I4224" s="48"/>
      <c r="J4224" s="48"/>
    </row>
    <row r="4225" spans="6:10" x14ac:dyDescent="0.25">
      <c r="F4225" s="48"/>
      <c r="G4225" s="48"/>
      <c r="H4225" s="61"/>
      <c r="I4225" s="48"/>
      <c r="J4225" s="48"/>
    </row>
    <row r="4226" spans="6:10" x14ac:dyDescent="0.25">
      <c r="F4226" s="48"/>
      <c r="G4226" s="48"/>
      <c r="H4226" s="61"/>
      <c r="I4226" s="48"/>
      <c r="J4226" s="48"/>
    </row>
    <row r="4227" spans="6:10" x14ac:dyDescent="0.25">
      <c r="F4227" s="48"/>
      <c r="G4227" s="48"/>
      <c r="H4227" s="61"/>
      <c r="I4227" s="48"/>
      <c r="J4227" s="48"/>
    </row>
    <row r="4228" spans="6:10" x14ac:dyDescent="0.25">
      <c r="F4228" s="48"/>
      <c r="G4228" s="48"/>
      <c r="H4228" s="61"/>
      <c r="I4228" s="48"/>
      <c r="J4228" s="48"/>
    </row>
    <row r="4229" spans="6:10" x14ac:dyDescent="0.25">
      <c r="F4229" s="48"/>
      <c r="G4229" s="48"/>
      <c r="H4229" s="61"/>
      <c r="I4229" s="48"/>
      <c r="J4229" s="48"/>
    </row>
    <row r="4230" spans="6:10" x14ac:dyDescent="0.25">
      <c r="F4230" s="48"/>
      <c r="G4230" s="48"/>
      <c r="H4230" s="61"/>
      <c r="I4230" s="48"/>
      <c r="J4230" s="48"/>
    </row>
    <row r="4231" spans="6:10" x14ac:dyDescent="0.25">
      <c r="F4231" s="48"/>
      <c r="G4231" s="48"/>
      <c r="H4231" s="61"/>
      <c r="I4231" s="48"/>
      <c r="J4231" s="48"/>
    </row>
    <row r="4232" spans="6:10" x14ac:dyDescent="0.25">
      <c r="F4232" s="48"/>
      <c r="G4232" s="48"/>
      <c r="H4232" s="61"/>
      <c r="I4232" s="48"/>
      <c r="J4232" s="48"/>
    </row>
    <row r="4233" spans="6:10" x14ac:dyDescent="0.25">
      <c r="F4233" s="48"/>
      <c r="G4233" s="48"/>
      <c r="H4233" s="61"/>
      <c r="I4233" s="48"/>
      <c r="J4233" s="48"/>
    </row>
    <row r="4234" spans="6:10" x14ac:dyDescent="0.25">
      <c r="F4234" s="48"/>
      <c r="G4234" s="48"/>
      <c r="H4234" s="61"/>
      <c r="I4234" s="48"/>
      <c r="J4234" s="48"/>
    </row>
    <row r="4235" spans="6:10" x14ac:dyDescent="0.25">
      <c r="F4235" s="48"/>
      <c r="G4235" s="48"/>
      <c r="H4235" s="61"/>
      <c r="I4235" s="48"/>
      <c r="J4235" s="48"/>
    </row>
    <row r="4236" spans="6:10" x14ac:dyDescent="0.25">
      <c r="F4236" s="48"/>
      <c r="G4236" s="48"/>
      <c r="H4236" s="61"/>
      <c r="I4236" s="48"/>
      <c r="J4236" s="48"/>
    </row>
    <row r="4237" spans="6:10" x14ac:dyDescent="0.25">
      <c r="F4237" s="48"/>
      <c r="G4237" s="48"/>
      <c r="H4237" s="61"/>
      <c r="I4237" s="48"/>
      <c r="J4237" s="48"/>
    </row>
    <row r="4238" spans="6:10" x14ac:dyDescent="0.25">
      <c r="F4238" s="48"/>
      <c r="G4238" s="48"/>
      <c r="H4238" s="61"/>
      <c r="I4238" s="48"/>
      <c r="J4238" s="48"/>
    </row>
    <row r="4239" spans="6:10" x14ac:dyDescent="0.25">
      <c r="F4239" s="48"/>
      <c r="G4239" s="48"/>
      <c r="H4239" s="61"/>
      <c r="I4239" s="48"/>
      <c r="J4239" s="48"/>
    </row>
    <row r="4240" spans="6:10" x14ac:dyDescent="0.25">
      <c r="F4240" s="48"/>
      <c r="G4240" s="48"/>
      <c r="H4240" s="61"/>
      <c r="I4240" s="48"/>
      <c r="J4240" s="48"/>
    </row>
    <row r="4241" spans="6:10" x14ac:dyDescent="0.25">
      <c r="F4241" s="48"/>
      <c r="G4241" s="48"/>
      <c r="H4241" s="61"/>
      <c r="I4241" s="48"/>
      <c r="J4241" s="48"/>
    </row>
    <row r="4242" spans="6:10" x14ac:dyDescent="0.25">
      <c r="F4242" s="48"/>
      <c r="G4242" s="48"/>
      <c r="H4242" s="61"/>
      <c r="I4242" s="48"/>
      <c r="J4242" s="48"/>
    </row>
    <row r="4243" spans="6:10" x14ac:dyDescent="0.25">
      <c r="F4243" s="48"/>
      <c r="G4243" s="48"/>
      <c r="H4243" s="61"/>
      <c r="I4243" s="48"/>
      <c r="J4243" s="48"/>
    </row>
    <row r="4244" spans="6:10" x14ac:dyDescent="0.25">
      <c r="F4244" s="48"/>
      <c r="G4244" s="48"/>
      <c r="H4244" s="61"/>
      <c r="I4244" s="48"/>
      <c r="J4244" s="48"/>
    </row>
    <row r="4245" spans="6:10" x14ac:dyDescent="0.25">
      <c r="F4245" s="48"/>
      <c r="G4245" s="48"/>
      <c r="H4245" s="61"/>
      <c r="I4245" s="48"/>
      <c r="J4245" s="48"/>
    </row>
    <row r="4246" spans="6:10" x14ac:dyDescent="0.25">
      <c r="F4246" s="48"/>
      <c r="G4246" s="48"/>
      <c r="H4246" s="61"/>
      <c r="I4246" s="48"/>
      <c r="J4246" s="48"/>
    </row>
    <row r="4247" spans="6:10" x14ac:dyDescent="0.25">
      <c r="F4247" s="48"/>
      <c r="G4247" s="48"/>
      <c r="H4247" s="61"/>
      <c r="I4247" s="48"/>
      <c r="J4247" s="48"/>
    </row>
    <row r="4248" spans="6:10" x14ac:dyDescent="0.25">
      <c r="F4248" s="48"/>
      <c r="G4248" s="48"/>
      <c r="H4248" s="61"/>
      <c r="I4248" s="48"/>
      <c r="J4248" s="48"/>
    </row>
    <row r="4249" spans="6:10" x14ac:dyDescent="0.25">
      <c r="F4249" s="48"/>
      <c r="G4249" s="48"/>
      <c r="H4249" s="61"/>
      <c r="I4249" s="48"/>
      <c r="J4249" s="48"/>
    </row>
    <row r="4250" spans="6:10" x14ac:dyDescent="0.25">
      <c r="F4250" s="48"/>
      <c r="G4250" s="48"/>
      <c r="H4250" s="61"/>
      <c r="I4250" s="48"/>
      <c r="J4250" s="48"/>
    </row>
    <row r="4251" spans="6:10" x14ac:dyDescent="0.25">
      <c r="F4251" s="48"/>
      <c r="G4251" s="48"/>
      <c r="H4251" s="61"/>
      <c r="I4251" s="48"/>
      <c r="J4251" s="48"/>
    </row>
    <row r="4252" spans="6:10" x14ac:dyDescent="0.25">
      <c r="F4252" s="48"/>
      <c r="G4252" s="48"/>
      <c r="H4252" s="61"/>
      <c r="I4252" s="48"/>
      <c r="J4252" s="48"/>
    </row>
    <row r="4253" spans="6:10" x14ac:dyDescent="0.25">
      <c r="F4253" s="48"/>
      <c r="G4253" s="48"/>
      <c r="H4253" s="61"/>
      <c r="I4253" s="48"/>
      <c r="J4253" s="48"/>
    </row>
    <row r="4254" spans="6:10" x14ac:dyDescent="0.25">
      <c r="F4254" s="48"/>
      <c r="G4254" s="48"/>
      <c r="H4254" s="61"/>
      <c r="I4254" s="48"/>
      <c r="J4254" s="48"/>
    </row>
    <row r="4255" spans="6:10" x14ac:dyDescent="0.25">
      <c r="F4255" s="48"/>
      <c r="G4255" s="48"/>
      <c r="H4255" s="61"/>
      <c r="I4255" s="48"/>
      <c r="J4255" s="48"/>
    </row>
    <row r="4256" spans="6:10" x14ac:dyDescent="0.25">
      <c r="F4256" s="48"/>
      <c r="G4256" s="48"/>
      <c r="H4256" s="61"/>
      <c r="I4256" s="48"/>
      <c r="J4256" s="48"/>
    </row>
    <row r="4257" spans="6:10" x14ac:dyDescent="0.25">
      <c r="F4257" s="48"/>
      <c r="G4257" s="48"/>
      <c r="H4257" s="61"/>
      <c r="I4257" s="48"/>
      <c r="J4257" s="48"/>
    </row>
    <row r="4258" spans="6:10" x14ac:dyDescent="0.25">
      <c r="F4258" s="48"/>
      <c r="G4258" s="48"/>
      <c r="H4258" s="61"/>
      <c r="I4258" s="48"/>
      <c r="J4258" s="48"/>
    </row>
    <row r="4259" spans="6:10" x14ac:dyDescent="0.25">
      <c r="F4259" s="48"/>
      <c r="G4259" s="48"/>
      <c r="H4259" s="61"/>
      <c r="I4259" s="48"/>
      <c r="J4259" s="48"/>
    </row>
    <row r="4260" spans="6:10" x14ac:dyDescent="0.25">
      <c r="F4260" s="48"/>
      <c r="G4260" s="48"/>
      <c r="H4260" s="61"/>
      <c r="I4260" s="48"/>
      <c r="J4260" s="48"/>
    </row>
    <row r="4261" spans="6:10" x14ac:dyDescent="0.25">
      <c r="F4261" s="48"/>
      <c r="G4261" s="48"/>
      <c r="H4261" s="61"/>
      <c r="I4261" s="48"/>
      <c r="J4261" s="48"/>
    </row>
    <row r="4262" spans="6:10" x14ac:dyDescent="0.25">
      <c r="F4262" s="48"/>
      <c r="G4262" s="48"/>
      <c r="H4262" s="61"/>
      <c r="I4262" s="48"/>
      <c r="J4262" s="48"/>
    </row>
    <row r="4263" spans="6:10" x14ac:dyDescent="0.25">
      <c r="F4263" s="48"/>
      <c r="G4263" s="48"/>
      <c r="H4263" s="61"/>
      <c r="I4263" s="48"/>
      <c r="J4263" s="48"/>
    </row>
    <row r="4264" spans="6:10" x14ac:dyDescent="0.25">
      <c r="F4264" s="48"/>
      <c r="G4264" s="48"/>
      <c r="H4264" s="61"/>
      <c r="I4264" s="48"/>
      <c r="J4264" s="48"/>
    </row>
    <row r="4265" spans="6:10" x14ac:dyDescent="0.25">
      <c r="F4265" s="48"/>
      <c r="G4265" s="48"/>
      <c r="H4265" s="61"/>
      <c r="I4265" s="48"/>
      <c r="J4265" s="48"/>
    </row>
    <row r="4266" spans="6:10" x14ac:dyDescent="0.25">
      <c r="F4266" s="48"/>
      <c r="G4266" s="48"/>
      <c r="H4266" s="61"/>
      <c r="I4266" s="48"/>
      <c r="J4266" s="48"/>
    </row>
    <row r="4267" spans="6:10" x14ac:dyDescent="0.25">
      <c r="F4267" s="48"/>
      <c r="G4267" s="48"/>
      <c r="H4267" s="61"/>
      <c r="I4267" s="48"/>
      <c r="J4267" s="48"/>
    </row>
    <row r="4268" spans="6:10" x14ac:dyDescent="0.25">
      <c r="F4268" s="48"/>
      <c r="G4268" s="48"/>
      <c r="H4268" s="61"/>
      <c r="I4268" s="48"/>
      <c r="J4268" s="48"/>
    </row>
    <row r="4269" spans="6:10" x14ac:dyDescent="0.25">
      <c r="F4269" s="48"/>
      <c r="G4269" s="48"/>
      <c r="H4269" s="61"/>
      <c r="I4269" s="48"/>
      <c r="J4269" s="48"/>
    </row>
    <row r="4270" spans="6:10" x14ac:dyDescent="0.25">
      <c r="F4270" s="48"/>
      <c r="G4270" s="48"/>
      <c r="H4270" s="61"/>
      <c r="I4270" s="48"/>
      <c r="J4270" s="48"/>
    </row>
    <row r="4271" spans="6:10" x14ac:dyDescent="0.25">
      <c r="F4271" s="48"/>
      <c r="G4271" s="48"/>
      <c r="H4271" s="61"/>
      <c r="I4271" s="48"/>
      <c r="J4271" s="48"/>
    </row>
    <row r="4272" spans="6:10" x14ac:dyDescent="0.25">
      <c r="F4272" s="48"/>
      <c r="G4272" s="48"/>
      <c r="H4272" s="61"/>
      <c r="I4272" s="48"/>
      <c r="J4272" s="48"/>
    </row>
    <row r="4273" spans="6:10" x14ac:dyDescent="0.25">
      <c r="F4273" s="48"/>
      <c r="G4273" s="48"/>
      <c r="H4273" s="61"/>
      <c r="I4273" s="48"/>
      <c r="J4273" s="48"/>
    </row>
    <row r="4274" spans="6:10" x14ac:dyDescent="0.25">
      <c r="F4274" s="48"/>
      <c r="G4274" s="48"/>
      <c r="H4274" s="61"/>
      <c r="I4274" s="48"/>
      <c r="J4274" s="48"/>
    </row>
    <row r="4275" spans="6:10" x14ac:dyDescent="0.25">
      <c r="F4275" s="48"/>
      <c r="G4275" s="48"/>
      <c r="H4275" s="61"/>
      <c r="I4275" s="48"/>
      <c r="J4275" s="48"/>
    </row>
    <row r="4276" spans="6:10" x14ac:dyDescent="0.25">
      <c r="F4276" s="48"/>
      <c r="G4276" s="48"/>
      <c r="H4276" s="61"/>
      <c r="I4276" s="48"/>
      <c r="J4276" s="48"/>
    </row>
    <row r="4277" spans="6:10" x14ac:dyDescent="0.25">
      <c r="F4277" s="48"/>
      <c r="G4277" s="48"/>
      <c r="H4277" s="61"/>
      <c r="I4277" s="48"/>
      <c r="J4277" s="48"/>
    </row>
    <row r="4278" spans="6:10" x14ac:dyDescent="0.25">
      <c r="F4278" s="48"/>
      <c r="G4278" s="48"/>
      <c r="H4278" s="61"/>
      <c r="I4278" s="48"/>
      <c r="J4278" s="48"/>
    </row>
    <row r="4279" spans="6:10" x14ac:dyDescent="0.25">
      <c r="F4279" s="48"/>
      <c r="G4279" s="48"/>
      <c r="H4279" s="61"/>
      <c r="I4279" s="48"/>
      <c r="J4279" s="48"/>
    </row>
    <row r="4280" spans="6:10" x14ac:dyDescent="0.25">
      <c r="F4280" s="48"/>
      <c r="G4280" s="48"/>
      <c r="H4280" s="61"/>
      <c r="I4280" s="48"/>
      <c r="J4280" s="48"/>
    </row>
    <row r="4281" spans="6:10" x14ac:dyDescent="0.25">
      <c r="F4281" s="48"/>
      <c r="G4281" s="48"/>
      <c r="H4281" s="61"/>
      <c r="I4281" s="48"/>
      <c r="J4281" s="48"/>
    </row>
    <row r="4282" spans="6:10" x14ac:dyDescent="0.25">
      <c r="F4282" s="48"/>
      <c r="G4282" s="48"/>
      <c r="H4282" s="61"/>
      <c r="I4282" s="48"/>
      <c r="J4282" s="48"/>
    </row>
    <row r="4283" spans="6:10" x14ac:dyDescent="0.25">
      <c r="F4283" s="48"/>
      <c r="G4283" s="48"/>
      <c r="H4283" s="61"/>
      <c r="I4283" s="48"/>
      <c r="J4283" s="48"/>
    </row>
    <row r="4284" spans="6:10" x14ac:dyDescent="0.25">
      <c r="F4284" s="48"/>
      <c r="G4284" s="48"/>
      <c r="H4284" s="61"/>
      <c r="I4284" s="48"/>
      <c r="J4284" s="48"/>
    </row>
    <row r="4285" spans="6:10" x14ac:dyDescent="0.25">
      <c r="F4285" s="48"/>
      <c r="G4285" s="48"/>
      <c r="H4285" s="61"/>
      <c r="I4285" s="48"/>
      <c r="J4285" s="48"/>
    </row>
    <row r="4286" spans="6:10" x14ac:dyDescent="0.25">
      <c r="F4286" s="48"/>
      <c r="G4286" s="48"/>
      <c r="H4286" s="61"/>
      <c r="I4286" s="48"/>
      <c r="J4286" s="48"/>
    </row>
    <row r="4287" spans="6:10" x14ac:dyDescent="0.25">
      <c r="F4287" s="48"/>
      <c r="G4287" s="48"/>
      <c r="H4287" s="61"/>
      <c r="I4287" s="48"/>
      <c r="J4287" s="48"/>
    </row>
    <row r="4288" spans="6:10" x14ac:dyDescent="0.25">
      <c r="F4288" s="48"/>
      <c r="G4288" s="48"/>
      <c r="H4288" s="61"/>
      <c r="I4288" s="48"/>
      <c r="J4288" s="48"/>
    </row>
    <row r="4289" spans="6:10" x14ac:dyDescent="0.25">
      <c r="F4289" s="48"/>
      <c r="G4289" s="48"/>
      <c r="H4289" s="61"/>
      <c r="I4289" s="48"/>
      <c r="J4289" s="48"/>
    </row>
    <row r="4290" spans="6:10" x14ac:dyDescent="0.25">
      <c r="F4290" s="48"/>
      <c r="G4290" s="48"/>
      <c r="H4290" s="61"/>
      <c r="I4290" s="48"/>
      <c r="J4290" s="48"/>
    </row>
    <row r="4291" spans="6:10" x14ac:dyDescent="0.25">
      <c r="F4291" s="48"/>
      <c r="G4291" s="48"/>
      <c r="H4291" s="61"/>
      <c r="I4291" s="48"/>
      <c r="J4291" s="48"/>
    </row>
    <row r="4292" spans="6:10" x14ac:dyDescent="0.25">
      <c r="F4292" s="48"/>
      <c r="G4292" s="48"/>
      <c r="H4292" s="61"/>
      <c r="I4292" s="48"/>
      <c r="J4292" s="48"/>
    </row>
    <row r="4293" spans="6:10" x14ac:dyDescent="0.25">
      <c r="F4293" s="48"/>
      <c r="G4293" s="48"/>
      <c r="H4293" s="61"/>
      <c r="I4293" s="48"/>
      <c r="J4293" s="48"/>
    </row>
    <row r="4294" spans="6:10" x14ac:dyDescent="0.25">
      <c r="F4294" s="48"/>
      <c r="G4294" s="48"/>
      <c r="H4294" s="61"/>
      <c r="I4294" s="48"/>
      <c r="J4294" s="48"/>
    </row>
    <row r="4295" spans="6:10" x14ac:dyDescent="0.25">
      <c r="F4295" s="48"/>
      <c r="G4295" s="48"/>
      <c r="H4295" s="61"/>
      <c r="I4295" s="48"/>
      <c r="J4295" s="48"/>
    </row>
    <row r="4296" spans="6:10" x14ac:dyDescent="0.25">
      <c r="F4296" s="48"/>
      <c r="G4296" s="48"/>
      <c r="H4296" s="61"/>
      <c r="I4296" s="48"/>
      <c r="J4296" s="48"/>
    </row>
    <row r="4297" spans="6:10" x14ac:dyDescent="0.25">
      <c r="F4297" s="48"/>
      <c r="G4297" s="48"/>
      <c r="H4297" s="61"/>
      <c r="I4297" s="48"/>
      <c r="J4297" s="48"/>
    </row>
    <row r="4298" spans="6:10" x14ac:dyDescent="0.25">
      <c r="F4298" s="48"/>
      <c r="G4298" s="48"/>
      <c r="H4298" s="61"/>
      <c r="I4298" s="48"/>
      <c r="J4298" s="48"/>
    </row>
    <row r="4299" spans="6:10" x14ac:dyDescent="0.25">
      <c r="F4299" s="48"/>
      <c r="G4299" s="48"/>
      <c r="H4299" s="61"/>
      <c r="I4299" s="48"/>
      <c r="J4299" s="48"/>
    </row>
    <row r="4300" spans="6:10" x14ac:dyDescent="0.25">
      <c r="F4300" s="48"/>
      <c r="G4300" s="48"/>
      <c r="H4300" s="61"/>
      <c r="I4300" s="48"/>
      <c r="J4300" s="48"/>
    </row>
    <row r="4301" spans="6:10" x14ac:dyDescent="0.25">
      <c r="F4301" s="48"/>
      <c r="G4301" s="48"/>
      <c r="H4301" s="61"/>
      <c r="I4301" s="48"/>
      <c r="J4301" s="48"/>
    </row>
    <row r="4302" spans="6:10" x14ac:dyDescent="0.25">
      <c r="F4302" s="48"/>
      <c r="G4302" s="48"/>
      <c r="H4302" s="61"/>
      <c r="I4302" s="48"/>
      <c r="J4302" s="48"/>
    </row>
    <row r="4303" spans="6:10" x14ac:dyDescent="0.25">
      <c r="F4303" s="48"/>
      <c r="G4303" s="48"/>
      <c r="H4303" s="61"/>
      <c r="I4303" s="48"/>
      <c r="J4303" s="48"/>
    </row>
    <row r="4304" spans="6:10" x14ac:dyDescent="0.25">
      <c r="F4304" s="48"/>
      <c r="G4304" s="48"/>
      <c r="H4304" s="61"/>
      <c r="I4304" s="48"/>
      <c r="J4304" s="48"/>
    </row>
    <row r="4305" spans="6:10" x14ac:dyDescent="0.25">
      <c r="F4305" s="48"/>
      <c r="G4305" s="48"/>
      <c r="H4305" s="61"/>
      <c r="I4305" s="48"/>
      <c r="J4305" s="48"/>
    </row>
    <row r="4306" spans="6:10" x14ac:dyDescent="0.25">
      <c r="F4306" s="48"/>
      <c r="G4306" s="48"/>
      <c r="H4306" s="61"/>
      <c r="I4306" s="48"/>
      <c r="J4306" s="48"/>
    </row>
    <row r="4307" spans="6:10" x14ac:dyDescent="0.25">
      <c r="F4307" s="48"/>
      <c r="G4307" s="48"/>
      <c r="H4307" s="61"/>
      <c r="I4307" s="48"/>
      <c r="J4307" s="48"/>
    </row>
    <row r="4308" spans="6:10" x14ac:dyDescent="0.25">
      <c r="F4308" s="48"/>
      <c r="G4308" s="48"/>
      <c r="H4308" s="61"/>
      <c r="I4308" s="48"/>
      <c r="J4308" s="48"/>
    </row>
    <row r="4309" spans="6:10" x14ac:dyDescent="0.25">
      <c r="F4309" s="48"/>
      <c r="G4309" s="48"/>
      <c r="H4309" s="61"/>
      <c r="I4309" s="48"/>
      <c r="J4309" s="48"/>
    </row>
    <row r="4310" spans="6:10" x14ac:dyDescent="0.25">
      <c r="F4310" s="48"/>
      <c r="G4310" s="48"/>
      <c r="H4310" s="61"/>
      <c r="I4310" s="48"/>
      <c r="J4310" s="48"/>
    </row>
    <row r="4311" spans="6:10" x14ac:dyDescent="0.25">
      <c r="F4311" s="48"/>
      <c r="G4311" s="48"/>
      <c r="H4311" s="61"/>
      <c r="I4311" s="48"/>
      <c r="J4311" s="48"/>
    </row>
    <row r="4312" spans="6:10" x14ac:dyDescent="0.25">
      <c r="F4312" s="48"/>
      <c r="G4312" s="48"/>
      <c r="H4312" s="61"/>
      <c r="I4312" s="48"/>
      <c r="J4312" s="48"/>
    </row>
    <row r="4313" spans="6:10" x14ac:dyDescent="0.25">
      <c r="F4313" s="48"/>
      <c r="G4313" s="48"/>
      <c r="H4313" s="61"/>
      <c r="I4313" s="48"/>
      <c r="J4313" s="48"/>
    </row>
    <row r="4314" spans="6:10" x14ac:dyDescent="0.25">
      <c r="F4314" s="48"/>
      <c r="G4314" s="48"/>
      <c r="H4314" s="61"/>
      <c r="I4314" s="48"/>
      <c r="J4314" s="48"/>
    </row>
    <row r="4315" spans="6:10" x14ac:dyDescent="0.25">
      <c r="F4315" s="48"/>
      <c r="G4315" s="48"/>
      <c r="H4315" s="61"/>
      <c r="I4315" s="48"/>
      <c r="J4315" s="48"/>
    </row>
    <row r="4316" spans="6:10" x14ac:dyDescent="0.25">
      <c r="F4316" s="48"/>
      <c r="G4316" s="48"/>
      <c r="H4316" s="61"/>
      <c r="I4316" s="48"/>
      <c r="J4316" s="48"/>
    </row>
    <row r="4317" spans="6:10" x14ac:dyDescent="0.25">
      <c r="F4317" s="48"/>
      <c r="G4317" s="48"/>
      <c r="H4317" s="61"/>
      <c r="I4317" s="48"/>
      <c r="J4317" s="48"/>
    </row>
    <row r="4318" spans="6:10" x14ac:dyDescent="0.25">
      <c r="F4318" s="48"/>
      <c r="G4318" s="48"/>
      <c r="H4318" s="61"/>
      <c r="I4318" s="48"/>
      <c r="J4318" s="48"/>
    </row>
    <row r="4319" spans="6:10" x14ac:dyDescent="0.25">
      <c r="F4319" s="48"/>
      <c r="G4319" s="48"/>
      <c r="H4319" s="61"/>
      <c r="I4319" s="48"/>
      <c r="J4319" s="48"/>
    </row>
    <row r="4320" spans="6:10" x14ac:dyDescent="0.25">
      <c r="F4320" s="48"/>
      <c r="G4320" s="48"/>
      <c r="H4320" s="61"/>
      <c r="I4320" s="48"/>
      <c r="J4320" s="48"/>
    </row>
    <row r="4321" spans="6:10" x14ac:dyDescent="0.25">
      <c r="F4321" s="48"/>
      <c r="G4321" s="48"/>
      <c r="H4321" s="61"/>
      <c r="I4321" s="48"/>
      <c r="J4321" s="48"/>
    </row>
    <row r="4322" spans="6:10" x14ac:dyDescent="0.25">
      <c r="F4322" s="48"/>
      <c r="G4322" s="48"/>
      <c r="H4322" s="61"/>
      <c r="I4322" s="48"/>
      <c r="J4322" s="48"/>
    </row>
    <row r="4323" spans="6:10" x14ac:dyDescent="0.25">
      <c r="F4323" s="48"/>
      <c r="G4323" s="48"/>
      <c r="H4323" s="61"/>
      <c r="I4323" s="48"/>
      <c r="J4323" s="48"/>
    </row>
    <row r="4324" spans="6:10" x14ac:dyDescent="0.25">
      <c r="F4324" s="48"/>
      <c r="G4324" s="48"/>
      <c r="H4324" s="61"/>
      <c r="I4324" s="48"/>
      <c r="J4324" s="48"/>
    </row>
    <row r="4325" spans="6:10" x14ac:dyDescent="0.25">
      <c r="F4325" s="48"/>
      <c r="G4325" s="48"/>
      <c r="H4325" s="61"/>
      <c r="I4325" s="48"/>
      <c r="J4325" s="48"/>
    </row>
    <row r="4326" spans="6:10" x14ac:dyDescent="0.25">
      <c r="F4326" s="48"/>
      <c r="G4326" s="48"/>
      <c r="H4326" s="61"/>
      <c r="I4326" s="48"/>
      <c r="J4326" s="48"/>
    </row>
    <row r="4327" spans="6:10" x14ac:dyDescent="0.25">
      <c r="F4327" s="48"/>
      <c r="G4327" s="48"/>
      <c r="H4327" s="61"/>
      <c r="I4327" s="48"/>
      <c r="J4327" s="48"/>
    </row>
    <row r="4328" spans="6:10" x14ac:dyDescent="0.25">
      <c r="F4328" s="48"/>
      <c r="G4328" s="48"/>
      <c r="H4328" s="61"/>
      <c r="I4328" s="48"/>
      <c r="J4328" s="48"/>
    </row>
    <row r="4329" spans="6:10" x14ac:dyDescent="0.25">
      <c r="F4329" s="48"/>
      <c r="G4329" s="48"/>
      <c r="H4329" s="61"/>
      <c r="I4329" s="48"/>
      <c r="J4329" s="48"/>
    </row>
    <row r="4330" spans="6:10" x14ac:dyDescent="0.25">
      <c r="F4330" s="48"/>
      <c r="G4330" s="48"/>
      <c r="H4330" s="61"/>
      <c r="I4330" s="48"/>
      <c r="J4330" s="48"/>
    </row>
    <row r="4331" spans="6:10" x14ac:dyDescent="0.25">
      <c r="F4331" s="48"/>
      <c r="G4331" s="48"/>
      <c r="H4331" s="61"/>
      <c r="I4331" s="48"/>
      <c r="J4331" s="48"/>
    </row>
    <row r="4332" spans="6:10" x14ac:dyDescent="0.25">
      <c r="F4332" s="48"/>
      <c r="G4332" s="48"/>
      <c r="H4332" s="61"/>
      <c r="I4332" s="48"/>
      <c r="J4332" s="48"/>
    </row>
    <row r="4333" spans="6:10" x14ac:dyDescent="0.25">
      <c r="F4333" s="48"/>
      <c r="G4333" s="48"/>
      <c r="H4333" s="61"/>
      <c r="I4333" s="48"/>
      <c r="J4333" s="48"/>
    </row>
    <row r="4334" spans="6:10" x14ac:dyDescent="0.25">
      <c r="F4334" s="48"/>
      <c r="G4334" s="48"/>
      <c r="H4334" s="61"/>
      <c r="I4334" s="48"/>
      <c r="J4334" s="48"/>
    </row>
    <row r="4335" spans="6:10" x14ac:dyDescent="0.25">
      <c r="F4335" s="48"/>
      <c r="G4335" s="48"/>
      <c r="H4335" s="61"/>
      <c r="I4335" s="48"/>
      <c r="J4335" s="48"/>
    </row>
    <row r="4336" spans="6:10" x14ac:dyDescent="0.25">
      <c r="F4336" s="48"/>
      <c r="G4336" s="48"/>
      <c r="H4336" s="61"/>
      <c r="I4336" s="48"/>
      <c r="J4336" s="48"/>
    </row>
    <row r="4337" spans="6:10" x14ac:dyDescent="0.25">
      <c r="F4337" s="48"/>
      <c r="G4337" s="48"/>
      <c r="H4337" s="61"/>
      <c r="I4337" s="48"/>
      <c r="J4337" s="48"/>
    </row>
    <row r="4338" spans="6:10" x14ac:dyDescent="0.25">
      <c r="F4338" s="48"/>
      <c r="G4338" s="48"/>
      <c r="H4338" s="61"/>
      <c r="I4338" s="48"/>
      <c r="J4338" s="48"/>
    </row>
    <row r="4339" spans="6:10" x14ac:dyDescent="0.25">
      <c r="F4339" s="48"/>
      <c r="G4339" s="48"/>
      <c r="H4339" s="61"/>
      <c r="I4339" s="48"/>
      <c r="J4339" s="48"/>
    </row>
    <row r="4340" spans="6:10" x14ac:dyDescent="0.25">
      <c r="F4340" s="48"/>
      <c r="G4340" s="48"/>
      <c r="H4340" s="61"/>
      <c r="I4340" s="48"/>
      <c r="J4340" s="48"/>
    </row>
    <row r="4341" spans="6:10" x14ac:dyDescent="0.25">
      <c r="F4341" s="48"/>
      <c r="G4341" s="48"/>
      <c r="H4341" s="61"/>
      <c r="I4341" s="48"/>
      <c r="J4341" s="48"/>
    </row>
    <row r="4342" spans="6:10" x14ac:dyDescent="0.25">
      <c r="F4342" s="48"/>
      <c r="G4342" s="48"/>
      <c r="H4342" s="61"/>
      <c r="I4342" s="48"/>
      <c r="J4342" s="48"/>
    </row>
    <row r="4343" spans="6:10" x14ac:dyDescent="0.25">
      <c r="F4343" s="48"/>
      <c r="G4343" s="48"/>
      <c r="H4343" s="61"/>
      <c r="I4343" s="48"/>
      <c r="J4343" s="48"/>
    </row>
    <row r="4344" spans="6:10" x14ac:dyDescent="0.25">
      <c r="F4344" s="48"/>
      <c r="G4344" s="48"/>
      <c r="H4344" s="61"/>
      <c r="I4344" s="48"/>
      <c r="J4344" s="48"/>
    </row>
    <row r="4345" spans="6:10" x14ac:dyDescent="0.25">
      <c r="F4345" s="48"/>
      <c r="G4345" s="48"/>
      <c r="H4345" s="61"/>
      <c r="I4345" s="48"/>
      <c r="J4345" s="48"/>
    </row>
    <row r="4346" spans="6:10" x14ac:dyDescent="0.25">
      <c r="F4346" s="48"/>
      <c r="G4346" s="48"/>
      <c r="H4346" s="61"/>
      <c r="I4346" s="48"/>
      <c r="J4346" s="48"/>
    </row>
    <row r="4347" spans="6:10" x14ac:dyDescent="0.25">
      <c r="F4347" s="48"/>
      <c r="G4347" s="48"/>
      <c r="H4347" s="61"/>
      <c r="I4347" s="48"/>
      <c r="J4347" s="48"/>
    </row>
    <row r="4348" spans="6:10" x14ac:dyDescent="0.25">
      <c r="F4348" s="48"/>
      <c r="G4348" s="48"/>
      <c r="H4348" s="61"/>
      <c r="I4348" s="48"/>
      <c r="J4348" s="48"/>
    </row>
    <row r="4349" spans="6:10" x14ac:dyDescent="0.25">
      <c r="F4349" s="48"/>
      <c r="G4349" s="48"/>
      <c r="H4349" s="61"/>
      <c r="I4349" s="48"/>
      <c r="J4349" s="48"/>
    </row>
    <row r="4350" spans="6:10" x14ac:dyDescent="0.25">
      <c r="F4350" s="48"/>
      <c r="G4350" s="48"/>
      <c r="H4350" s="61"/>
      <c r="I4350" s="48"/>
      <c r="J4350" s="48"/>
    </row>
    <row r="4351" spans="6:10" x14ac:dyDescent="0.25">
      <c r="F4351" s="48"/>
      <c r="G4351" s="48"/>
      <c r="H4351" s="61"/>
      <c r="I4351" s="48"/>
      <c r="J4351" s="48"/>
    </row>
    <row r="4352" spans="6:10" x14ac:dyDescent="0.25">
      <c r="F4352" s="48"/>
      <c r="G4352" s="48"/>
      <c r="H4352" s="61"/>
      <c r="I4352" s="48"/>
      <c r="J4352" s="48"/>
    </row>
    <row r="4353" spans="6:10" x14ac:dyDescent="0.25">
      <c r="F4353" s="48"/>
      <c r="G4353" s="48"/>
      <c r="H4353" s="61"/>
      <c r="I4353" s="48"/>
      <c r="J4353" s="48"/>
    </row>
    <row r="4354" spans="6:10" x14ac:dyDescent="0.25">
      <c r="F4354" s="48"/>
      <c r="G4354" s="48"/>
      <c r="H4354" s="61"/>
      <c r="I4354" s="48"/>
      <c r="J4354" s="48"/>
    </row>
    <row r="4355" spans="6:10" x14ac:dyDescent="0.25">
      <c r="F4355" s="48"/>
      <c r="G4355" s="48"/>
      <c r="H4355" s="61"/>
      <c r="I4355" s="48"/>
      <c r="J4355" s="48"/>
    </row>
    <row r="4356" spans="6:10" x14ac:dyDescent="0.25">
      <c r="F4356" s="48"/>
      <c r="G4356" s="48"/>
      <c r="H4356" s="61"/>
      <c r="I4356" s="48"/>
      <c r="J4356" s="48"/>
    </row>
    <row r="4357" spans="6:10" x14ac:dyDescent="0.25">
      <c r="F4357" s="48"/>
      <c r="G4357" s="48"/>
      <c r="H4357" s="61"/>
      <c r="I4357" s="48"/>
      <c r="J4357" s="48"/>
    </row>
    <row r="4358" spans="6:10" x14ac:dyDescent="0.25">
      <c r="F4358" s="48"/>
      <c r="G4358" s="48"/>
      <c r="H4358" s="61"/>
      <c r="I4358" s="48"/>
      <c r="J4358" s="48"/>
    </row>
    <row r="4359" spans="6:10" x14ac:dyDescent="0.25">
      <c r="F4359" s="48"/>
      <c r="G4359" s="48"/>
      <c r="H4359" s="61"/>
      <c r="I4359" s="48"/>
      <c r="J4359" s="48"/>
    </row>
    <row r="4360" spans="6:10" x14ac:dyDescent="0.25">
      <c r="F4360" s="48"/>
      <c r="G4360" s="48"/>
      <c r="H4360" s="61"/>
      <c r="I4360" s="48"/>
      <c r="J4360" s="48"/>
    </row>
    <row r="4361" spans="6:10" x14ac:dyDescent="0.25">
      <c r="F4361" s="48"/>
      <c r="G4361" s="48"/>
      <c r="H4361" s="61"/>
      <c r="I4361" s="48"/>
      <c r="J4361" s="48"/>
    </row>
    <row r="4362" spans="6:10" x14ac:dyDescent="0.25">
      <c r="F4362" s="48"/>
      <c r="G4362" s="48"/>
      <c r="H4362" s="61"/>
      <c r="I4362" s="48"/>
      <c r="J4362" s="48"/>
    </row>
    <row r="4363" spans="6:10" x14ac:dyDescent="0.25">
      <c r="F4363" s="48"/>
      <c r="G4363" s="48"/>
      <c r="H4363" s="61"/>
      <c r="I4363" s="48"/>
      <c r="J4363" s="48"/>
    </row>
    <row r="4364" spans="6:10" x14ac:dyDescent="0.25">
      <c r="F4364" s="48"/>
      <c r="G4364" s="48"/>
      <c r="H4364" s="61"/>
      <c r="I4364" s="48"/>
      <c r="J4364" s="48"/>
    </row>
    <row r="4365" spans="6:10" x14ac:dyDescent="0.25">
      <c r="F4365" s="48"/>
      <c r="G4365" s="48"/>
      <c r="H4365" s="61"/>
      <c r="I4365" s="48"/>
      <c r="J4365" s="48"/>
    </row>
    <row r="4366" spans="6:10" x14ac:dyDescent="0.25">
      <c r="F4366" s="48"/>
      <c r="G4366" s="48"/>
      <c r="H4366" s="61"/>
      <c r="I4366" s="48"/>
      <c r="J4366" s="48"/>
    </row>
    <row r="4367" spans="6:10" x14ac:dyDescent="0.25">
      <c r="F4367" s="48"/>
      <c r="G4367" s="48"/>
      <c r="H4367" s="61"/>
      <c r="I4367" s="48"/>
      <c r="J4367" s="48"/>
    </row>
    <row r="4368" spans="6:10" x14ac:dyDescent="0.25">
      <c r="F4368" s="48"/>
      <c r="G4368" s="48"/>
      <c r="H4368" s="61"/>
      <c r="I4368" s="48"/>
      <c r="J4368" s="48"/>
    </row>
    <row r="4369" spans="6:10" x14ac:dyDescent="0.25">
      <c r="F4369" s="48"/>
      <c r="G4369" s="48"/>
      <c r="H4369" s="61"/>
      <c r="I4369" s="48"/>
      <c r="J4369" s="48"/>
    </row>
    <row r="4370" spans="6:10" x14ac:dyDescent="0.25">
      <c r="F4370" s="48"/>
      <c r="G4370" s="48"/>
      <c r="H4370" s="61"/>
      <c r="I4370" s="48"/>
      <c r="J4370" s="48"/>
    </row>
    <row r="4371" spans="6:10" x14ac:dyDescent="0.25">
      <c r="F4371" s="48"/>
      <c r="G4371" s="48"/>
      <c r="H4371" s="61"/>
      <c r="I4371" s="48"/>
      <c r="J4371" s="48"/>
    </row>
    <row r="4372" spans="6:10" x14ac:dyDescent="0.25">
      <c r="F4372" s="48"/>
      <c r="G4372" s="48"/>
      <c r="H4372" s="61"/>
      <c r="I4372" s="48"/>
      <c r="J4372" s="48"/>
    </row>
    <row r="4373" spans="6:10" x14ac:dyDescent="0.25">
      <c r="F4373" s="48"/>
      <c r="G4373" s="48"/>
      <c r="H4373" s="61"/>
      <c r="I4373" s="48"/>
      <c r="J4373" s="48"/>
    </row>
    <row r="4374" spans="6:10" x14ac:dyDescent="0.25">
      <c r="F4374" s="48"/>
      <c r="G4374" s="48"/>
      <c r="H4374" s="61"/>
      <c r="I4374" s="48"/>
      <c r="J4374" s="48"/>
    </row>
    <row r="4375" spans="6:10" x14ac:dyDescent="0.25">
      <c r="F4375" s="48"/>
      <c r="G4375" s="48"/>
      <c r="H4375" s="61"/>
      <c r="I4375" s="48"/>
      <c r="J4375" s="48"/>
    </row>
    <row r="4376" spans="6:10" x14ac:dyDescent="0.25">
      <c r="F4376" s="48"/>
      <c r="G4376" s="48"/>
      <c r="H4376" s="61"/>
      <c r="I4376" s="48"/>
      <c r="J4376" s="48"/>
    </row>
    <row r="4377" spans="6:10" x14ac:dyDescent="0.25">
      <c r="F4377" s="48"/>
      <c r="G4377" s="48"/>
      <c r="H4377" s="61"/>
      <c r="I4377" s="48"/>
      <c r="J4377" s="48"/>
    </row>
    <row r="4378" spans="6:10" x14ac:dyDescent="0.25">
      <c r="F4378" s="48"/>
      <c r="G4378" s="48"/>
      <c r="H4378" s="61"/>
      <c r="I4378" s="48"/>
      <c r="J4378" s="48"/>
    </row>
    <row r="4379" spans="6:10" x14ac:dyDescent="0.25">
      <c r="F4379" s="48"/>
      <c r="G4379" s="48"/>
      <c r="H4379" s="61"/>
      <c r="I4379" s="48"/>
      <c r="J4379" s="48"/>
    </row>
    <row r="4380" spans="6:10" x14ac:dyDescent="0.25">
      <c r="F4380" s="48"/>
      <c r="G4380" s="48"/>
      <c r="H4380" s="61"/>
      <c r="I4380" s="48"/>
      <c r="J4380" s="48"/>
    </row>
    <row r="4381" spans="6:10" x14ac:dyDescent="0.25">
      <c r="F4381" s="48"/>
      <c r="G4381" s="48"/>
      <c r="H4381" s="61"/>
      <c r="I4381" s="48"/>
      <c r="J4381" s="48"/>
    </row>
    <row r="4382" spans="6:10" x14ac:dyDescent="0.25">
      <c r="F4382" s="48"/>
      <c r="G4382" s="48"/>
      <c r="H4382" s="61"/>
      <c r="I4382" s="48"/>
      <c r="J4382" s="48"/>
    </row>
    <row r="4383" spans="6:10" x14ac:dyDescent="0.25">
      <c r="F4383" s="48"/>
      <c r="G4383" s="48"/>
      <c r="H4383" s="61"/>
      <c r="I4383" s="48"/>
      <c r="J4383" s="48"/>
    </row>
    <row r="4384" spans="6:10" x14ac:dyDescent="0.25">
      <c r="F4384" s="48"/>
      <c r="G4384" s="48"/>
      <c r="H4384" s="61"/>
      <c r="I4384" s="48"/>
      <c r="J4384" s="48"/>
    </row>
    <row r="4385" spans="6:10" x14ac:dyDescent="0.25">
      <c r="F4385" s="48"/>
      <c r="G4385" s="48"/>
      <c r="H4385" s="61"/>
      <c r="I4385" s="48"/>
      <c r="J4385" s="48"/>
    </row>
    <row r="4386" spans="6:10" x14ac:dyDescent="0.25">
      <c r="F4386" s="48"/>
      <c r="G4386" s="48"/>
      <c r="H4386" s="61"/>
      <c r="I4386" s="48"/>
      <c r="J4386" s="48"/>
    </row>
    <row r="4387" spans="6:10" x14ac:dyDescent="0.25">
      <c r="F4387" s="48"/>
      <c r="G4387" s="48"/>
      <c r="H4387" s="61"/>
      <c r="I4387" s="48"/>
      <c r="J4387" s="48"/>
    </row>
    <row r="4388" spans="6:10" x14ac:dyDescent="0.25">
      <c r="F4388" s="48"/>
      <c r="G4388" s="48"/>
      <c r="H4388" s="61"/>
      <c r="I4388" s="48"/>
      <c r="J4388" s="48"/>
    </row>
    <row r="4389" spans="6:10" x14ac:dyDescent="0.25">
      <c r="F4389" s="48"/>
      <c r="G4389" s="48"/>
      <c r="H4389" s="61"/>
      <c r="I4389" s="48"/>
      <c r="J4389" s="48"/>
    </row>
    <row r="4390" spans="6:10" x14ac:dyDescent="0.25">
      <c r="F4390" s="48"/>
      <c r="G4390" s="48"/>
      <c r="H4390" s="61"/>
      <c r="I4390" s="48"/>
      <c r="J4390" s="48"/>
    </row>
    <row r="4391" spans="6:10" x14ac:dyDescent="0.25">
      <c r="F4391" s="48"/>
      <c r="G4391" s="48"/>
      <c r="H4391" s="61"/>
      <c r="I4391" s="48"/>
      <c r="J4391" s="48"/>
    </row>
    <row r="4392" spans="6:10" x14ac:dyDescent="0.25">
      <c r="F4392" s="48"/>
      <c r="G4392" s="48"/>
      <c r="H4392" s="61"/>
      <c r="I4392" s="48"/>
      <c r="J4392" s="48"/>
    </row>
    <row r="4393" spans="6:10" x14ac:dyDescent="0.25">
      <c r="F4393" s="48"/>
      <c r="G4393" s="48"/>
      <c r="H4393" s="61"/>
      <c r="I4393" s="48"/>
      <c r="J4393" s="48"/>
    </row>
    <row r="4394" spans="6:10" x14ac:dyDescent="0.25">
      <c r="F4394" s="48"/>
      <c r="G4394" s="48"/>
      <c r="H4394" s="61"/>
      <c r="I4394" s="48"/>
      <c r="J4394" s="48"/>
    </row>
    <row r="4395" spans="6:10" x14ac:dyDescent="0.25">
      <c r="F4395" s="48"/>
      <c r="G4395" s="48"/>
      <c r="H4395" s="61"/>
      <c r="I4395" s="48"/>
      <c r="J4395" s="48"/>
    </row>
    <row r="4396" spans="6:10" x14ac:dyDescent="0.25">
      <c r="F4396" s="48"/>
      <c r="G4396" s="48"/>
      <c r="H4396" s="61"/>
      <c r="I4396" s="48"/>
      <c r="J4396" s="48"/>
    </row>
    <row r="4397" spans="6:10" x14ac:dyDescent="0.25">
      <c r="F4397" s="48"/>
      <c r="G4397" s="48"/>
      <c r="H4397" s="61"/>
      <c r="I4397" s="48"/>
      <c r="J4397" s="48"/>
    </row>
    <row r="4398" spans="6:10" x14ac:dyDescent="0.25">
      <c r="F4398" s="48"/>
      <c r="G4398" s="48"/>
      <c r="H4398" s="61"/>
      <c r="I4398" s="48"/>
      <c r="J4398" s="48"/>
    </row>
    <row r="4399" spans="6:10" x14ac:dyDescent="0.25">
      <c r="F4399" s="48"/>
      <c r="G4399" s="48"/>
      <c r="H4399" s="61"/>
      <c r="I4399" s="48"/>
      <c r="J4399" s="48"/>
    </row>
    <row r="4400" spans="6:10" x14ac:dyDescent="0.25">
      <c r="F4400" s="48"/>
      <c r="G4400" s="48"/>
      <c r="H4400" s="61"/>
      <c r="I4400" s="48"/>
      <c r="J4400" s="48"/>
    </row>
    <row r="4401" spans="6:10" x14ac:dyDescent="0.25">
      <c r="F4401" s="48"/>
      <c r="G4401" s="48"/>
      <c r="H4401" s="61"/>
      <c r="I4401" s="48"/>
      <c r="J4401" s="48"/>
    </row>
    <row r="4402" spans="6:10" x14ac:dyDescent="0.25">
      <c r="F4402" s="48"/>
      <c r="G4402" s="48"/>
      <c r="H4402" s="61"/>
      <c r="I4402" s="48"/>
      <c r="J4402" s="48"/>
    </row>
    <row r="4403" spans="6:10" x14ac:dyDescent="0.25">
      <c r="F4403" s="48"/>
      <c r="G4403" s="48"/>
      <c r="H4403" s="61"/>
      <c r="I4403" s="48"/>
      <c r="J4403" s="48"/>
    </row>
    <row r="4404" spans="6:10" x14ac:dyDescent="0.25">
      <c r="F4404" s="48"/>
      <c r="G4404" s="48"/>
      <c r="H4404" s="61"/>
      <c r="I4404" s="48"/>
      <c r="J4404" s="48"/>
    </row>
    <row r="4405" spans="6:10" x14ac:dyDescent="0.25">
      <c r="F4405" s="48"/>
      <c r="G4405" s="48"/>
      <c r="H4405" s="61"/>
      <c r="I4405" s="48"/>
      <c r="J4405" s="48"/>
    </row>
    <row r="4406" spans="6:10" x14ac:dyDescent="0.25">
      <c r="F4406" s="48"/>
      <c r="G4406" s="48"/>
      <c r="H4406" s="61"/>
      <c r="I4406" s="48"/>
      <c r="J4406" s="48"/>
    </row>
    <row r="4407" spans="6:10" x14ac:dyDescent="0.25">
      <c r="F4407" s="48"/>
      <c r="G4407" s="48"/>
      <c r="H4407" s="61"/>
      <c r="I4407" s="48"/>
      <c r="J4407" s="48"/>
    </row>
    <row r="4408" spans="6:10" x14ac:dyDescent="0.25">
      <c r="F4408" s="48"/>
      <c r="G4408" s="48"/>
      <c r="H4408" s="61"/>
      <c r="I4408" s="48"/>
      <c r="J4408" s="48"/>
    </row>
    <row r="4409" spans="6:10" x14ac:dyDescent="0.25">
      <c r="F4409" s="48"/>
      <c r="G4409" s="48"/>
      <c r="H4409" s="61"/>
      <c r="I4409" s="48"/>
      <c r="J4409" s="48"/>
    </row>
    <row r="4410" spans="6:10" x14ac:dyDescent="0.25">
      <c r="F4410" s="48"/>
      <c r="G4410" s="48"/>
      <c r="H4410" s="61"/>
      <c r="I4410" s="48"/>
      <c r="J4410" s="48"/>
    </row>
    <row r="4411" spans="6:10" x14ac:dyDescent="0.25">
      <c r="F4411" s="48"/>
      <c r="G4411" s="48"/>
      <c r="H4411" s="61"/>
      <c r="I4411" s="48"/>
      <c r="J4411" s="48"/>
    </row>
    <row r="4412" spans="6:10" x14ac:dyDescent="0.25">
      <c r="F4412" s="48"/>
      <c r="G4412" s="48"/>
      <c r="H4412" s="61"/>
      <c r="I4412" s="48"/>
      <c r="J4412" s="48"/>
    </row>
    <row r="4413" spans="6:10" x14ac:dyDescent="0.25">
      <c r="F4413" s="48"/>
      <c r="G4413" s="48"/>
      <c r="H4413" s="61"/>
      <c r="I4413" s="48"/>
      <c r="J4413" s="48"/>
    </row>
    <row r="4414" spans="6:10" x14ac:dyDescent="0.25">
      <c r="F4414" s="48"/>
      <c r="G4414" s="48"/>
      <c r="H4414" s="61"/>
      <c r="I4414" s="48"/>
      <c r="J4414" s="48"/>
    </row>
    <row r="4415" spans="6:10" x14ac:dyDescent="0.25">
      <c r="F4415" s="48"/>
      <c r="G4415" s="48"/>
      <c r="H4415" s="61"/>
      <c r="I4415" s="48"/>
      <c r="J4415" s="48"/>
    </row>
    <row r="4416" spans="6:10" x14ac:dyDescent="0.25">
      <c r="F4416" s="48"/>
      <c r="G4416" s="48"/>
      <c r="H4416" s="61"/>
      <c r="I4416" s="48"/>
      <c r="J4416" s="48"/>
    </row>
    <row r="4417" spans="6:10" x14ac:dyDescent="0.25">
      <c r="F4417" s="48"/>
      <c r="G4417" s="48"/>
      <c r="H4417" s="61"/>
      <c r="I4417" s="48"/>
      <c r="J4417" s="48"/>
    </row>
    <row r="4418" spans="6:10" x14ac:dyDescent="0.25">
      <c r="F4418" s="48"/>
      <c r="G4418" s="48"/>
      <c r="H4418" s="61"/>
      <c r="I4418" s="48"/>
      <c r="J4418" s="48"/>
    </row>
    <row r="4419" spans="6:10" x14ac:dyDescent="0.25">
      <c r="F4419" s="48"/>
      <c r="G4419" s="48"/>
      <c r="H4419" s="61"/>
      <c r="I4419" s="48"/>
      <c r="J4419" s="48"/>
    </row>
    <row r="4420" spans="6:10" x14ac:dyDescent="0.25">
      <c r="F4420" s="48"/>
      <c r="G4420" s="48"/>
      <c r="H4420" s="61"/>
      <c r="I4420" s="48"/>
      <c r="J4420" s="48"/>
    </row>
    <row r="4421" spans="6:10" x14ac:dyDescent="0.25">
      <c r="F4421" s="48"/>
      <c r="G4421" s="48"/>
      <c r="H4421" s="61"/>
      <c r="I4421" s="48"/>
      <c r="J4421" s="48"/>
    </row>
    <row r="4422" spans="6:10" x14ac:dyDescent="0.25">
      <c r="F4422" s="48"/>
      <c r="G4422" s="48"/>
      <c r="H4422" s="61"/>
      <c r="I4422" s="48"/>
      <c r="J4422" s="48"/>
    </row>
    <row r="4423" spans="6:10" x14ac:dyDescent="0.25">
      <c r="F4423" s="48"/>
      <c r="G4423" s="48"/>
      <c r="H4423" s="61"/>
      <c r="I4423" s="48"/>
      <c r="J4423" s="48"/>
    </row>
    <row r="4424" spans="6:10" x14ac:dyDescent="0.25">
      <c r="F4424" s="48"/>
      <c r="G4424" s="48"/>
      <c r="H4424" s="61"/>
      <c r="I4424" s="48"/>
      <c r="J4424" s="48"/>
    </row>
    <row r="4425" spans="6:10" x14ac:dyDescent="0.25">
      <c r="F4425" s="48"/>
      <c r="G4425" s="48"/>
      <c r="H4425" s="61"/>
      <c r="I4425" s="48"/>
      <c r="J4425" s="48"/>
    </row>
    <row r="4426" spans="6:10" x14ac:dyDescent="0.25">
      <c r="F4426" s="48"/>
      <c r="G4426" s="48"/>
      <c r="H4426" s="61"/>
      <c r="I4426" s="48"/>
      <c r="J4426" s="48"/>
    </row>
    <row r="4427" spans="6:10" x14ac:dyDescent="0.25">
      <c r="F4427" s="48"/>
      <c r="G4427" s="48"/>
      <c r="H4427" s="61"/>
      <c r="I4427" s="48"/>
      <c r="J4427" s="48"/>
    </row>
    <row r="4428" spans="6:10" x14ac:dyDescent="0.25">
      <c r="F4428" s="48"/>
      <c r="G4428" s="48"/>
      <c r="H4428" s="61"/>
      <c r="I4428" s="48"/>
      <c r="J4428" s="48"/>
    </row>
    <row r="4429" spans="6:10" x14ac:dyDescent="0.25">
      <c r="F4429" s="48"/>
      <c r="G4429" s="48"/>
      <c r="H4429" s="61"/>
      <c r="I4429" s="48"/>
      <c r="J4429" s="48"/>
    </row>
    <row r="4430" spans="6:10" x14ac:dyDescent="0.25">
      <c r="F4430" s="48"/>
      <c r="G4430" s="48"/>
      <c r="H4430" s="61"/>
      <c r="I4430" s="48"/>
      <c r="J4430" s="48"/>
    </row>
    <row r="4431" spans="6:10" x14ac:dyDescent="0.25">
      <c r="F4431" s="48"/>
      <c r="G4431" s="48"/>
      <c r="H4431" s="61"/>
      <c r="I4431" s="48"/>
      <c r="J4431" s="48"/>
    </row>
    <row r="4432" spans="6:10" x14ac:dyDescent="0.25">
      <c r="F4432" s="48"/>
      <c r="G4432" s="48"/>
      <c r="H4432" s="61"/>
      <c r="I4432" s="48"/>
      <c r="J4432" s="48"/>
    </row>
    <row r="4433" spans="6:10" x14ac:dyDescent="0.25">
      <c r="F4433" s="48"/>
      <c r="G4433" s="48"/>
      <c r="H4433" s="61"/>
      <c r="I4433" s="48"/>
      <c r="J4433" s="48"/>
    </row>
    <row r="4434" spans="6:10" x14ac:dyDescent="0.25">
      <c r="F4434" s="48"/>
      <c r="G4434" s="48"/>
      <c r="H4434" s="61"/>
      <c r="I4434" s="48"/>
      <c r="J4434" s="48"/>
    </row>
    <row r="4435" spans="6:10" x14ac:dyDescent="0.25">
      <c r="F4435" s="48"/>
      <c r="G4435" s="48"/>
      <c r="H4435" s="61"/>
      <c r="I4435" s="48"/>
      <c r="J4435" s="48"/>
    </row>
    <row r="4436" spans="6:10" x14ac:dyDescent="0.25">
      <c r="F4436" s="48"/>
      <c r="G4436" s="48"/>
      <c r="H4436" s="61"/>
      <c r="I4436" s="48"/>
      <c r="J4436" s="48"/>
    </row>
    <row r="4437" spans="6:10" x14ac:dyDescent="0.25">
      <c r="F4437" s="48"/>
      <c r="G4437" s="48"/>
      <c r="H4437" s="61"/>
      <c r="I4437" s="48"/>
      <c r="J4437" s="48"/>
    </row>
    <row r="4438" spans="6:10" x14ac:dyDescent="0.25">
      <c r="F4438" s="48"/>
      <c r="G4438" s="48"/>
      <c r="H4438" s="61"/>
      <c r="I4438" s="48"/>
      <c r="J4438" s="48"/>
    </row>
    <row r="4439" spans="6:10" x14ac:dyDescent="0.25">
      <c r="F4439" s="48"/>
      <c r="G4439" s="48"/>
      <c r="H4439" s="61"/>
      <c r="I4439" s="48"/>
      <c r="J4439" s="48"/>
    </row>
    <row r="4440" spans="6:10" x14ac:dyDescent="0.25">
      <c r="F4440" s="48"/>
      <c r="G4440" s="48"/>
      <c r="H4440" s="61"/>
      <c r="I4440" s="48"/>
      <c r="J4440" s="48"/>
    </row>
    <row r="4441" spans="6:10" x14ac:dyDescent="0.25">
      <c r="F4441" s="48"/>
      <c r="G4441" s="48"/>
      <c r="H4441" s="61"/>
      <c r="I4441" s="48"/>
      <c r="J4441" s="48"/>
    </row>
    <row r="4442" spans="6:10" x14ac:dyDescent="0.25">
      <c r="F4442" s="48"/>
      <c r="G4442" s="48"/>
      <c r="H4442" s="61"/>
      <c r="I4442" s="48"/>
      <c r="J4442" s="48"/>
    </row>
    <row r="4443" spans="6:10" x14ac:dyDescent="0.25">
      <c r="F4443" s="48"/>
      <c r="G4443" s="48"/>
      <c r="H4443" s="61"/>
      <c r="I4443" s="48"/>
      <c r="J4443" s="48"/>
    </row>
    <row r="4444" spans="6:10" x14ac:dyDescent="0.25">
      <c r="F4444" s="48"/>
      <c r="G4444" s="48"/>
      <c r="H4444" s="61"/>
      <c r="I4444" s="48"/>
      <c r="J4444" s="48"/>
    </row>
    <row r="4445" spans="6:10" x14ac:dyDescent="0.25">
      <c r="F4445" s="48"/>
      <c r="G4445" s="48"/>
      <c r="H4445" s="61"/>
      <c r="I4445" s="48"/>
      <c r="J4445" s="48"/>
    </row>
    <row r="4446" spans="6:10" x14ac:dyDescent="0.25">
      <c r="F4446" s="48"/>
      <c r="G4446" s="48"/>
      <c r="H4446" s="61"/>
      <c r="I4446" s="48"/>
      <c r="J4446" s="48"/>
    </row>
    <row r="4447" spans="6:10" x14ac:dyDescent="0.25">
      <c r="F4447" s="48"/>
      <c r="G4447" s="48"/>
      <c r="H4447" s="61"/>
      <c r="I4447" s="48"/>
      <c r="J4447" s="48"/>
    </row>
    <row r="4448" spans="6:10" x14ac:dyDescent="0.25">
      <c r="F4448" s="48"/>
      <c r="G4448" s="48"/>
      <c r="H4448" s="61"/>
      <c r="I4448" s="48"/>
      <c r="J4448" s="48"/>
    </row>
    <row r="4449" spans="6:10" x14ac:dyDescent="0.25">
      <c r="F4449" s="48"/>
      <c r="G4449" s="48"/>
      <c r="H4449" s="61"/>
      <c r="I4449" s="48"/>
      <c r="J4449" s="48"/>
    </row>
    <row r="4450" spans="6:10" x14ac:dyDescent="0.25">
      <c r="F4450" s="48"/>
      <c r="G4450" s="48"/>
      <c r="H4450" s="61"/>
      <c r="I4450" s="48"/>
      <c r="J4450" s="48"/>
    </row>
    <row r="4451" spans="6:10" x14ac:dyDescent="0.25">
      <c r="F4451" s="48"/>
      <c r="G4451" s="48"/>
      <c r="H4451" s="61"/>
      <c r="I4451" s="48"/>
      <c r="J4451" s="48"/>
    </row>
    <row r="4452" spans="6:10" x14ac:dyDescent="0.25">
      <c r="F4452" s="48"/>
      <c r="G4452" s="48"/>
      <c r="H4452" s="61"/>
      <c r="I4452" s="48"/>
      <c r="J4452" s="48"/>
    </row>
    <row r="4453" spans="6:10" x14ac:dyDescent="0.25">
      <c r="F4453" s="48"/>
      <c r="G4453" s="48"/>
      <c r="H4453" s="61"/>
      <c r="I4453" s="48"/>
      <c r="J4453" s="48"/>
    </row>
    <row r="4454" spans="6:10" x14ac:dyDescent="0.25">
      <c r="F4454" s="48"/>
      <c r="G4454" s="48"/>
      <c r="H4454" s="61"/>
      <c r="I4454" s="48"/>
      <c r="J4454" s="48"/>
    </row>
    <row r="4455" spans="6:10" x14ac:dyDescent="0.25">
      <c r="F4455" s="48"/>
      <c r="G4455" s="48"/>
      <c r="H4455" s="61"/>
      <c r="I4455" s="48"/>
      <c r="J4455" s="48"/>
    </row>
    <row r="4456" spans="6:10" x14ac:dyDescent="0.25">
      <c r="F4456" s="48"/>
      <c r="G4456" s="48"/>
      <c r="H4456" s="61"/>
      <c r="I4456" s="48"/>
      <c r="J4456" s="48"/>
    </row>
    <row r="4457" spans="6:10" x14ac:dyDescent="0.25">
      <c r="F4457" s="48"/>
      <c r="G4457" s="48"/>
      <c r="H4457" s="61"/>
      <c r="I4457" s="48"/>
      <c r="J4457" s="48"/>
    </row>
    <row r="4458" spans="6:10" x14ac:dyDescent="0.25">
      <c r="F4458" s="48"/>
      <c r="G4458" s="48"/>
      <c r="H4458" s="61"/>
      <c r="I4458" s="48"/>
      <c r="J4458" s="48"/>
    </row>
    <row r="4459" spans="6:10" x14ac:dyDescent="0.25">
      <c r="F4459" s="48"/>
      <c r="G4459" s="48"/>
      <c r="H4459" s="61"/>
      <c r="I4459" s="48"/>
      <c r="J4459" s="48"/>
    </row>
    <row r="4460" spans="6:10" x14ac:dyDescent="0.25">
      <c r="F4460" s="48"/>
      <c r="G4460" s="48"/>
      <c r="H4460" s="61"/>
      <c r="I4460" s="48"/>
      <c r="J4460" s="48"/>
    </row>
    <row r="4461" spans="6:10" x14ac:dyDescent="0.25">
      <c r="F4461" s="48"/>
      <c r="G4461" s="48"/>
      <c r="H4461" s="61"/>
      <c r="I4461" s="48"/>
      <c r="J4461" s="48"/>
    </row>
    <row r="4462" spans="6:10" x14ac:dyDescent="0.25">
      <c r="F4462" s="48"/>
      <c r="G4462" s="48"/>
      <c r="H4462" s="61"/>
      <c r="I4462" s="48"/>
      <c r="J4462" s="48"/>
    </row>
    <row r="4463" spans="6:10" x14ac:dyDescent="0.25">
      <c r="F4463" s="48"/>
      <c r="G4463" s="48"/>
      <c r="H4463" s="61"/>
      <c r="I4463" s="48"/>
      <c r="J4463" s="48"/>
    </row>
    <row r="4464" spans="6:10" x14ac:dyDescent="0.25">
      <c r="F4464" s="48"/>
      <c r="G4464" s="48"/>
      <c r="H4464" s="61"/>
      <c r="I4464" s="48"/>
      <c r="J4464" s="48"/>
    </row>
    <row r="4465" spans="6:10" x14ac:dyDescent="0.25">
      <c r="F4465" s="48"/>
      <c r="G4465" s="48"/>
      <c r="H4465" s="61"/>
      <c r="I4465" s="48"/>
      <c r="J4465" s="48"/>
    </row>
    <row r="4466" spans="6:10" x14ac:dyDescent="0.25">
      <c r="F4466" s="48"/>
      <c r="G4466" s="48"/>
      <c r="H4466" s="61"/>
      <c r="I4466" s="48"/>
      <c r="J4466" s="48"/>
    </row>
    <row r="4467" spans="6:10" x14ac:dyDescent="0.25">
      <c r="F4467" s="48"/>
      <c r="G4467" s="48"/>
      <c r="H4467" s="61"/>
      <c r="I4467" s="48"/>
      <c r="J4467" s="48"/>
    </row>
    <row r="4468" spans="6:10" x14ac:dyDescent="0.25">
      <c r="F4468" s="48"/>
      <c r="G4468" s="48"/>
      <c r="H4468" s="61"/>
      <c r="I4468" s="48"/>
      <c r="J4468" s="48"/>
    </row>
    <row r="4469" spans="6:10" x14ac:dyDescent="0.25">
      <c r="F4469" s="48"/>
      <c r="G4469" s="48"/>
      <c r="H4469" s="61"/>
      <c r="I4469" s="48"/>
      <c r="J4469" s="48"/>
    </row>
    <row r="4470" spans="6:10" x14ac:dyDescent="0.25">
      <c r="F4470" s="48"/>
      <c r="G4470" s="48"/>
      <c r="H4470" s="61"/>
      <c r="I4470" s="48"/>
      <c r="J4470" s="48"/>
    </row>
    <row r="4471" spans="6:10" x14ac:dyDescent="0.25">
      <c r="F4471" s="48"/>
      <c r="G4471" s="48"/>
      <c r="H4471" s="61"/>
      <c r="I4471" s="48"/>
      <c r="J4471" s="48"/>
    </row>
    <row r="4472" spans="6:10" x14ac:dyDescent="0.25">
      <c r="F4472" s="48"/>
      <c r="G4472" s="48"/>
      <c r="H4472" s="61"/>
      <c r="I4472" s="48"/>
      <c r="J4472" s="48"/>
    </row>
    <row r="4473" spans="6:10" x14ac:dyDescent="0.25">
      <c r="F4473" s="48"/>
      <c r="G4473" s="48"/>
      <c r="H4473" s="61"/>
      <c r="I4473" s="48"/>
      <c r="J4473" s="48"/>
    </row>
    <row r="4474" spans="6:10" x14ac:dyDescent="0.25">
      <c r="F4474" s="48"/>
      <c r="G4474" s="48"/>
      <c r="H4474" s="61"/>
      <c r="I4474" s="48"/>
      <c r="J4474" s="48"/>
    </row>
    <row r="4475" spans="6:10" x14ac:dyDescent="0.25">
      <c r="F4475" s="48"/>
      <c r="G4475" s="48"/>
      <c r="H4475" s="61"/>
      <c r="I4475" s="48"/>
      <c r="J4475" s="48"/>
    </row>
    <row r="4476" spans="6:10" x14ac:dyDescent="0.25">
      <c r="F4476" s="48"/>
      <c r="G4476" s="48"/>
      <c r="H4476" s="61"/>
      <c r="I4476" s="48"/>
      <c r="J4476" s="48"/>
    </row>
    <row r="4477" spans="6:10" x14ac:dyDescent="0.25">
      <c r="F4477" s="48"/>
      <c r="G4477" s="48"/>
      <c r="H4477" s="61"/>
      <c r="I4477" s="48"/>
      <c r="J4477" s="48"/>
    </row>
    <row r="4478" spans="6:10" x14ac:dyDescent="0.25">
      <c r="F4478" s="48"/>
      <c r="G4478" s="48"/>
      <c r="H4478" s="61"/>
      <c r="I4478" s="48"/>
      <c r="J4478" s="48"/>
    </row>
    <row r="4479" spans="6:10" x14ac:dyDescent="0.25">
      <c r="F4479" s="48"/>
      <c r="G4479" s="48"/>
      <c r="H4479" s="61"/>
      <c r="I4479" s="48"/>
      <c r="J4479" s="48"/>
    </row>
    <row r="4480" spans="6:10" x14ac:dyDescent="0.25">
      <c r="F4480" s="48"/>
      <c r="G4480" s="48"/>
      <c r="H4480" s="61"/>
      <c r="I4480" s="48"/>
      <c r="J4480" s="48"/>
    </row>
    <row r="4481" spans="6:10" x14ac:dyDescent="0.25">
      <c r="F4481" s="48"/>
      <c r="G4481" s="48"/>
      <c r="H4481" s="61"/>
      <c r="I4481" s="48"/>
      <c r="J4481" s="48"/>
    </row>
    <row r="4482" spans="6:10" x14ac:dyDescent="0.25">
      <c r="F4482" s="48"/>
      <c r="G4482" s="48"/>
      <c r="H4482" s="61"/>
      <c r="I4482" s="48"/>
      <c r="J4482" s="48"/>
    </row>
    <row r="4483" spans="6:10" x14ac:dyDescent="0.25">
      <c r="F4483" s="48"/>
      <c r="G4483" s="48"/>
      <c r="H4483" s="61"/>
      <c r="I4483" s="48"/>
      <c r="J4483" s="48"/>
    </row>
    <row r="4484" spans="6:10" x14ac:dyDescent="0.25">
      <c r="F4484" s="48"/>
      <c r="G4484" s="48"/>
      <c r="H4484" s="61"/>
      <c r="I4484" s="48"/>
      <c r="J4484" s="48"/>
    </row>
    <row r="4485" spans="6:10" x14ac:dyDescent="0.25">
      <c r="F4485" s="48"/>
      <c r="G4485" s="48"/>
      <c r="H4485" s="61"/>
      <c r="I4485" s="48"/>
      <c r="J4485" s="48"/>
    </row>
    <row r="4486" spans="6:10" x14ac:dyDescent="0.25">
      <c r="F4486" s="48"/>
      <c r="G4486" s="48"/>
      <c r="H4486" s="61"/>
      <c r="I4486" s="48"/>
      <c r="J4486" s="48"/>
    </row>
    <row r="4487" spans="6:10" x14ac:dyDescent="0.25">
      <c r="F4487" s="48"/>
      <c r="G4487" s="48"/>
      <c r="H4487" s="61"/>
      <c r="I4487" s="48"/>
      <c r="J4487" s="48"/>
    </row>
    <row r="4488" spans="6:10" x14ac:dyDescent="0.25">
      <c r="F4488" s="48"/>
      <c r="G4488" s="48"/>
      <c r="H4488" s="61"/>
      <c r="I4488" s="48"/>
      <c r="J4488" s="48"/>
    </row>
    <row r="4489" spans="6:10" x14ac:dyDescent="0.25">
      <c r="F4489" s="48"/>
      <c r="G4489" s="48"/>
      <c r="H4489" s="61"/>
      <c r="I4489" s="48"/>
      <c r="J4489" s="48"/>
    </row>
    <row r="4490" spans="6:10" x14ac:dyDescent="0.25">
      <c r="F4490" s="48"/>
      <c r="G4490" s="48"/>
      <c r="H4490" s="61"/>
      <c r="I4490" s="48"/>
      <c r="J4490" s="48"/>
    </row>
    <row r="4491" spans="6:10" x14ac:dyDescent="0.25">
      <c r="F4491" s="48"/>
      <c r="G4491" s="48"/>
      <c r="H4491" s="61"/>
      <c r="I4491" s="48"/>
      <c r="J4491" s="48"/>
    </row>
    <row r="4492" spans="6:10" x14ac:dyDescent="0.25">
      <c r="F4492" s="48"/>
      <c r="G4492" s="48"/>
      <c r="H4492" s="61"/>
      <c r="I4492" s="48"/>
      <c r="J4492" s="48"/>
    </row>
    <row r="4493" spans="6:10" x14ac:dyDescent="0.25">
      <c r="F4493" s="48"/>
      <c r="G4493" s="48"/>
      <c r="H4493" s="61"/>
      <c r="I4493" s="48"/>
      <c r="J4493" s="48"/>
    </row>
    <row r="4494" spans="6:10" x14ac:dyDescent="0.25">
      <c r="F4494" s="48"/>
      <c r="G4494" s="48"/>
      <c r="H4494" s="61"/>
      <c r="I4494" s="48"/>
      <c r="J4494" s="48"/>
    </row>
    <row r="4495" spans="6:10" x14ac:dyDescent="0.25">
      <c r="F4495" s="48"/>
      <c r="G4495" s="48"/>
      <c r="H4495" s="61"/>
      <c r="I4495" s="48"/>
      <c r="J4495" s="48"/>
    </row>
    <row r="4496" spans="6:10" x14ac:dyDescent="0.25">
      <c r="F4496" s="48"/>
      <c r="G4496" s="48"/>
      <c r="H4496" s="61"/>
      <c r="I4496" s="48"/>
      <c r="J4496" s="48"/>
    </row>
    <row r="4497" spans="6:10" x14ac:dyDescent="0.25">
      <c r="F4497" s="48"/>
      <c r="G4497" s="48"/>
      <c r="H4497" s="61"/>
      <c r="I4497" s="48"/>
      <c r="J4497" s="48"/>
    </row>
    <row r="4498" spans="6:10" x14ac:dyDescent="0.25">
      <c r="F4498" s="48"/>
      <c r="G4498" s="48"/>
      <c r="H4498" s="61"/>
      <c r="I4498" s="48"/>
      <c r="J4498" s="48"/>
    </row>
    <row r="4499" spans="6:10" x14ac:dyDescent="0.25">
      <c r="F4499" s="48"/>
      <c r="G4499" s="48"/>
      <c r="H4499" s="61"/>
      <c r="I4499" s="48"/>
      <c r="J4499" s="48"/>
    </row>
    <row r="4500" spans="6:10" x14ac:dyDescent="0.25">
      <c r="F4500" s="48"/>
      <c r="G4500" s="48"/>
      <c r="H4500" s="61"/>
      <c r="I4500" s="48"/>
      <c r="J4500" s="48"/>
    </row>
    <row r="4501" spans="6:10" x14ac:dyDescent="0.25">
      <c r="F4501" s="48"/>
      <c r="G4501" s="48"/>
      <c r="H4501" s="61"/>
      <c r="I4501" s="48"/>
      <c r="J4501" s="48"/>
    </row>
    <row r="4502" spans="6:10" x14ac:dyDescent="0.25">
      <c r="F4502" s="48"/>
      <c r="G4502" s="48"/>
      <c r="H4502" s="61"/>
      <c r="I4502" s="48"/>
      <c r="J4502" s="48"/>
    </row>
    <row r="4503" spans="6:10" x14ac:dyDescent="0.25">
      <c r="F4503" s="48"/>
      <c r="G4503" s="48"/>
      <c r="H4503" s="61"/>
      <c r="I4503" s="48"/>
      <c r="J4503" s="48"/>
    </row>
    <row r="4504" spans="6:10" x14ac:dyDescent="0.25">
      <c r="F4504" s="48"/>
      <c r="G4504" s="48"/>
      <c r="H4504" s="61"/>
      <c r="I4504" s="48"/>
      <c r="J4504" s="48"/>
    </row>
    <row r="4505" spans="6:10" x14ac:dyDescent="0.25">
      <c r="F4505" s="48"/>
      <c r="G4505" s="48"/>
      <c r="H4505" s="61"/>
      <c r="I4505" s="48"/>
      <c r="J4505" s="48"/>
    </row>
    <row r="4506" spans="6:10" x14ac:dyDescent="0.25">
      <c r="F4506" s="48"/>
      <c r="G4506" s="48"/>
      <c r="H4506" s="61"/>
      <c r="I4506" s="48"/>
      <c r="J4506" s="48"/>
    </row>
    <row r="4507" spans="6:10" x14ac:dyDescent="0.25">
      <c r="F4507" s="48"/>
      <c r="G4507" s="48"/>
      <c r="H4507" s="61"/>
      <c r="I4507" s="48"/>
      <c r="J4507" s="48"/>
    </row>
    <row r="4508" spans="6:10" x14ac:dyDescent="0.25">
      <c r="F4508" s="48"/>
      <c r="G4508" s="48"/>
      <c r="H4508" s="61"/>
      <c r="I4508" s="48"/>
      <c r="J4508" s="48"/>
    </row>
    <row r="4509" spans="6:10" x14ac:dyDescent="0.25">
      <c r="F4509" s="48"/>
      <c r="G4509" s="48"/>
      <c r="H4509" s="61"/>
      <c r="I4509" s="48"/>
      <c r="J4509" s="48"/>
    </row>
    <row r="4510" spans="6:10" x14ac:dyDescent="0.25">
      <c r="F4510" s="48"/>
      <c r="G4510" s="48"/>
      <c r="H4510" s="61"/>
      <c r="I4510" s="48"/>
      <c r="J4510" s="48"/>
    </row>
    <row r="4511" spans="6:10" x14ac:dyDescent="0.25">
      <c r="F4511" s="48"/>
      <c r="G4511" s="48"/>
      <c r="H4511" s="61"/>
      <c r="I4511" s="48"/>
      <c r="J4511" s="48"/>
    </row>
    <row r="4512" spans="6:10" x14ac:dyDescent="0.25">
      <c r="F4512" s="48"/>
      <c r="G4512" s="48"/>
      <c r="H4512" s="61"/>
      <c r="I4512" s="48"/>
      <c r="J4512" s="48"/>
    </row>
    <row r="4513" spans="6:10" x14ac:dyDescent="0.25">
      <c r="F4513" s="48"/>
      <c r="G4513" s="48"/>
      <c r="H4513" s="61"/>
      <c r="I4513" s="48"/>
      <c r="J4513" s="48"/>
    </row>
    <row r="4514" spans="6:10" x14ac:dyDescent="0.25">
      <c r="F4514" s="48"/>
      <c r="G4514" s="48"/>
      <c r="H4514" s="61"/>
      <c r="I4514" s="48"/>
      <c r="J4514" s="48"/>
    </row>
    <row r="4515" spans="6:10" x14ac:dyDescent="0.25">
      <c r="F4515" s="48"/>
      <c r="G4515" s="48"/>
      <c r="H4515" s="61"/>
      <c r="I4515" s="48"/>
      <c r="J4515" s="48"/>
    </row>
    <row r="4516" spans="6:10" x14ac:dyDescent="0.25">
      <c r="F4516" s="48"/>
      <c r="G4516" s="48"/>
      <c r="H4516" s="61"/>
      <c r="I4516" s="48"/>
      <c r="J4516" s="48"/>
    </row>
    <row r="4517" spans="6:10" x14ac:dyDescent="0.25">
      <c r="F4517" s="48"/>
      <c r="G4517" s="48"/>
      <c r="H4517" s="61"/>
      <c r="I4517" s="48"/>
      <c r="J4517" s="48"/>
    </row>
    <row r="4518" spans="6:10" x14ac:dyDescent="0.25">
      <c r="F4518" s="48"/>
      <c r="G4518" s="48"/>
      <c r="H4518" s="61"/>
      <c r="I4518" s="48"/>
      <c r="J4518" s="48"/>
    </row>
    <row r="4519" spans="6:10" x14ac:dyDescent="0.25">
      <c r="F4519" s="48"/>
      <c r="G4519" s="48"/>
      <c r="H4519" s="61"/>
      <c r="I4519" s="48"/>
      <c r="J4519" s="48"/>
    </row>
    <row r="4520" spans="6:10" x14ac:dyDescent="0.25">
      <c r="F4520" s="48"/>
      <c r="G4520" s="48"/>
      <c r="H4520" s="61"/>
      <c r="I4520" s="48"/>
      <c r="J4520" s="48"/>
    </row>
    <row r="4521" spans="6:10" x14ac:dyDescent="0.25">
      <c r="F4521" s="48"/>
      <c r="G4521" s="48"/>
      <c r="H4521" s="61"/>
      <c r="I4521" s="48"/>
      <c r="J4521" s="48"/>
    </row>
    <row r="4522" spans="6:10" x14ac:dyDescent="0.25">
      <c r="F4522" s="48"/>
      <c r="G4522" s="48"/>
      <c r="H4522" s="61"/>
      <c r="I4522" s="48"/>
      <c r="J4522" s="48"/>
    </row>
    <row r="4523" spans="6:10" x14ac:dyDescent="0.25">
      <c r="F4523" s="48"/>
      <c r="G4523" s="48"/>
      <c r="H4523" s="61"/>
      <c r="I4523" s="48"/>
      <c r="J4523" s="48"/>
    </row>
    <row r="4524" spans="6:10" x14ac:dyDescent="0.25">
      <c r="F4524" s="48"/>
      <c r="G4524" s="48"/>
      <c r="H4524" s="61"/>
      <c r="I4524" s="48"/>
      <c r="J4524" s="48"/>
    </row>
    <row r="4525" spans="6:10" x14ac:dyDescent="0.25">
      <c r="F4525" s="48"/>
      <c r="G4525" s="48"/>
      <c r="H4525" s="61"/>
      <c r="I4525" s="48"/>
      <c r="J4525" s="48"/>
    </row>
    <row r="4526" spans="6:10" x14ac:dyDescent="0.25">
      <c r="F4526" s="48"/>
      <c r="G4526" s="48"/>
      <c r="H4526" s="61"/>
      <c r="I4526" s="48"/>
      <c r="J4526" s="48"/>
    </row>
    <row r="4527" spans="6:10" x14ac:dyDescent="0.25">
      <c r="F4527" s="48"/>
      <c r="G4527" s="48"/>
      <c r="H4527" s="61"/>
      <c r="I4527" s="48"/>
      <c r="J4527" s="48"/>
    </row>
    <row r="4528" spans="6:10" x14ac:dyDescent="0.25">
      <c r="F4528" s="48"/>
      <c r="G4528" s="48"/>
      <c r="H4528" s="61"/>
      <c r="I4528" s="48"/>
      <c r="J4528" s="48"/>
    </row>
    <row r="4529" spans="6:10" x14ac:dyDescent="0.25">
      <c r="F4529" s="48"/>
      <c r="G4529" s="48"/>
      <c r="H4529" s="61"/>
      <c r="I4529" s="48"/>
      <c r="J4529" s="48"/>
    </row>
    <row r="4530" spans="6:10" x14ac:dyDescent="0.25">
      <c r="F4530" s="48"/>
      <c r="G4530" s="48"/>
      <c r="H4530" s="61"/>
      <c r="I4530" s="48"/>
      <c r="J4530" s="48"/>
    </row>
    <row r="4531" spans="6:10" x14ac:dyDescent="0.25">
      <c r="F4531" s="48"/>
      <c r="G4531" s="48"/>
      <c r="H4531" s="61"/>
      <c r="I4531" s="48"/>
      <c r="J4531" s="48"/>
    </row>
    <row r="4532" spans="6:10" x14ac:dyDescent="0.25">
      <c r="F4532" s="48"/>
      <c r="G4532" s="48"/>
      <c r="H4532" s="61"/>
      <c r="I4532" s="48"/>
      <c r="J4532" s="48"/>
    </row>
    <row r="4533" spans="6:10" x14ac:dyDescent="0.25">
      <c r="F4533" s="48"/>
      <c r="G4533" s="48"/>
      <c r="H4533" s="61"/>
      <c r="I4533" s="48"/>
      <c r="J4533" s="48"/>
    </row>
    <row r="4534" spans="6:10" x14ac:dyDescent="0.25">
      <c r="F4534" s="48"/>
      <c r="G4534" s="48"/>
      <c r="H4534" s="61"/>
      <c r="I4534" s="48"/>
      <c r="J4534" s="48"/>
    </row>
    <row r="4535" spans="6:10" x14ac:dyDescent="0.25">
      <c r="F4535" s="48"/>
      <c r="G4535" s="48"/>
      <c r="H4535" s="61"/>
      <c r="I4535" s="48"/>
      <c r="J4535" s="48"/>
    </row>
    <row r="4536" spans="6:10" x14ac:dyDescent="0.25">
      <c r="F4536" s="48"/>
      <c r="G4536" s="48"/>
      <c r="H4536" s="61"/>
      <c r="I4536" s="48"/>
      <c r="J4536" s="48"/>
    </row>
    <row r="4537" spans="6:10" x14ac:dyDescent="0.25">
      <c r="F4537" s="48"/>
      <c r="G4537" s="48"/>
      <c r="H4537" s="61"/>
      <c r="I4537" s="48"/>
      <c r="J4537" s="48"/>
    </row>
    <row r="4538" spans="6:10" x14ac:dyDescent="0.25">
      <c r="F4538" s="48"/>
      <c r="G4538" s="48"/>
      <c r="H4538" s="61"/>
      <c r="I4538" s="48"/>
      <c r="J4538" s="48"/>
    </row>
    <row r="4539" spans="6:10" x14ac:dyDescent="0.25">
      <c r="F4539" s="48"/>
      <c r="G4539" s="48"/>
      <c r="H4539" s="61"/>
      <c r="I4539" s="48"/>
      <c r="J4539" s="48"/>
    </row>
    <row r="4540" spans="6:10" x14ac:dyDescent="0.25">
      <c r="F4540" s="48"/>
      <c r="G4540" s="48"/>
      <c r="H4540" s="61"/>
      <c r="I4540" s="48"/>
      <c r="J4540" s="48"/>
    </row>
    <row r="4541" spans="6:10" x14ac:dyDescent="0.25">
      <c r="F4541" s="48"/>
      <c r="G4541" s="48"/>
      <c r="H4541" s="61"/>
      <c r="I4541" s="48"/>
      <c r="J4541" s="48"/>
    </row>
    <row r="4542" spans="6:10" x14ac:dyDescent="0.25">
      <c r="F4542" s="48"/>
      <c r="G4542" s="48"/>
      <c r="H4542" s="61"/>
      <c r="I4542" s="48"/>
      <c r="J4542" s="48"/>
    </row>
    <row r="4543" spans="6:10" x14ac:dyDescent="0.25">
      <c r="F4543" s="48"/>
      <c r="G4543" s="48"/>
      <c r="H4543" s="61"/>
      <c r="I4543" s="48"/>
      <c r="J4543" s="48"/>
    </row>
    <row r="4544" spans="6:10" x14ac:dyDescent="0.25">
      <c r="F4544" s="48"/>
      <c r="G4544" s="48"/>
      <c r="H4544" s="61"/>
      <c r="I4544" s="48"/>
      <c r="J4544" s="48"/>
    </row>
    <row r="4545" spans="6:10" x14ac:dyDescent="0.25">
      <c r="F4545" s="48"/>
      <c r="G4545" s="48"/>
      <c r="H4545" s="61"/>
      <c r="I4545" s="48"/>
      <c r="J4545" s="48"/>
    </row>
    <row r="4546" spans="6:10" x14ac:dyDescent="0.25">
      <c r="F4546" s="48"/>
      <c r="G4546" s="48"/>
      <c r="H4546" s="61"/>
      <c r="I4546" s="48"/>
      <c r="J4546" s="48"/>
    </row>
    <row r="4547" spans="6:10" x14ac:dyDescent="0.25">
      <c r="F4547" s="48"/>
      <c r="G4547" s="48"/>
      <c r="H4547" s="61"/>
      <c r="I4547" s="48"/>
      <c r="J4547" s="48"/>
    </row>
    <row r="4548" spans="6:10" x14ac:dyDescent="0.25">
      <c r="F4548" s="48"/>
      <c r="G4548" s="48"/>
      <c r="H4548" s="61"/>
      <c r="I4548" s="48"/>
      <c r="J4548" s="48"/>
    </row>
    <row r="4549" spans="6:10" x14ac:dyDescent="0.25">
      <c r="F4549" s="48"/>
      <c r="G4549" s="48"/>
      <c r="H4549" s="61"/>
      <c r="I4549" s="48"/>
      <c r="J4549" s="48"/>
    </row>
    <row r="4550" spans="6:10" x14ac:dyDescent="0.25">
      <c r="F4550" s="48"/>
      <c r="G4550" s="48"/>
      <c r="H4550" s="61"/>
      <c r="I4550" s="48"/>
      <c r="J4550" s="48"/>
    </row>
    <row r="4551" spans="6:10" x14ac:dyDescent="0.25">
      <c r="F4551" s="48"/>
      <c r="G4551" s="48"/>
      <c r="H4551" s="61"/>
      <c r="I4551" s="48"/>
      <c r="J4551" s="48"/>
    </row>
    <row r="4552" spans="6:10" x14ac:dyDescent="0.25">
      <c r="F4552" s="48"/>
      <c r="G4552" s="48"/>
      <c r="H4552" s="61"/>
      <c r="I4552" s="48"/>
      <c r="J4552" s="48"/>
    </row>
    <row r="4553" spans="6:10" x14ac:dyDescent="0.25">
      <c r="F4553" s="48"/>
      <c r="G4553" s="48"/>
      <c r="H4553" s="61"/>
      <c r="I4553" s="48"/>
      <c r="J4553" s="48"/>
    </row>
    <row r="4554" spans="6:10" x14ac:dyDescent="0.25">
      <c r="F4554" s="48"/>
      <c r="G4554" s="48"/>
      <c r="H4554" s="61"/>
      <c r="I4554" s="48"/>
      <c r="J4554" s="48"/>
    </row>
    <row r="4555" spans="6:10" x14ac:dyDescent="0.25">
      <c r="F4555" s="48"/>
      <c r="G4555" s="48"/>
      <c r="H4555" s="61"/>
      <c r="I4555" s="48"/>
      <c r="J4555" s="48"/>
    </row>
    <row r="4556" spans="6:10" x14ac:dyDescent="0.25">
      <c r="F4556" s="48"/>
      <c r="G4556" s="48"/>
      <c r="H4556" s="61"/>
      <c r="I4556" s="48"/>
      <c r="J4556" s="48"/>
    </row>
    <row r="4557" spans="6:10" x14ac:dyDescent="0.25">
      <c r="F4557" s="48"/>
      <c r="G4557" s="48"/>
      <c r="H4557" s="61"/>
      <c r="I4557" s="48"/>
      <c r="J4557" s="48"/>
    </row>
    <row r="4558" spans="6:10" x14ac:dyDescent="0.25">
      <c r="F4558" s="48"/>
      <c r="G4558" s="48"/>
      <c r="H4558" s="61"/>
      <c r="I4558" s="48"/>
      <c r="J4558" s="48"/>
    </row>
    <row r="4559" spans="6:10" x14ac:dyDescent="0.25">
      <c r="F4559" s="48"/>
      <c r="G4559" s="48"/>
      <c r="H4559" s="61"/>
      <c r="I4559" s="48"/>
      <c r="J4559" s="48"/>
    </row>
    <row r="4560" spans="6:10" x14ac:dyDescent="0.25">
      <c r="F4560" s="48"/>
      <c r="G4560" s="48"/>
      <c r="H4560" s="61"/>
      <c r="I4560" s="48"/>
      <c r="J4560" s="48"/>
    </row>
    <row r="4561" spans="6:10" x14ac:dyDescent="0.25">
      <c r="F4561" s="48"/>
      <c r="G4561" s="48"/>
      <c r="H4561" s="61"/>
      <c r="I4561" s="48"/>
      <c r="J4561" s="48"/>
    </row>
    <row r="4562" spans="6:10" x14ac:dyDescent="0.25">
      <c r="F4562" s="48"/>
      <c r="G4562" s="48"/>
      <c r="H4562" s="61"/>
      <c r="I4562" s="48"/>
      <c r="J4562" s="48"/>
    </row>
    <row r="4563" spans="6:10" x14ac:dyDescent="0.25">
      <c r="F4563" s="48"/>
      <c r="G4563" s="48"/>
      <c r="H4563" s="61"/>
      <c r="I4563" s="48"/>
      <c r="J4563" s="48"/>
    </row>
    <row r="4564" spans="6:10" x14ac:dyDescent="0.25">
      <c r="F4564" s="48"/>
      <c r="G4564" s="48"/>
      <c r="H4564" s="61"/>
      <c r="I4564" s="48"/>
      <c r="J4564" s="48"/>
    </row>
    <row r="4565" spans="6:10" x14ac:dyDescent="0.25">
      <c r="F4565" s="48"/>
      <c r="G4565" s="48"/>
      <c r="H4565" s="61"/>
      <c r="I4565" s="48"/>
      <c r="J4565" s="48"/>
    </row>
    <row r="4566" spans="6:10" x14ac:dyDescent="0.25">
      <c r="F4566" s="48"/>
      <c r="G4566" s="48"/>
      <c r="H4566" s="61"/>
      <c r="I4566" s="48"/>
      <c r="J4566" s="48"/>
    </row>
    <row r="4567" spans="6:10" x14ac:dyDescent="0.25">
      <c r="F4567" s="48"/>
      <c r="G4567" s="48"/>
      <c r="H4567" s="61"/>
      <c r="I4567" s="48"/>
      <c r="J4567" s="48"/>
    </row>
    <row r="4568" spans="6:10" x14ac:dyDescent="0.25">
      <c r="F4568" s="48"/>
      <c r="G4568" s="48"/>
      <c r="H4568" s="61"/>
      <c r="I4568" s="48"/>
      <c r="J4568" s="48"/>
    </row>
    <row r="4569" spans="6:10" x14ac:dyDescent="0.25">
      <c r="F4569" s="48"/>
      <c r="G4569" s="48"/>
      <c r="H4569" s="61"/>
      <c r="I4569" s="48"/>
      <c r="J4569" s="48"/>
    </row>
    <row r="4570" spans="6:10" x14ac:dyDescent="0.25">
      <c r="F4570" s="48"/>
      <c r="G4570" s="48"/>
      <c r="H4570" s="61"/>
      <c r="I4570" s="48"/>
      <c r="J4570" s="48"/>
    </row>
    <row r="4571" spans="6:10" x14ac:dyDescent="0.25">
      <c r="F4571" s="48"/>
      <c r="G4571" s="48"/>
      <c r="H4571" s="61"/>
      <c r="I4571" s="48"/>
      <c r="J4571" s="48"/>
    </row>
    <row r="4572" spans="6:10" x14ac:dyDescent="0.25">
      <c r="F4572" s="48"/>
      <c r="G4572" s="48"/>
      <c r="H4572" s="61"/>
      <c r="I4572" s="48"/>
      <c r="J4572" s="48"/>
    </row>
    <row r="4573" spans="6:10" x14ac:dyDescent="0.25">
      <c r="F4573" s="48"/>
      <c r="G4573" s="48"/>
      <c r="H4573" s="61"/>
      <c r="I4573" s="48"/>
      <c r="J4573" s="48"/>
    </row>
    <row r="4574" spans="6:10" x14ac:dyDescent="0.25">
      <c r="F4574" s="48"/>
      <c r="G4574" s="48"/>
      <c r="H4574" s="61"/>
      <c r="I4574" s="48"/>
      <c r="J4574" s="48"/>
    </row>
    <row r="4575" spans="6:10" x14ac:dyDescent="0.25">
      <c r="F4575" s="48"/>
      <c r="G4575" s="48"/>
      <c r="H4575" s="61"/>
      <c r="I4575" s="48"/>
      <c r="J4575" s="48"/>
    </row>
    <row r="4576" spans="6:10" x14ac:dyDescent="0.25">
      <c r="F4576" s="48"/>
      <c r="G4576" s="48"/>
      <c r="H4576" s="61"/>
      <c r="I4576" s="48"/>
      <c r="J4576" s="48"/>
    </row>
    <row r="4577" spans="6:10" x14ac:dyDescent="0.25">
      <c r="F4577" s="48"/>
      <c r="G4577" s="48"/>
      <c r="H4577" s="61"/>
      <c r="I4577" s="48"/>
      <c r="J4577" s="48"/>
    </row>
    <row r="4578" spans="6:10" x14ac:dyDescent="0.25">
      <c r="F4578" s="48"/>
      <c r="G4578" s="48"/>
      <c r="H4578" s="61"/>
      <c r="I4578" s="48"/>
      <c r="J4578" s="48"/>
    </row>
    <row r="4579" spans="6:10" x14ac:dyDescent="0.25">
      <c r="F4579" s="48"/>
      <c r="G4579" s="48"/>
      <c r="H4579" s="61"/>
      <c r="I4579" s="48"/>
      <c r="J4579" s="48"/>
    </row>
    <row r="4580" spans="6:10" x14ac:dyDescent="0.25">
      <c r="F4580" s="48"/>
      <c r="G4580" s="48"/>
      <c r="H4580" s="61"/>
      <c r="I4580" s="48"/>
      <c r="J4580" s="48"/>
    </row>
    <row r="4581" spans="6:10" x14ac:dyDescent="0.25">
      <c r="F4581" s="48"/>
      <c r="G4581" s="48"/>
      <c r="H4581" s="61"/>
      <c r="I4581" s="48"/>
      <c r="J4581" s="48"/>
    </row>
    <row r="4582" spans="6:10" x14ac:dyDescent="0.25">
      <c r="F4582" s="48"/>
      <c r="G4582" s="48"/>
      <c r="H4582" s="61"/>
      <c r="I4582" s="48"/>
      <c r="J4582" s="48"/>
    </row>
    <row r="4583" spans="6:10" x14ac:dyDescent="0.25">
      <c r="F4583" s="48"/>
      <c r="G4583" s="48"/>
      <c r="H4583" s="61"/>
      <c r="I4583" s="48"/>
      <c r="J4583" s="48"/>
    </row>
    <row r="4584" spans="6:10" x14ac:dyDescent="0.25">
      <c r="F4584" s="48"/>
      <c r="G4584" s="48"/>
      <c r="H4584" s="61"/>
      <c r="I4584" s="48"/>
      <c r="J4584" s="48"/>
    </row>
    <row r="4585" spans="6:10" x14ac:dyDescent="0.25">
      <c r="F4585" s="48"/>
      <c r="G4585" s="48"/>
      <c r="H4585" s="61"/>
      <c r="I4585" s="48"/>
      <c r="J4585" s="48"/>
    </row>
    <row r="4586" spans="6:10" x14ac:dyDescent="0.25">
      <c r="F4586" s="48"/>
      <c r="G4586" s="48"/>
      <c r="H4586" s="61"/>
      <c r="I4586" s="48"/>
      <c r="J4586" s="48"/>
    </row>
    <row r="4587" spans="6:10" x14ac:dyDescent="0.25">
      <c r="F4587" s="48"/>
      <c r="G4587" s="48"/>
      <c r="H4587" s="61"/>
      <c r="I4587" s="48"/>
      <c r="J4587" s="48"/>
    </row>
    <row r="4588" spans="6:10" x14ac:dyDescent="0.25">
      <c r="F4588" s="48"/>
      <c r="G4588" s="48"/>
      <c r="H4588" s="61"/>
      <c r="I4588" s="48"/>
      <c r="J4588" s="48"/>
    </row>
    <row r="4589" spans="6:10" x14ac:dyDescent="0.25">
      <c r="F4589" s="48"/>
      <c r="G4589" s="48"/>
      <c r="H4589" s="61"/>
      <c r="I4589" s="48"/>
      <c r="J4589" s="48"/>
    </row>
    <row r="4590" spans="6:10" x14ac:dyDescent="0.25">
      <c r="F4590" s="48"/>
      <c r="G4590" s="48"/>
      <c r="H4590" s="61"/>
      <c r="I4590" s="48"/>
      <c r="J4590" s="48"/>
    </row>
    <row r="4591" spans="6:10" x14ac:dyDescent="0.25">
      <c r="F4591" s="48"/>
      <c r="G4591" s="48"/>
      <c r="H4591" s="61"/>
      <c r="I4591" s="48"/>
      <c r="J4591" s="48"/>
    </row>
    <row r="4592" spans="6:10" x14ac:dyDescent="0.25">
      <c r="F4592" s="48"/>
      <c r="G4592" s="48"/>
      <c r="H4592" s="61"/>
      <c r="I4592" s="48"/>
      <c r="J4592" s="48"/>
    </row>
    <row r="4593" spans="6:10" x14ac:dyDescent="0.25">
      <c r="F4593" s="48"/>
      <c r="G4593" s="48"/>
      <c r="H4593" s="61"/>
      <c r="I4593" s="48"/>
      <c r="J4593" s="48"/>
    </row>
    <row r="4594" spans="6:10" x14ac:dyDescent="0.25">
      <c r="F4594" s="48"/>
      <c r="G4594" s="48"/>
      <c r="H4594" s="61"/>
      <c r="I4594" s="48"/>
      <c r="J4594" s="48"/>
    </row>
    <row r="4595" spans="6:10" x14ac:dyDescent="0.25">
      <c r="F4595" s="48"/>
      <c r="G4595" s="48"/>
      <c r="H4595" s="61"/>
      <c r="I4595" s="48"/>
      <c r="J4595" s="48"/>
    </row>
    <row r="4596" spans="6:10" x14ac:dyDescent="0.25">
      <c r="F4596" s="48"/>
      <c r="G4596" s="48"/>
      <c r="H4596" s="61"/>
      <c r="I4596" s="48"/>
      <c r="J4596" s="48"/>
    </row>
    <row r="4597" spans="6:10" x14ac:dyDescent="0.25">
      <c r="F4597" s="48"/>
      <c r="G4597" s="48"/>
      <c r="H4597" s="61"/>
      <c r="I4597" s="48"/>
      <c r="J4597" s="48"/>
    </row>
    <row r="4598" spans="6:10" x14ac:dyDescent="0.25">
      <c r="F4598" s="48"/>
      <c r="G4598" s="48"/>
      <c r="H4598" s="61"/>
      <c r="I4598" s="48"/>
      <c r="J4598" s="48"/>
    </row>
    <row r="4599" spans="6:10" x14ac:dyDescent="0.25">
      <c r="F4599" s="48"/>
      <c r="G4599" s="48"/>
      <c r="H4599" s="61"/>
      <c r="I4599" s="48"/>
      <c r="J4599" s="48"/>
    </row>
    <row r="4600" spans="6:10" x14ac:dyDescent="0.25">
      <c r="F4600" s="48"/>
      <c r="G4600" s="48"/>
      <c r="H4600" s="61"/>
      <c r="I4600" s="48"/>
      <c r="J4600" s="48"/>
    </row>
    <row r="4601" spans="6:10" x14ac:dyDescent="0.25">
      <c r="F4601" s="48"/>
      <c r="G4601" s="48"/>
      <c r="H4601" s="61"/>
      <c r="I4601" s="48"/>
      <c r="J4601" s="48"/>
    </row>
    <row r="4602" spans="6:10" x14ac:dyDescent="0.25">
      <c r="F4602" s="48"/>
      <c r="G4602" s="48"/>
      <c r="H4602" s="61"/>
      <c r="I4602" s="48"/>
      <c r="J4602" s="48"/>
    </row>
    <row r="4603" spans="6:10" x14ac:dyDescent="0.25">
      <c r="F4603" s="48"/>
      <c r="G4603" s="48"/>
      <c r="H4603" s="61"/>
      <c r="I4603" s="48"/>
      <c r="J4603" s="48"/>
    </row>
    <row r="4604" spans="6:10" x14ac:dyDescent="0.25">
      <c r="F4604" s="48"/>
      <c r="G4604" s="48"/>
      <c r="H4604" s="61"/>
      <c r="I4604" s="48"/>
      <c r="J4604" s="48"/>
    </row>
    <row r="4605" spans="6:10" x14ac:dyDescent="0.25">
      <c r="F4605" s="48"/>
      <c r="G4605" s="48"/>
      <c r="H4605" s="61"/>
      <c r="I4605" s="48"/>
      <c r="J4605" s="48"/>
    </row>
    <row r="4606" spans="6:10" x14ac:dyDescent="0.25">
      <c r="F4606" s="48"/>
      <c r="G4606" s="48"/>
      <c r="H4606" s="61"/>
      <c r="I4606" s="48"/>
      <c r="J4606" s="48"/>
    </row>
    <row r="4607" spans="6:10" x14ac:dyDescent="0.25">
      <c r="F4607" s="48"/>
      <c r="G4607" s="48"/>
      <c r="H4607" s="61"/>
      <c r="I4607" s="48"/>
      <c r="J4607" s="48"/>
    </row>
    <row r="4608" spans="6:10" x14ac:dyDescent="0.25">
      <c r="F4608" s="48"/>
      <c r="G4608" s="48"/>
      <c r="H4608" s="61"/>
      <c r="I4608" s="48"/>
      <c r="J4608" s="48"/>
    </row>
    <row r="4609" spans="6:10" x14ac:dyDescent="0.25">
      <c r="F4609" s="48"/>
      <c r="G4609" s="48"/>
      <c r="H4609" s="61"/>
      <c r="I4609" s="48"/>
      <c r="J4609" s="48"/>
    </row>
    <row r="4610" spans="6:10" x14ac:dyDescent="0.25">
      <c r="F4610" s="48"/>
      <c r="G4610" s="48"/>
      <c r="H4610" s="61"/>
      <c r="I4610" s="48"/>
      <c r="J4610" s="48"/>
    </row>
    <row r="4611" spans="6:10" x14ac:dyDescent="0.25">
      <c r="F4611" s="48"/>
      <c r="G4611" s="48"/>
      <c r="H4611" s="61"/>
      <c r="I4611" s="48"/>
      <c r="J4611" s="48"/>
    </row>
    <row r="4612" spans="6:10" x14ac:dyDescent="0.25">
      <c r="F4612" s="48"/>
      <c r="G4612" s="48"/>
      <c r="H4612" s="61"/>
      <c r="I4612" s="48"/>
      <c r="J4612" s="48"/>
    </row>
    <row r="4613" spans="6:10" x14ac:dyDescent="0.25">
      <c r="F4613" s="48"/>
      <c r="G4613" s="48"/>
      <c r="H4613" s="61"/>
      <c r="I4613" s="48"/>
      <c r="J4613" s="48"/>
    </row>
    <row r="4614" spans="6:10" x14ac:dyDescent="0.25">
      <c r="F4614" s="48"/>
      <c r="G4614" s="48"/>
      <c r="H4614" s="61"/>
      <c r="I4614" s="48"/>
      <c r="J4614" s="48"/>
    </row>
    <row r="4615" spans="6:10" x14ac:dyDescent="0.25">
      <c r="F4615" s="48"/>
      <c r="G4615" s="48"/>
      <c r="H4615" s="61"/>
      <c r="I4615" s="48"/>
      <c r="J4615" s="48"/>
    </row>
    <row r="4616" spans="6:10" x14ac:dyDescent="0.25">
      <c r="F4616" s="48"/>
      <c r="G4616" s="48"/>
      <c r="H4616" s="61"/>
      <c r="I4616" s="48"/>
      <c r="J4616" s="48"/>
    </row>
    <row r="4617" spans="6:10" x14ac:dyDescent="0.25">
      <c r="F4617" s="48"/>
      <c r="G4617" s="48"/>
      <c r="H4617" s="61"/>
      <c r="I4617" s="48"/>
      <c r="J4617" s="48"/>
    </row>
    <row r="4618" spans="6:10" x14ac:dyDescent="0.25">
      <c r="F4618" s="48"/>
      <c r="G4618" s="48"/>
      <c r="H4618" s="61"/>
      <c r="I4618" s="48"/>
      <c r="J4618" s="48"/>
    </row>
    <row r="4619" spans="6:10" x14ac:dyDescent="0.25">
      <c r="F4619" s="48"/>
      <c r="G4619" s="48"/>
      <c r="H4619" s="61"/>
      <c r="I4619" s="48"/>
      <c r="J4619" s="48"/>
    </row>
    <row r="4620" spans="6:10" x14ac:dyDescent="0.25">
      <c r="F4620" s="48"/>
      <c r="G4620" s="48"/>
      <c r="H4620" s="61"/>
      <c r="I4620" s="48"/>
      <c r="J4620" s="48"/>
    </row>
    <row r="4621" spans="6:10" x14ac:dyDescent="0.25">
      <c r="F4621" s="48"/>
      <c r="G4621" s="48"/>
      <c r="H4621" s="61"/>
      <c r="I4621" s="48"/>
      <c r="J4621" s="48"/>
    </row>
    <row r="4622" spans="6:10" x14ac:dyDescent="0.25">
      <c r="F4622" s="48"/>
      <c r="G4622" s="48"/>
      <c r="H4622" s="61"/>
      <c r="I4622" s="48"/>
      <c r="J4622" s="48"/>
    </row>
    <row r="4623" spans="6:10" x14ac:dyDescent="0.25">
      <c r="F4623" s="48"/>
      <c r="G4623" s="48"/>
      <c r="H4623" s="61"/>
      <c r="I4623" s="48"/>
      <c r="J4623" s="48"/>
    </row>
    <row r="4624" spans="6:10" x14ac:dyDescent="0.25">
      <c r="F4624" s="48"/>
      <c r="G4624" s="48"/>
      <c r="H4624" s="61"/>
      <c r="I4624" s="48"/>
      <c r="J4624" s="48"/>
    </row>
    <row r="4625" spans="6:10" x14ac:dyDescent="0.25">
      <c r="F4625" s="48"/>
      <c r="G4625" s="48"/>
      <c r="H4625" s="61"/>
      <c r="I4625" s="48"/>
      <c r="J4625" s="48"/>
    </row>
    <row r="4626" spans="6:10" x14ac:dyDescent="0.25">
      <c r="F4626" s="48"/>
      <c r="G4626" s="48"/>
      <c r="H4626" s="61"/>
      <c r="I4626" s="48"/>
      <c r="J4626" s="48"/>
    </row>
    <row r="4627" spans="6:10" x14ac:dyDescent="0.25">
      <c r="F4627" s="48"/>
      <c r="G4627" s="48"/>
      <c r="H4627" s="61"/>
      <c r="I4627" s="48"/>
      <c r="J4627" s="48"/>
    </row>
    <row r="4628" spans="6:10" x14ac:dyDescent="0.25">
      <c r="F4628" s="48"/>
      <c r="G4628" s="48"/>
      <c r="H4628" s="61"/>
      <c r="I4628" s="48"/>
      <c r="J4628" s="48"/>
    </row>
    <row r="4629" spans="6:10" x14ac:dyDescent="0.25">
      <c r="F4629" s="48"/>
      <c r="G4629" s="48"/>
      <c r="H4629" s="61"/>
      <c r="I4629" s="48"/>
      <c r="J4629" s="48"/>
    </row>
    <row r="4630" spans="6:10" x14ac:dyDescent="0.25">
      <c r="F4630" s="48"/>
      <c r="G4630" s="48"/>
      <c r="H4630" s="61"/>
      <c r="I4630" s="48"/>
      <c r="J4630" s="48"/>
    </row>
    <row r="4631" spans="6:10" x14ac:dyDescent="0.25">
      <c r="F4631" s="48"/>
      <c r="G4631" s="48"/>
      <c r="H4631" s="61"/>
      <c r="I4631" s="48"/>
      <c r="J4631" s="48"/>
    </row>
    <row r="4632" spans="6:10" x14ac:dyDescent="0.25">
      <c r="F4632" s="48"/>
      <c r="G4632" s="48"/>
      <c r="H4632" s="61"/>
      <c r="I4632" s="48"/>
      <c r="J4632" s="48"/>
    </row>
    <row r="4633" spans="6:10" x14ac:dyDescent="0.25">
      <c r="F4633" s="48"/>
      <c r="G4633" s="48"/>
      <c r="H4633" s="61"/>
      <c r="I4633" s="48"/>
      <c r="J4633" s="48"/>
    </row>
    <row r="4634" spans="6:10" x14ac:dyDescent="0.25">
      <c r="F4634" s="48"/>
      <c r="G4634" s="48"/>
      <c r="H4634" s="61"/>
      <c r="I4634" s="48"/>
      <c r="J4634" s="48"/>
    </row>
    <row r="4635" spans="6:10" x14ac:dyDescent="0.25">
      <c r="F4635" s="48"/>
      <c r="G4635" s="48"/>
      <c r="H4635" s="61"/>
      <c r="I4635" s="48"/>
      <c r="J4635" s="48"/>
    </row>
    <row r="4636" spans="6:10" x14ac:dyDescent="0.25">
      <c r="F4636" s="48"/>
      <c r="G4636" s="48"/>
      <c r="H4636" s="61"/>
      <c r="I4636" s="48"/>
      <c r="J4636" s="48"/>
    </row>
    <row r="4637" spans="6:10" x14ac:dyDescent="0.25">
      <c r="F4637" s="48"/>
      <c r="G4637" s="48"/>
      <c r="H4637" s="61"/>
      <c r="I4637" s="48"/>
      <c r="J4637" s="48"/>
    </row>
    <row r="4638" spans="6:10" x14ac:dyDescent="0.25">
      <c r="F4638" s="48"/>
      <c r="G4638" s="48"/>
      <c r="H4638" s="61"/>
      <c r="I4638" s="48"/>
      <c r="J4638" s="48"/>
    </row>
    <row r="4639" spans="6:10" x14ac:dyDescent="0.25">
      <c r="F4639" s="48"/>
      <c r="G4639" s="48"/>
      <c r="H4639" s="61"/>
      <c r="I4639" s="48"/>
      <c r="J4639" s="48"/>
    </row>
    <row r="4640" spans="6:10" x14ac:dyDescent="0.25">
      <c r="F4640" s="48"/>
      <c r="G4640" s="48"/>
      <c r="H4640" s="61"/>
      <c r="I4640" s="48"/>
      <c r="J4640" s="48"/>
    </row>
    <row r="4641" spans="6:10" x14ac:dyDescent="0.25">
      <c r="F4641" s="48"/>
      <c r="G4641" s="48"/>
      <c r="H4641" s="61"/>
      <c r="I4641" s="48"/>
      <c r="J4641" s="48"/>
    </row>
    <row r="4642" spans="6:10" x14ac:dyDescent="0.25">
      <c r="F4642" s="48"/>
      <c r="G4642" s="48"/>
      <c r="H4642" s="61"/>
      <c r="I4642" s="48"/>
      <c r="J4642" s="48"/>
    </row>
    <row r="4643" spans="6:10" x14ac:dyDescent="0.25">
      <c r="F4643" s="48"/>
      <c r="G4643" s="48"/>
      <c r="H4643" s="61"/>
      <c r="I4643" s="48"/>
      <c r="J4643" s="48"/>
    </row>
    <row r="4644" spans="6:10" x14ac:dyDescent="0.25">
      <c r="F4644" s="48"/>
      <c r="G4644" s="48"/>
      <c r="H4644" s="61"/>
      <c r="I4644" s="48"/>
      <c r="J4644" s="48"/>
    </row>
    <row r="4645" spans="6:10" x14ac:dyDescent="0.25">
      <c r="F4645" s="48"/>
      <c r="G4645" s="48"/>
      <c r="H4645" s="61"/>
      <c r="I4645" s="48"/>
      <c r="J4645" s="48"/>
    </row>
    <row r="4646" spans="6:10" x14ac:dyDescent="0.25">
      <c r="F4646" s="48"/>
      <c r="G4646" s="48"/>
      <c r="H4646" s="61"/>
      <c r="I4646" s="48"/>
      <c r="J4646" s="48"/>
    </row>
    <row r="4647" spans="6:10" x14ac:dyDescent="0.25">
      <c r="F4647" s="48"/>
      <c r="G4647" s="48"/>
      <c r="H4647" s="61"/>
      <c r="I4647" s="48"/>
      <c r="J4647" s="48"/>
    </row>
    <row r="4648" spans="6:10" x14ac:dyDescent="0.25">
      <c r="F4648" s="48"/>
      <c r="G4648" s="48"/>
      <c r="H4648" s="61"/>
      <c r="I4648" s="48"/>
      <c r="J4648" s="48"/>
    </row>
    <row r="4649" spans="6:10" x14ac:dyDescent="0.25">
      <c r="F4649" s="48"/>
      <c r="G4649" s="48"/>
      <c r="H4649" s="61"/>
      <c r="I4649" s="48"/>
      <c r="J4649" s="48"/>
    </row>
    <row r="4650" spans="6:10" x14ac:dyDescent="0.25">
      <c r="F4650" s="48"/>
      <c r="G4650" s="48"/>
      <c r="H4650" s="61"/>
      <c r="I4650" s="48"/>
      <c r="J4650" s="48"/>
    </row>
    <row r="4651" spans="6:10" x14ac:dyDescent="0.25">
      <c r="F4651" s="48"/>
      <c r="G4651" s="48"/>
      <c r="H4651" s="61"/>
      <c r="I4651" s="48"/>
      <c r="J4651" s="48"/>
    </row>
    <row r="4652" spans="6:10" x14ac:dyDescent="0.25">
      <c r="F4652" s="48"/>
      <c r="G4652" s="48"/>
      <c r="H4652" s="61"/>
      <c r="I4652" s="48"/>
      <c r="J4652" s="48"/>
    </row>
    <row r="4653" spans="6:10" x14ac:dyDescent="0.25">
      <c r="F4653" s="48"/>
      <c r="G4653" s="48"/>
      <c r="H4653" s="61"/>
      <c r="I4653" s="48"/>
      <c r="J4653" s="48"/>
    </row>
    <row r="4654" spans="6:10" x14ac:dyDescent="0.25">
      <c r="F4654" s="48"/>
      <c r="G4654" s="48"/>
      <c r="H4654" s="61"/>
      <c r="I4654" s="48"/>
      <c r="J4654" s="48"/>
    </row>
    <row r="4655" spans="6:10" x14ac:dyDescent="0.25">
      <c r="F4655" s="48"/>
      <c r="G4655" s="48"/>
      <c r="H4655" s="61"/>
      <c r="I4655" s="48"/>
      <c r="J4655" s="48"/>
    </row>
    <row r="4656" spans="6:10" x14ac:dyDescent="0.25">
      <c r="F4656" s="48"/>
      <c r="G4656" s="48"/>
      <c r="H4656" s="61"/>
      <c r="I4656" s="48"/>
      <c r="J4656" s="48"/>
    </row>
    <row r="4657" spans="6:10" x14ac:dyDescent="0.25">
      <c r="F4657" s="48"/>
      <c r="G4657" s="48"/>
      <c r="H4657" s="61"/>
      <c r="I4657" s="48"/>
      <c r="J4657" s="48"/>
    </row>
    <row r="4658" spans="6:10" x14ac:dyDescent="0.25">
      <c r="F4658" s="48"/>
      <c r="G4658" s="48"/>
      <c r="H4658" s="61"/>
      <c r="I4658" s="48"/>
      <c r="J4658" s="48"/>
    </row>
    <row r="4659" spans="6:10" x14ac:dyDescent="0.25">
      <c r="F4659" s="48"/>
      <c r="G4659" s="48"/>
      <c r="H4659" s="61"/>
      <c r="I4659" s="48"/>
      <c r="J4659" s="48"/>
    </row>
    <row r="4660" spans="6:10" x14ac:dyDescent="0.25">
      <c r="F4660" s="48"/>
      <c r="G4660" s="48"/>
      <c r="H4660" s="61"/>
      <c r="I4660" s="48"/>
      <c r="J4660" s="48"/>
    </row>
    <row r="4661" spans="6:10" x14ac:dyDescent="0.25">
      <c r="F4661" s="48"/>
      <c r="G4661" s="48"/>
      <c r="H4661" s="61"/>
      <c r="I4661" s="48"/>
      <c r="J4661" s="48"/>
    </row>
    <row r="4662" spans="6:10" x14ac:dyDescent="0.25">
      <c r="F4662" s="48"/>
      <c r="G4662" s="48"/>
      <c r="H4662" s="61"/>
      <c r="I4662" s="48"/>
      <c r="J4662" s="48"/>
    </row>
    <row r="4663" spans="6:10" x14ac:dyDescent="0.25">
      <c r="F4663" s="48"/>
      <c r="G4663" s="48"/>
      <c r="H4663" s="61"/>
      <c r="I4663" s="48"/>
      <c r="J4663" s="48"/>
    </row>
    <row r="4664" spans="6:10" x14ac:dyDescent="0.25">
      <c r="F4664" s="48"/>
      <c r="G4664" s="48"/>
      <c r="H4664" s="61"/>
      <c r="I4664" s="48"/>
      <c r="J4664" s="48"/>
    </row>
    <row r="4665" spans="6:10" x14ac:dyDescent="0.25">
      <c r="F4665" s="48"/>
      <c r="G4665" s="48"/>
      <c r="H4665" s="61"/>
      <c r="I4665" s="48"/>
      <c r="J4665" s="48"/>
    </row>
    <row r="4666" spans="6:10" x14ac:dyDescent="0.25">
      <c r="F4666" s="48"/>
      <c r="G4666" s="48"/>
      <c r="H4666" s="61"/>
      <c r="I4666" s="48"/>
      <c r="J4666" s="48"/>
    </row>
    <row r="4667" spans="6:10" x14ac:dyDescent="0.25">
      <c r="F4667" s="48"/>
      <c r="G4667" s="48"/>
      <c r="H4667" s="61"/>
      <c r="I4667" s="48"/>
      <c r="J4667" s="48"/>
    </row>
    <row r="4668" spans="6:10" x14ac:dyDescent="0.25">
      <c r="F4668" s="48"/>
      <c r="G4668" s="48"/>
      <c r="H4668" s="61"/>
      <c r="I4668" s="48"/>
      <c r="J4668" s="48"/>
    </row>
    <row r="4669" spans="6:10" x14ac:dyDescent="0.25">
      <c r="F4669" s="48"/>
      <c r="G4669" s="48"/>
      <c r="H4669" s="61"/>
      <c r="I4669" s="48"/>
      <c r="J4669" s="48"/>
    </row>
    <row r="4670" spans="6:10" x14ac:dyDescent="0.25">
      <c r="F4670" s="48"/>
      <c r="G4670" s="48"/>
      <c r="H4670" s="61"/>
      <c r="I4670" s="48"/>
      <c r="J4670" s="48"/>
    </row>
    <row r="4671" spans="6:10" x14ac:dyDescent="0.25">
      <c r="F4671" s="48"/>
      <c r="G4671" s="48"/>
      <c r="H4671" s="61"/>
      <c r="I4671" s="48"/>
      <c r="J4671" s="48"/>
    </row>
    <row r="4672" spans="6:10" x14ac:dyDescent="0.25">
      <c r="F4672" s="48"/>
      <c r="G4672" s="48"/>
      <c r="H4672" s="61"/>
      <c r="I4672" s="48"/>
      <c r="J4672" s="48"/>
    </row>
    <row r="4673" spans="6:10" x14ac:dyDescent="0.25">
      <c r="F4673" s="48"/>
      <c r="G4673" s="48"/>
      <c r="H4673" s="61"/>
      <c r="I4673" s="48"/>
      <c r="J4673" s="48"/>
    </row>
    <row r="4674" spans="6:10" x14ac:dyDescent="0.25">
      <c r="F4674" s="48"/>
      <c r="G4674" s="48"/>
      <c r="H4674" s="61"/>
      <c r="I4674" s="48"/>
      <c r="J4674" s="48"/>
    </row>
    <row r="4675" spans="6:10" x14ac:dyDescent="0.25">
      <c r="F4675" s="48"/>
      <c r="G4675" s="48"/>
      <c r="H4675" s="61"/>
      <c r="I4675" s="48"/>
      <c r="J4675" s="48"/>
    </row>
    <row r="4676" spans="6:10" x14ac:dyDescent="0.25">
      <c r="F4676" s="48"/>
      <c r="G4676" s="48"/>
      <c r="H4676" s="61"/>
      <c r="I4676" s="48"/>
      <c r="J4676" s="48"/>
    </row>
    <row r="4677" spans="6:10" x14ac:dyDescent="0.25">
      <c r="F4677" s="48"/>
      <c r="G4677" s="48"/>
      <c r="H4677" s="61"/>
      <c r="I4677" s="48"/>
      <c r="J4677" s="48"/>
    </row>
    <row r="4678" spans="6:10" x14ac:dyDescent="0.25">
      <c r="F4678" s="48"/>
      <c r="G4678" s="48"/>
      <c r="H4678" s="61"/>
      <c r="I4678" s="48"/>
      <c r="J4678" s="48"/>
    </row>
    <row r="4679" spans="6:10" x14ac:dyDescent="0.25">
      <c r="F4679" s="48"/>
      <c r="G4679" s="48"/>
      <c r="H4679" s="61"/>
      <c r="I4679" s="48"/>
      <c r="J4679" s="48"/>
    </row>
    <row r="4680" spans="6:10" x14ac:dyDescent="0.25">
      <c r="F4680" s="48"/>
      <c r="G4680" s="48"/>
      <c r="H4680" s="61"/>
      <c r="I4680" s="48"/>
      <c r="J4680" s="48"/>
    </row>
    <row r="4681" spans="6:10" x14ac:dyDescent="0.25">
      <c r="F4681" s="48"/>
      <c r="G4681" s="48"/>
      <c r="H4681" s="61"/>
      <c r="I4681" s="48"/>
      <c r="J4681" s="48"/>
    </row>
    <row r="4682" spans="6:10" x14ac:dyDescent="0.25">
      <c r="F4682" s="48"/>
      <c r="G4682" s="48"/>
      <c r="H4682" s="61"/>
      <c r="I4682" s="48"/>
      <c r="J4682" s="48"/>
    </row>
    <row r="4683" spans="6:10" x14ac:dyDescent="0.25">
      <c r="F4683" s="48"/>
      <c r="G4683" s="48"/>
      <c r="H4683" s="61"/>
      <c r="I4683" s="48"/>
      <c r="J4683" s="48"/>
    </row>
    <row r="4684" spans="6:10" x14ac:dyDescent="0.25">
      <c r="F4684" s="48"/>
      <c r="G4684" s="48"/>
      <c r="H4684" s="61"/>
      <c r="I4684" s="48"/>
      <c r="J4684" s="48"/>
    </row>
    <row r="4685" spans="6:10" x14ac:dyDescent="0.25">
      <c r="F4685" s="48"/>
      <c r="G4685" s="48"/>
      <c r="H4685" s="61"/>
      <c r="I4685" s="48"/>
      <c r="J4685" s="48"/>
    </row>
    <row r="4686" spans="6:10" x14ac:dyDescent="0.25">
      <c r="F4686" s="48"/>
      <c r="G4686" s="48"/>
      <c r="H4686" s="61"/>
      <c r="I4686" s="48"/>
      <c r="J4686" s="48"/>
    </row>
    <row r="4687" spans="6:10" x14ac:dyDescent="0.25">
      <c r="F4687" s="48"/>
      <c r="G4687" s="48"/>
      <c r="H4687" s="61"/>
      <c r="I4687" s="48"/>
      <c r="J4687" s="48"/>
    </row>
    <row r="4688" spans="6:10" x14ac:dyDescent="0.25">
      <c r="F4688" s="48"/>
      <c r="G4688" s="48"/>
      <c r="H4688" s="61"/>
      <c r="I4688" s="48"/>
      <c r="J4688" s="48"/>
    </row>
    <row r="4689" spans="6:10" x14ac:dyDescent="0.25">
      <c r="F4689" s="48"/>
      <c r="G4689" s="48"/>
      <c r="H4689" s="61"/>
      <c r="I4689" s="48"/>
      <c r="J4689" s="48"/>
    </row>
    <row r="4690" spans="6:10" x14ac:dyDescent="0.25">
      <c r="F4690" s="48"/>
      <c r="G4690" s="48"/>
      <c r="H4690" s="61"/>
      <c r="I4690" s="48"/>
      <c r="J4690" s="48"/>
    </row>
    <row r="4691" spans="6:10" x14ac:dyDescent="0.25">
      <c r="F4691" s="48"/>
      <c r="G4691" s="48"/>
      <c r="H4691" s="61"/>
      <c r="I4691" s="48"/>
      <c r="J4691" s="48"/>
    </row>
    <row r="4692" spans="6:10" x14ac:dyDescent="0.25">
      <c r="F4692" s="48"/>
      <c r="G4692" s="48"/>
      <c r="H4692" s="61"/>
      <c r="I4692" s="48"/>
      <c r="J4692" s="48"/>
    </row>
    <row r="4693" spans="6:10" x14ac:dyDescent="0.25">
      <c r="F4693" s="48"/>
      <c r="G4693" s="48"/>
      <c r="H4693" s="61"/>
      <c r="I4693" s="48"/>
      <c r="J4693" s="48"/>
    </row>
    <row r="4694" spans="6:10" x14ac:dyDescent="0.25">
      <c r="F4694" s="48"/>
      <c r="G4694" s="48"/>
      <c r="H4694" s="61"/>
      <c r="I4694" s="48"/>
      <c r="J4694" s="48"/>
    </row>
    <row r="4695" spans="6:10" x14ac:dyDescent="0.25">
      <c r="F4695" s="48"/>
      <c r="G4695" s="48"/>
      <c r="H4695" s="61"/>
      <c r="I4695" s="48"/>
      <c r="J4695" s="48"/>
    </row>
    <row r="4696" spans="6:10" x14ac:dyDescent="0.25">
      <c r="F4696" s="48"/>
      <c r="G4696" s="48"/>
      <c r="H4696" s="61"/>
      <c r="I4696" s="48"/>
      <c r="J4696" s="48"/>
    </row>
    <row r="4697" spans="6:10" x14ac:dyDescent="0.25">
      <c r="F4697" s="48"/>
      <c r="G4697" s="48"/>
      <c r="H4697" s="61"/>
      <c r="I4697" s="48"/>
      <c r="J4697" s="48"/>
    </row>
    <row r="4698" spans="6:10" x14ac:dyDescent="0.25">
      <c r="F4698" s="48"/>
      <c r="G4698" s="48"/>
      <c r="H4698" s="61"/>
      <c r="I4698" s="48"/>
      <c r="J4698" s="48"/>
    </row>
    <row r="4699" spans="6:10" x14ac:dyDescent="0.25">
      <c r="F4699" s="48"/>
      <c r="G4699" s="48"/>
      <c r="H4699" s="61"/>
      <c r="I4699" s="48"/>
      <c r="J4699" s="48"/>
    </row>
    <row r="4700" spans="6:10" x14ac:dyDescent="0.25">
      <c r="F4700" s="48"/>
      <c r="G4700" s="48"/>
      <c r="H4700" s="61"/>
      <c r="I4700" s="48"/>
      <c r="J4700" s="48"/>
    </row>
    <row r="4701" spans="6:10" x14ac:dyDescent="0.25">
      <c r="F4701" s="48"/>
      <c r="G4701" s="48"/>
      <c r="H4701" s="61"/>
      <c r="I4701" s="48"/>
      <c r="J4701" s="48"/>
    </row>
    <row r="4702" spans="6:10" x14ac:dyDescent="0.25">
      <c r="F4702" s="48"/>
      <c r="G4702" s="48"/>
      <c r="H4702" s="61"/>
      <c r="I4702" s="48"/>
      <c r="J4702" s="48"/>
    </row>
    <row r="4703" spans="6:10" x14ac:dyDescent="0.25">
      <c r="F4703" s="48"/>
      <c r="G4703" s="48"/>
      <c r="H4703" s="61"/>
      <c r="I4703" s="48"/>
      <c r="J4703" s="48"/>
    </row>
    <row r="4704" spans="6:10" x14ac:dyDescent="0.25">
      <c r="F4704" s="48"/>
      <c r="G4704" s="48"/>
      <c r="H4704" s="61"/>
      <c r="I4704" s="48"/>
      <c r="J4704" s="48"/>
    </row>
    <row r="4705" spans="6:10" x14ac:dyDescent="0.25">
      <c r="F4705" s="48"/>
      <c r="G4705" s="48"/>
      <c r="H4705" s="61"/>
      <c r="I4705" s="48"/>
      <c r="J4705" s="48"/>
    </row>
    <row r="4706" spans="6:10" x14ac:dyDescent="0.25">
      <c r="F4706" s="48"/>
      <c r="G4706" s="48"/>
      <c r="H4706" s="61"/>
      <c r="I4706" s="48"/>
      <c r="J4706" s="48"/>
    </row>
    <row r="4707" spans="6:10" x14ac:dyDescent="0.25">
      <c r="F4707" s="48"/>
      <c r="G4707" s="48"/>
      <c r="H4707" s="61"/>
      <c r="I4707" s="48"/>
      <c r="J4707" s="48"/>
    </row>
    <row r="4708" spans="6:10" x14ac:dyDescent="0.25">
      <c r="F4708" s="48"/>
      <c r="G4708" s="48"/>
      <c r="H4708" s="61"/>
      <c r="I4708" s="48"/>
      <c r="J4708" s="48"/>
    </row>
    <row r="4709" spans="6:10" x14ac:dyDescent="0.25">
      <c r="F4709" s="48"/>
      <c r="G4709" s="48"/>
      <c r="H4709" s="61"/>
      <c r="I4709" s="48"/>
      <c r="J4709" s="48"/>
    </row>
    <row r="4710" spans="6:10" x14ac:dyDescent="0.25">
      <c r="F4710" s="48"/>
      <c r="G4710" s="48"/>
      <c r="H4710" s="61"/>
      <c r="I4710" s="48"/>
      <c r="J4710" s="48"/>
    </row>
    <row r="4711" spans="6:10" x14ac:dyDescent="0.25">
      <c r="F4711" s="48"/>
      <c r="G4711" s="48"/>
      <c r="H4711" s="61"/>
      <c r="I4711" s="48"/>
      <c r="J4711" s="48"/>
    </row>
    <row r="4712" spans="6:10" x14ac:dyDescent="0.25">
      <c r="F4712" s="48"/>
      <c r="G4712" s="48"/>
      <c r="H4712" s="61"/>
      <c r="I4712" s="48"/>
      <c r="J4712" s="48"/>
    </row>
    <row r="4713" spans="6:10" x14ac:dyDescent="0.25">
      <c r="F4713" s="48"/>
      <c r="G4713" s="48"/>
      <c r="H4713" s="61"/>
      <c r="I4713" s="48"/>
      <c r="J4713" s="48"/>
    </row>
    <row r="4714" spans="6:10" x14ac:dyDescent="0.25">
      <c r="F4714" s="48"/>
      <c r="G4714" s="48"/>
      <c r="H4714" s="61"/>
      <c r="I4714" s="48"/>
      <c r="J4714" s="48"/>
    </row>
    <row r="4715" spans="6:10" x14ac:dyDescent="0.25">
      <c r="F4715" s="48"/>
      <c r="G4715" s="48"/>
      <c r="H4715" s="61"/>
      <c r="I4715" s="48"/>
      <c r="J4715" s="48"/>
    </row>
    <row r="4716" spans="6:10" x14ac:dyDescent="0.25">
      <c r="F4716" s="48"/>
      <c r="G4716" s="48"/>
      <c r="H4716" s="61"/>
      <c r="I4716" s="48"/>
      <c r="J4716" s="48"/>
    </row>
    <row r="4717" spans="6:10" x14ac:dyDescent="0.25">
      <c r="F4717" s="48"/>
      <c r="G4717" s="48"/>
      <c r="H4717" s="61"/>
      <c r="I4717" s="48"/>
      <c r="J4717" s="48"/>
    </row>
    <row r="4718" spans="6:10" x14ac:dyDescent="0.25">
      <c r="F4718" s="48"/>
      <c r="G4718" s="48"/>
      <c r="H4718" s="61"/>
      <c r="I4718" s="48"/>
      <c r="J4718" s="48"/>
    </row>
    <row r="4719" spans="6:10" x14ac:dyDescent="0.25">
      <c r="F4719" s="48"/>
      <c r="G4719" s="48"/>
      <c r="H4719" s="61"/>
      <c r="I4719" s="48"/>
      <c r="J4719" s="48"/>
    </row>
    <row r="4720" spans="6:10" x14ac:dyDescent="0.25">
      <c r="F4720" s="48"/>
      <c r="G4720" s="48"/>
      <c r="H4720" s="61"/>
      <c r="I4720" s="48"/>
      <c r="J4720" s="48"/>
    </row>
    <row r="4721" spans="6:10" x14ac:dyDescent="0.25">
      <c r="F4721" s="48"/>
      <c r="G4721" s="48"/>
      <c r="H4721" s="61"/>
      <c r="I4721" s="48"/>
      <c r="J4721" s="48"/>
    </row>
    <row r="4722" spans="6:10" x14ac:dyDescent="0.25">
      <c r="F4722" s="48"/>
      <c r="G4722" s="48"/>
      <c r="H4722" s="61"/>
      <c r="I4722" s="48"/>
      <c r="J4722" s="48"/>
    </row>
    <row r="4723" spans="6:10" x14ac:dyDescent="0.25">
      <c r="F4723" s="48"/>
      <c r="G4723" s="48"/>
      <c r="H4723" s="61"/>
      <c r="I4723" s="48"/>
      <c r="J4723" s="48"/>
    </row>
    <row r="4724" spans="6:10" x14ac:dyDescent="0.25">
      <c r="F4724" s="48"/>
      <c r="G4724" s="48"/>
      <c r="H4724" s="61"/>
      <c r="I4724" s="48"/>
      <c r="J4724" s="48"/>
    </row>
    <row r="4725" spans="6:10" x14ac:dyDescent="0.25">
      <c r="F4725" s="48"/>
      <c r="G4725" s="48"/>
      <c r="H4725" s="61"/>
      <c r="I4725" s="48"/>
      <c r="J4725" s="48"/>
    </row>
    <row r="4726" spans="6:10" x14ac:dyDescent="0.25">
      <c r="F4726" s="48"/>
      <c r="G4726" s="48"/>
      <c r="H4726" s="61"/>
      <c r="I4726" s="48"/>
      <c r="J4726" s="48"/>
    </row>
    <row r="4727" spans="6:10" x14ac:dyDescent="0.25">
      <c r="F4727" s="48"/>
      <c r="G4727" s="48"/>
      <c r="H4727" s="61"/>
      <c r="I4727" s="48"/>
      <c r="J4727" s="48"/>
    </row>
    <row r="4728" spans="6:10" x14ac:dyDescent="0.25">
      <c r="F4728" s="48"/>
      <c r="G4728" s="48"/>
      <c r="H4728" s="61"/>
      <c r="I4728" s="48"/>
      <c r="J4728" s="48"/>
    </row>
    <row r="4729" spans="6:10" x14ac:dyDescent="0.25">
      <c r="F4729" s="48"/>
      <c r="G4729" s="48"/>
      <c r="H4729" s="61"/>
      <c r="I4729" s="48"/>
      <c r="J4729" s="48"/>
    </row>
    <row r="4730" spans="6:10" x14ac:dyDescent="0.25">
      <c r="F4730" s="48"/>
      <c r="G4730" s="48"/>
      <c r="H4730" s="61"/>
      <c r="I4730" s="48"/>
      <c r="J4730" s="48"/>
    </row>
    <row r="4731" spans="6:10" x14ac:dyDescent="0.25">
      <c r="F4731" s="48"/>
      <c r="G4731" s="48"/>
      <c r="H4731" s="61"/>
      <c r="I4731" s="48"/>
      <c r="J4731" s="48"/>
    </row>
    <row r="4732" spans="6:10" x14ac:dyDescent="0.25">
      <c r="F4732" s="48"/>
      <c r="G4732" s="48"/>
      <c r="H4732" s="61"/>
      <c r="I4732" s="48"/>
      <c r="J4732" s="48"/>
    </row>
    <row r="4733" spans="6:10" x14ac:dyDescent="0.25">
      <c r="F4733" s="48"/>
      <c r="G4733" s="48"/>
      <c r="H4733" s="61"/>
      <c r="I4733" s="48"/>
      <c r="J4733" s="48"/>
    </row>
    <row r="4734" spans="6:10" x14ac:dyDescent="0.25">
      <c r="F4734" s="48"/>
      <c r="G4734" s="48"/>
      <c r="H4734" s="61"/>
      <c r="I4734" s="48"/>
      <c r="J4734" s="48"/>
    </row>
    <row r="4735" spans="6:10" x14ac:dyDescent="0.25">
      <c r="F4735" s="48"/>
      <c r="G4735" s="48"/>
      <c r="H4735" s="61"/>
      <c r="I4735" s="48"/>
      <c r="J4735" s="48"/>
    </row>
    <row r="4736" spans="6:10" x14ac:dyDescent="0.25">
      <c r="F4736" s="48"/>
      <c r="G4736" s="48"/>
      <c r="H4736" s="61"/>
      <c r="I4736" s="48"/>
      <c r="J4736" s="48"/>
    </row>
    <row r="4737" spans="6:10" x14ac:dyDescent="0.25">
      <c r="F4737" s="48"/>
      <c r="G4737" s="48"/>
      <c r="H4737" s="61"/>
      <c r="I4737" s="48"/>
      <c r="J4737" s="48"/>
    </row>
    <row r="4738" spans="6:10" x14ac:dyDescent="0.25">
      <c r="F4738" s="48"/>
      <c r="G4738" s="48"/>
      <c r="H4738" s="61"/>
      <c r="I4738" s="48"/>
      <c r="J4738" s="48"/>
    </row>
    <row r="4739" spans="6:10" x14ac:dyDescent="0.25">
      <c r="F4739" s="48"/>
      <c r="G4739" s="48"/>
      <c r="H4739" s="61"/>
      <c r="I4739" s="48"/>
      <c r="J4739" s="48"/>
    </row>
    <row r="4740" spans="6:10" x14ac:dyDescent="0.25">
      <c r="F4740" s="48"/>
      <c r="G4740" s="48"/>
      <c r="H4740" s="61"/>
      <c r="I4740" s="48"/>
      <c r="J4740" s="48"/>
    </row>
    <row r="4741" spans="6:10" x14ac:dyDescent="0.25">
      <c r="F4741" s="48"/>
      <c r="G4741" s="48"/>
      <c r="H4741" s="61"/>
      <c r="I4741" s="48"/>
      <c r="J4741" s="48"/>
    </row>
    <row r="4742" spans="6:10" x14ac:dyDescent="0.25">
      <c r="F4742" s="48"/>
      <c r="G4742" s="48"/>
      <c r="H4742" s="61"/>
      <c r="I4742" s="48"/>
      <c r="J4742" s="48"/>
    </row>
    <row r="4743" spans="6:10" x14ac:dyDescent="0.25">
      <c r="F4743" s="48"/>
      <c r="G4743" s="48"/>
      <c r="H4743" s="61"/>
      <c r="I4743" s="48"/>
      <c r="J4743" s="48"/>
    </row>
    <row r="4744" spans="6:10" x14ac:dyDescent="0.25">
      <c r="F4744" s="48"/>
      <c r="G4744" s="48"/>
      <c r="H4744" s="61"/>
      <c r="I4744" s="48"/>
      <c r="J4744" s="48"/>
    </row>
    <row r="4745" spans="6:10" x14ac:dyDescent="0.25">
      <c r="F4745" s="48"/>
      <c r="G4745" s="48"/>
      <c r="H4745" s="61"/>
      <c r="I4745" s="48"/>
      <c r="J4745" s="48"/>
    </row>
    <row r="4746" spans="6:10" x14ac:dyDescent="0.25">
      <c r="F4746" s="48"/>
      <c r="G4746" s="48"/>
      <c r="H4746" s="61"/>
      <c r="I4746" s="48"/>
      <c r="J4746" s="48"/>
    </row>
    <row r="4747" spans="6:10" x14ac:dyDescent="0.25">
      <c r="F4747" s="48"/>
      <c r="G4747" s="48"/>
      <c r="H4747" s="61"/>
      <c r="I4747" s="48"/>
      <c r="J4747" s="48"/>
    </row>
    <row r="4748" spans="6:10" x14ac:dyDescent="0.25">
      <c r="F4748" s="48"/>
      <c r="G4748" s="48"/>
      <c r="H4748" s="61"/>
      <c r="I4748" s="48"/>
      <c r="J4748" s="48"/>
    </row>
    <row r="4749" spans="6:10" x14ac:dyDescent="0.25">
      <c r="F4749" s="48"/>
      <c r="G4749" s="48"/>
      <c r="H4749" s="61"/>
      <c r="I4749" s="48"/>
      <c r="J4749" s="48"/>
    </row>
    <row r="4750" spans="6:10" x14ac:dyDescent="0.25">
      <c r="F4750" s="48"/>
      <c r="G4750" s="48"/>
      <c r="H4750" s="61"/>
      <c r="I4750" s="48"/>
      <c r="J4750" s="48"/>
    </row>
    <row r="4751" spans="6:10" x14ac:dyDescent="0.25">
      <c r="F4751" s="48"/>
      <c r="G4751" s="48"/>
      <c r="H4751" s="61"/>
      <c r="I4751" s="48"/>
      <c r="J4751" s="48"/>
    </row>
    <row r="4752" spans="6:10" x14ac:dyDescent="0.25">
      <c r="F4752" s="48"/>
      <c r="G4752" s="48"/>
      <c r="H4752" s="61"/>
      <c r="I4752" s="48"/>
      <c r="J4752" s="48"/>
    </row>
    <row r="4753" spans="6:10" x14ac:dyDescent="0.25">
      <c r="F4753" s="48"/>
      <c r="G4753" s="48"/>
      <c r="H4753" s="61"/>
      <c r="I4753" s="48"/>
      <c r="J4753" s="48"/>
    </row>
    <row r="4754" spans="6:10" x14ac:dyDescent="0.25">
      <c r="F4754" s="48"/>
      <c r="G4754" s="48"/>
      <c r="H4754" s="61"/>
      <c r="I4754" s="48"/>
      <c r="J4754" s="48"/>
    </row>
    <row r="4755" spans="6:10" x14ac:dyDescent="0.25">
      <c r="F4755" s="48"/>
      <c r="G4755" s="48"/>
      <c r="H4755" s="61"/>
      <c r="I4755" s="48"/>
      <c r="J4755" s="48"/>
    </row>
    <row r="4756" spans="6:10" x14ac:dyDescent="0.25">
      <c r="F4756" s="48"/>
      <c r="G4756" s="48"/>
      <c r="H4756" s="61"/>
      <c r="I4756" s="48"/>
      <c r="J4756" s="48"/>
    </row>
    <row r="4757" spans="6:10" x14ac:dyDescent="0.25">
      <c r="F4757" s="48"/>
      <c r="G4757" s="48"/>
      <c r="H4757" s="61"/>
      <c r="I4757" s="48"/>
      <c r="J4757" s="48"/>
    </row>
    <row r="4758" spans="6:10" x14ac:dyDescent="0.25">
      <c r="F4758" s="48"/>
      <c r="G4758" s="48"/>
      <c r="H4758" s="61"/>
      <c r="I4758" s="48"/>
      <c r="J4758" s="48"/>
    </row>
    <row r="4759" spans="6:10" x14ac:dyDescent="0.25">
      <c r="F4759" s="48"/>
      <c r="G4759" s="48"/>
      <c r="H4759" s="61"/>
      <c r="I4759" s="48"/>
      <c r="J4759" s="48"/>
    </row>
    <row r="4760" spans="6:10" x14ac:dyDescent="0.25">
      <c r="F4760" s="48"/>
      <c r="G4760" s="48"/>
      <c r="H4760" s="61"/>
      <c r="I4760" s="48"/>
      <c r="J4760" s="48"/>
    </row>
    <row r="4761" spans="6:10" x14ac:dyDescent="0.25">
      <c r="F4761" s="48"/>
      <c r="G4761" s="48"/>
      <c r="H4761" s="61"/>
      <c r="I4761" s="48"/>
      <c r="J4761" s="48"/>
    </row>
    <row r="4762" spans="6:10" x14ac:dyDescent="0.25">
      <c r="F4762" s="48"/>
      <c r="G4762" s="48"/>
      <c r="H4762" s="61"/>
      <c r="I4762" s="48"/>
      <c r="J4762" s="48"/>
    </row>
    <row r="4763" spans="6:10" x14ac:dyDescent="0.25">
      <c r="F4763" s="48"/>
      <c r="G4763" s="48"/>
      <c r="H4763" s="61"/>
      <c r="I4763" s="48"/>
      <c r="J4763" s="48"/>
    </row>
    <row r="4764" spans="6:10" x14ac:dyDescent="0.25">
      <c r="F4764" s="48"/>
      <c r="G4764" s="48"/>
      <c r="H4764" s="61"/>
      <c r="I4764" s="48"/>
      <c r="J4764" s="48"/>
    </row>
    <row r="4765" spans="6:10" x14ac:dyDescent="0.25">
      <c r="F4765" s="48"/>
      <c r="G4765" s="48"/>
      <c r="H4765" s="61"/>
      <c r="I4765" s="48"/>
      <c r="J4765" s="48"/>
    </row>
    <row r="4766" spans="6:10" x14ac:dyDescent="0.25">
      <c r="F4766" s="48"/>
      <c r="G4766" s="48"/>
      <c r="H4766" s="61"/>
      <c r="I4766" s="48"/>
      <c r="J4766" s="48"/>
    </row>
    <row r="4767" spans="6:10" x14ac:dyDescent="0.25">
      <c r="F4767" s="48"/>
      <c r="G4767" s="48"/>
      <c r="H4767" s="61"/>
      <c r="I4767" s="48"/>
      <c r="J4767" s="48"/>
    </row>
    <row r="4768" spans="6:10" x14ac:dyDescent="0.25">
      <c r="F4768" s="48"/>
      <c r="G4768" s="48"/>
      <c r="H4768" s="61"/>
      <c r="I4768" s="48"/>
      <c r="J4768" s="48"/>
    </row>
    <row r="4769" spans="6:10" x14ac:dyDescent="0.25">
      <c r="F4769" s="48"/>
      <c r="G4769" s="48"/>
      <c r="H4769" s="61"/>
      <c r="I4769" s="48"/>
      <c r="J4769" s="48"/>
    </row>
    <row r="4770" spans="6:10" x14ac:dyDescent="0.25">
      <c r="F4770" s="48"/>
      <c r="G4770" s="48"/>
      <c r="H4770" s="61"/>
      <c r="I4770" s="48"/>
      <c r="J4770" s="48"/>
    </row>
    <row r="4771" spans="6:10" x14ac:dyDescent="0.25">
      <c r="F4771" s="48"/>
      <c r="G4771" s="48"/>
      <c r="H4771" s="61"/>
      <c r="I4771" s="48"/>
      <c r="J4771" s="48"/>
    </row>
    <row r="4772" spans="6:10" x14ac:dyDescent="0.25">
      <c r="F4772" s="48"/>
      <c r="G4772" s="48"/>
      <c r="H4772" s="61"/>
      <c r="I4772" s="48"/>
      <c r="J4772" s="48"/>
    </row>
    <row r="4773" spans="6:10" x14ac:dyDescent="0.25">
      <c r="F4773" s="48"/>
      <c r="G4773" s="48"/>
      <c r="H4773" s="61"/>
      <c r="I4773" s="48"/>
      <c r="J4773" s="48"/>
    </row>
    <row r="4774" spans="6:10" x14ac:dyDescent="0.25">
      <c r="F4774" s="48"/>
      <c r="G4774" s="48"/>
      <c r="H4774" s="61"/>
      <c r="I4774" s="48"/>
      <c r="J4774" s="48"/>
    </row>
    <row r="4775" spans="6:10" x14ac:dyDescent="0.25">
      <c r="F4775" s="48"/>
      <c r="G4775" s="48"/>
      <c r="H4775" s="61"/>
      <c r="I4775" s="48"/>
      <c r="J4775" s="48"/>
    </row>
    <row r="4776" spans="6:10" x14ac:dyDescent="0.25">
      <c r="F4776" s="48"/>
      <c r="G4776" s="48"/>
      <c r="H4776" s="61"/>
      <c r="I4776" s="48"/>
      <c r="J4776" s="48"/>
    </row>
    <row r="4777" spans="6:10" x14ac:dyDescent="0.25">
      <c r="F4777" s="48"/>
      <c r="G4777" s="48"/>
      <c r="H4777" s="61"/>
      <c r="I4777" s="48"/>
      <c r="J4777" s="48"/>
    </row>
    <row r="4778" spans="6:10" x14ac:dyDescent="0.25">
      <c r="F4778" s="48"/>
      <c r="G4778" s="48"/>
      <c r="H4778" s="61"/>
      <c r="I4778" s="48"/>
      <c r="J4778" s="48"/>
    </row>
    <row r="4779" spans="6:10" x14ac:dyDescent="0.25">
      <c r="F4779" s="48"/>
      <c r="G4779" s="48"/>
      <c r="H4779" s="61"/>
      <c r="I4779" s="48"/>
      <c r="J4779" s="48"/>
    </row>
    <row r="4780" spans="6:10" x14ac:dyDescent="0.25">
      <c r="F4780" s="48"/>
      <c r="G4780" s="48"/>
      <c r="H4780" s="61"/>
      <c r="I4780" s="48"/>
      <c r="J4780" s="48"/>
    </row>
    <row r="4781" spans="6:10" x14ac:dyDescent="0.25">
      <c r="F4781" s="48"/>
      <c r="G4781" s="48"/>
      <c r="H4781" s="61"/>
      <c r="I4781" s="48"/>
      <c r="J4781" s="48"/>
    </row>
    <row r="4782" spans="6:10" x14ac:dyDescent="0.25">
      <c r="F4782" s="48"/>
      <c r="G4782" s="48"/>
      <c r="H4782" s="61"/>
      <c r="I4782" s="48"/>
      <c r="J4782" s="48"/>
    </row>
    <row r="4783" spans="6:10" x14ac:dyDescent="0.25">
      <c r="F4783" s="48"/>
      <c r="G4783" s="48"/>
      <c r="H4783" s="61"/>
      <c r="I4783" s="48"/>
      <c r="J4783" s="48"/>
    </row>
    <row r="4784" spans="6:10" x14ac:dyDescent="0.25">
      <c r="F4784" s="48"/>
      <c r="G4784" s="48"/>
      <c r="H4784" s="61"/>
      <c r="I4784" s="48"/>
      <c r="J4784" s="48"/>
    </row>
    <row r="4785" spans="6:10" x14ac:dyDescent="0.25">
      <c r="F4785" s="48"/>
      <c r="G4785" s="48"/>
      <c r="H4785" s="61"/>
      <c r="I4785" s="48"/>
      <c r="J4785" s="48"/>
    </row>
    <row r="4786" spans="6:10" x14ac:dyDescent="0.25">
      <c r="F4786" s="48"/>
      <c r="G4786" s="48"/>
      <c r="H4786" s="61"/>
      <c r="I4786" s="48"/>
      <c r="J4786" s="48"/>
    </row>
    <row r="4787" spans="6:10" x14ac:dyDescent="0.25">
      <c r="F4787" s="48"/>
      <c r="G4787" s="48"/>
      <c r="H4787" s="61"/>
      <c r="I4787" s="48"/>
      <c r="J4787" s="48"/>
    </row>
    <row r="4788" spans="6:10" x14ac:dyDescent="0.25">
      <c r="F4788" s="48"/>
      <c r="G4788" s="48"/>
      <c r="H4788" s="61"/>
      <c r="I4788" s="48"/>
      <c r="J4788" s="48"/>
    </row>
    <row r="4789" spans="6:10" x14ac:dyDescent="0.25">
      <c r="F4789" s="48"/>
      <c r="G4789" s="48"/>
      <c r="H4789" s="61"/>
      <c r="I4789" s="48"/>
      <c r="J4789" s="48"/>
    </row>
    <row r="4790" spans="6:10" x14ac:dyDescent="0.25">
      <c r="F4790" s="48"/>
      <c r="G4790" s="48"/>
      <c r="H4790" s="61"/>
      <c r="I4790" s="48"/>
      <c r="J4790" s="48"/>
    </row>
    <row r="4791" spans="6:10" x14ac:dyDescent="0.25">
      <c r="F4791" s="48"/>
      <c r="G4791" s="48"/>
      <c r="H4791" s="61"/>
      <c r="I4791" s="48"/>
      <c r="J4791" s="48"/>
    </row>
    <row r="4792" spans="6:10" x14ac:dyDescent="0.25">
      <c r="F4792" s="48"/>
      <c r="G4792" s="48"/>
      <c r="H4792" s="61"/>
      <c r="I4792" s="48"/>
      <c r="J4792" s="48"/>
    </row>
    <row r="4793" spans="6:10" x14ac:dyDescent="0.25">
      <c r="F4793" s="48"/>
      <c r="G4793" s="48"/>
      <c r="H4793" s="61"/>
      <c r="I4793" s="48"/>
      <c r="J4793" s="48"/>
    </row>
    <row r="4794" spans="6:10" x14ac:dyDescent="0.25">
      <c r="F4794" s="48"/>
      <c r="G4794" s="48"/>
      <c r="H4794" s="61"/>
      <c r="I4794" s="48"/>
      <c r="J4794" s="48"/>
    </row>
    <row r="4795" spans="6:10" x14ac:dyDescent="0.25">
      <c r="F4795" s="48"/>
      <c r="G4795" s="48"/>
      <c r="H4795" s="61"/>
      <c r="I4795" s="48"/>
      <c r="J4795" s="48"/>
    </row>
    <row r="4796" spans="6:10" x14ac:dyDescent="0.25">
      <c r="F4796" s="48"/>
      <c r="G4796" s="48"/>
      <c r="H4796" s="61"/>
      <c r="I4796" s="48"/>
      <c r="J4796" s="48"/>
    </row>
    <row r="4797" spans="6:10" x14ac:dyDescent="0.25">
      <c r="F4797" s="48"/>
      <c r="G4797" s="48"/>
      <c r="H4797" s="61"/>
      <c r="I4797" s="48"/>
      <c r="J4797" s="48"/>
    </row>
    <row r="4798" spans="6:10" x14ac:dyDescent="0.25">
      <c r="F4798" s="48"/>
      <c r="G4798" s="48"/>
      <c r="H4798" s="61"/>
      <c r="I4798" s="48"/>
      <c r="J4798" s="48"/>
    </row>
    <row r="4799" spans="6:10" x14ac:dyDescent="0.25">
      <c r="F4799" s="48"/>
      <c r="G4799" s="48"/>
      <c r="H4799" s="61"/>
      <c r="I4799" s="48"/>
      <c r="J4799" s="48"/>
    </row>
    <row r="4800" spans="6:10" x14ac:dyDescent="0.25">
      <c r="F4800" s="48"/>
      <c r="G4800" s="48"/>
      <c r="H4800" s="61"/>
      <c r="I4800" s="48"/>
      <c r="J4800" s="48"/>
    </row>
    <row r="4801" spans="6:10" x14ac:dyDescent="0.25">
      <c r="F4801" s="48"/>
      <c r="G4801" s="48"/>
      <c r="H4801" s="61"/>
      <c r="I4801" s="48"/>
      <c r="J4801" s="48"/>
    </row>
    <row r="4802" spans="6:10" x14ac:dyDescent="0.25">
      <c r="F4802" s="48"/>
      <c r="G4802" s="48"/>
      <c r="H4802" s="61"/>
      <c r="I4802" s="48"/>
      <c r="J4802" s="48"/>
    </row>
    <row r="4803" spans="6:10" x14ac:dyDescent="0.25">
      <c r="F4803" s="48"/>
      <c r="G4803" s="48"/>
      <c r="H4803" s="61"/>
      <c r="I4803" s="48"/>
      <c r="J4803" s="48"/>
    </row>
    <row r="4804" spans="6:10" x14ac:dyDescent="0.25">
      <c r="F4804" s="48"/>
      <c r="G4804" s="48"/>
      <c r="H4804" s="61"/>
      <c r="I4804" s="48"/>
      <c r="J4804" s="48"/>
    </row>
    <row r="4805" spans="6:10" x14ac:dyDescent="0.25">
      <c r="F4805" s="48"/>
      <c r="G4805" s="48"/>
      <c r="H4805" s="61"/>
      <c r="I4805" s="48"/>
      <c r="J4805" s="48"/>
    </row>
    <row r="4806" spans="6:10" x14ac:dyDescent="0.25">
      <c r="F4806" s="48"/>
      <c r="G4806" s="48"/>
      <c r="H4806" s="61"/>
      <c r="I4806" s="48"/>
      <c r="J4806" s="48"/>
    </row>
    <row r="4807" spans="6:10" x14ac:dyDescent="0.25">
      <c r="F4807" s="48"/>
      <c r="G4807" s="48"/>
      <c r="H4807" s="61"/>
      <c r="I4807" s="48"/>
      <c r="J4807" s="48"/>
    </row>
    <row r="4808" spans="6:10" x14ac:dyDescent="0.25">
      <c r="F4808" s="48"/>
      <c r="G4808" s="48"/>
      <c r="H4808" s="61"/>
      <c r="I4808" s="48"/>
      <c r="J4808" s="48"/>
    </row>
    <row r="4809" spans="6:10" x14ac:dyDescent="0.25">
      <c r="F4809" s="48"/>
      <c r="G4809" s="48"/>
      <c r="H4809" s="61"/>
      <c r="I4809" s="48"/>
      <c r="J4809" s="48"/>
    </row>
    <row r="4810" spans="6:10" x14ac:dyDescent="0.25">
      <c r="F4810" s="48"/>
      <c r="G4810" s="48"/>
      <c r="H4810" s="61"/>
      <c r="I4810" s="48"/>
      <c r="J4810" s="48"/>
    </row>
    <row r="4811" spans="6:10" x14ac:dyDescent="0.25">
      <c r="F4811" s="48"/>
      <c r="G4811" s="48"/>
      <c r="H4811" s="61"/>
      <c r="I4811" s="48"/>
      <c r="J4811" s="48"/>
    </row>
    <row r="4812" spans="6:10" x14ac:dyDescent="0.25">
      <c r="F4812" s="48"/>
      <c r="G4812" s="48"/>
      <c r="H4812" s="61"/>
      <c r="I4812" s="48"/>
      <c r="J4812" s="48"/>
    </row>
    <row r="4813" spans="6:10" x14ac:dyDescent="0.25">
      <c r="F4813" s="48"/>
      <c r="G4813" s="48"/>
      <c r="H4813" s="61"/>
      <c r="I4813" s="48"/>
      <c r="J4813" s="48"/>
    </row>
    <row r="4814" spans="6:10" x14ac:dyDescent="0.25">
      <c r="F4814" s="48"/>
      <c r="G4814" s="48"/>
      <c r="H4814" s="61"/>
      <c r="I4814" s="48"/>
      <c r="J4814" s="48"/>
    </row>
    <row r="4815" spans="6:10" x14ac:dyDescent="0.25">
      <c r="F4815" s="48"/>
      <c r="G4815" s="48"/>
      <c r="H4815" s="61"/>
      <c r="I4815" s="48"/>
      <c r="J4815" s="48"/>
    </row>
    <row r="4816" spans="6:10" x14ac:dyDescent="0.25">
      <c r="F4816" s="48"/>
      <c r="G4816" s="48"/>
      <c r="H4816" s="61"/>
      <c r="I4816" s="48"/>
      <c r="J4816" s="48"/>
    </row>
    <row r="4817" spans="6:10" x14ac:dyDescent="0.25">
      <c r="F4817" s="48"/>
      <c r="G4817" s="48"/>
      <c r="H4817" s="61"/>
      <c r="I4817" s="48"/>
      <c r="J4817" s="48"/>
    </row>
    <row r="4818" spans="6:10" x14ac:dyDescent="0.25">
      <c r="F4818" s="48"/>
      <c r="G4818" s="48"/>
      <c r="H4818" s="61"/>
      <c r="I4818" s="48"/>
      <c r="J4818" s="48"/>
    </row>
    <row r="4819" spans="6:10" x14ac:dyDescent="0.25">
      <c r="F4819" s="48"/>
      <c r="G4819" s="48"/>
      <c r="H4819" s="61"/>
      <c r="I4819" s="48"/>
      <c r="J4819" s="48"/>
    </row>
    <row r="4820" spans="6:10" x14ac:dyDescent="0.25">
      <c r="F4820" s="48"/>
      <c r="G4820" s="48"/>
      <c r="H4820" s="61"/>
      <c r="I4820" s="48"/>
      <c r="J4820" s="48"/>
    </row>
    <row r="4821" spans="6:10" x14ac:dyDescent="0.25">
      <c r="F4821" s="48"/>
      <c r="G4821" s="48"/>
      <c r="H4821" s="61"/>
      <c r="I4821" s="48"/>
      <c r="J4821" s="48"/>
    </row>
    <row r="4822" spans="6:10" x14ac:dyDescent="0.25">
      <c r="F4822" s="48"/>
      <c r="G4822" s="48"/>
      <c r="H4822" s="61"/>
      <c r="I4822" s="48"/>
      <c r="J4822" s="48"/>
    </row>
    <row r="4823" spans="6:10" x14ac:dyDescent="0.25">
      <c r="F4823" s="48"/>
      <c r="G4823" s="48"/>
      <c r="H4823" s="61"/>
      <c r="I4823" s="48"/>
      <c r="J4823" s="48"/>
    </row>
    <row r="4824" spans="6:10" x14ac:dyDescent="0.25">
      <c r="F4824" s="48"/>
      <c r="G4824" s="48"/>
      <c r="H4824" s="61"/>
      <c r="I4824" s="48"/>
      <c r="J4824" s="48"/>
    </row>
    <row r="4825" spans="6:10" x14ac:dyDescent="0.25">
      <c r="F4825" s="48"/>
      <c r="G4825" s="48"/>
      <c r="H4825" s="61"/>
      <c r="I4825" s="48"/>
      <c r="J4825" s="48"/>
    </row>
    <row r="4826" spans="6:10" x14ac:dyDescent="0.25">
      <c r="F4826" s="48"/>
      <c r="G4826" s="48"/>
      <c r="H4826" s="61"/>
      <c r="I4826" s="48"/>
      <c r="J4826" s="48"/>
    </row>
    <row r="4827" spans="6:10" x14ac:dyDescent="0.25">
      <c r="F4827" s="48"/>
      <c r="G4827" s="48"/>
      <c r="H4827" s="61"/>
      <c r="I4827" s="48"/>
      <c r="J4827" s="48"/>
    </row>
    <row r="4828" spans="6:10" x14ac:dyDescent="0.25">
      <c r="F4828" s="48"/>
      <c r="G4828" s="48"/>
      <c r="H4828" s="61"/>
      <c r="I4828" s="48"/>
      <c r="J4828" s="48"/>
    </row>
    <row r="4829" spans="6:10" x14ac:dyDescent="0.25">
      <c r="F4829" s="48"/>
      <c r="G4829" s="48"/>
      <c r="H4829" s="61"/>
      <c r="I4829" s="48"/>
      <c r="J4829" s="48"/>
    </row>
    <row r="4830" spans="6:10" x14ac:dyDescent="0.25">
      <c r="F4830" s="48"/>
      <c r="G4830" s="48"/>
      <c r="H4830" s="61"/>
      <c r="I4830" s="48"/>
      <c r="J4830" s="48"/>
    </row>
    <row r="4831" spans="6:10" x14ac:dyDescent="0.25">
      <c r="F4831" s="48"/>
      <c r="G4831" s="48"/>
      <c r="H4831" s="61"/>
      <c r="I4831" s="48"/>
      <c r="J4831" s="48"/>
    </row>
    <row r="4832" spans="6:10" x14ac:dyDescent="0.25">
      <c r="F4832" s="48"/>
      <c r="G4832" s="48"/>
      <c r="H4832" s="61"/>
      <c r="I4832" s="48"/>
      <c r="J4832" s="48"/>
    </row>
    <row r="4833" spans="6:10" x14ac:dyDescent="0.25">
      <c r="F4833" s="48"/>
      <c r="G4833" s="48"/>
      <c r="H4833" s="61"/>
      <c r="I4833" s="48"/>
      <c r="J4833" s="48"/>
    </row>
    <row r="4834" spans="6:10" x14ac:dyDescent="0.25">
      <c r="F4834" s="48"/>
      <c r="G4834" s="48"/>
      <c r="H4834" s="61"/>
      <c r="I4834" s="48"/>
      <c r="J4834" s="48"/>
    </row>
    <row r="4835" spans="6:10" x14ac:dyDescent="0.25">
      <c r="F4835" s="48"/>
      <c r="G4835" s="48"/>
      <c r="H4835" s="61"/>
      <c r="I4835" s="48"/>
      <c r="J4835" s="48"/>
    </row>
    <row r="4836" spans="6:10" x14ac:dyDescent="0.25">
      <c r="F4836" s="48"/>
      <c r="G4836" s="48"/>
      <c r="H4836" s="61"/>
      <c r="I4836" s="48"/>
      <c r="J4836" s="48"/>
    </row>
    <row r="4837" spans="6:10" x14ac:dyDescent="0.25">
      <c r="F4837" s="48"/>
      <c r="G4837" s="48"/>
      <c r="H4837" s="61"/>
      <c r="I4837" s="48"/>
      <c r="J4837" s="48"/>
    </row>
    <row r="4838" spans="6:10" x14ac:dyDescent="0.25">
      <c r="F4838" s="48"/>
      <c r="G4838" s="48"/>
      <c r="H4838" s="61"/>
      <c r="I4838" s="48"/>
      <c r="J4838" s="48"/>
    </row>
    <row r="4839" spans="6:10" x14ac:dyDescent="0.25">
      <c r="F4839" s="48"/>
      <c r="G4839" s="48"/>
      <c r="H4839" s="61"/>
      <c r="I4839" s="48"/>
      <c r="J4839" s="48"/>
    </row>
    <row r="4840" spans="6:10" x14ac:dyDescent="0.25">
      <c r="F4840" s="48"/>
      <c r="G4840" s="48"/>
      <c r="H4840" s="61"/>
      <c r="I4840" s="48"/>
      <c r="J4840" s="48"/>
    </row>
    <row r="4841" spans="6:10" x14ac:dyDescent="0.25">
      <c r="F4841" s="48"/>
      <c r="G4841" s="48"/>
      <c r="H4841" s="61"/>
      <c r="I4841" s="48"/>
      <c r="J4841" s="48"/>
    </row>
    <row r="4842" spans="6:10" x14ac:dyDescent="0.25">
      <c r="F4842" s="48"/>
      <c r="G4842" s="48"/>
      <c r="H4842" s="61"/>
      <c r="I4842" s="48"/>
      <c r="J4842" s="48"/>
    </row>
    <row r="4843" spans="6:10" x14ac:dyDescent="0.25">
      <c r="F4843" s="48"/>
      <c r="G4843" s="48"/>
      <c r="H4843" s="61"/>
      <c r="I4843" s="48"/>
      <c r="J4843" s="48"/>
    </row>
    <row r="4844" spans="6:10" x14ac:dyDescent="0.25">
      <c r="F4844" s="48"/>
      <c r="G4844" s="48"/>
      <c r="H4844" s="61"/>
      <c r="I4844" s="48"/>
      <c r="J4844" s="48"/>
    </row>
    <row r="4845" spans="6:10" x14ac:dyDescent="0.25">
      <c r="F4845" s="48"/>
      <c r="G4845" s="48"/>
      <c r="H4845" s="61"/>
      <c r="I4845" s="48"/>
      <c r="J4845" s="48"/>
    </row>
    <row r="4846" spans="6:10" x14ac:dyDescent="0.25">
      <c r="F4846" s="48"/>
      <c r="G4846" s="48"/>
      <c r="H4846" s="61"/>
      <c r="I4846" s="48"/>
      <c r="J4846" s="48"/>
    </row>
    <row r="4847" spans="6:10" x14ac:dyDescent="0.25">
      <c r="F4847" s="48"/>
      <c r="G4847" s="48"/>
      <c r="H4847" s="61"/>
      <c r="I4847" s="48"/>
      <c r="J4847" s="48"/>
    </row>
    <row r="4848" spans="6:10" x14ac:dyDescent="0.25">
      <c r="F4848" s="48"/>
      <c r="G4848" s="48"/>
      <c r="H4848" s="61"/>
      <c r="I4848" s="48"/>
      <c r="J4848" s="48"/>
    </row>
    <row r="4849" spans="6:10" x14ac:dyDescent="0.25">
      <c r="F4849" s="48"/>
      <c r="G4849" s="48"/>
      <c r="H4849" s="61"/>
      <c r="I4849" s="48"/>
      <c r="J4849" s="48"/>
    </row>
    <row r="4850" spans="6:10" x14ac:dyDescent="0.25">
      <c r="F4850" s="48"/>
      <c r="G4850" s="48"/>
      <c r="H4850" s="61"/>
      <c r="I4850" s="48"/>
      <c r="J4850" s="48"/>
    </row>
    <row r="4851" spans="6:10" x14ac:dyDescent="0.25">
      <c r="F4851" s="48"/>
      <c r="G4851" s="48"/>
      <c r="H4851" s="61"/>
      <c r="I4851" s="48"/>
      <c r="J4851" s="48"/>
    </row>
    <row r="4852" spans="6:10" x14ac:dyDescent="0.25">
      <c r="F4852" s="48"/>
      <c r="G4852" s="48"/>
      <c r="H4852" s="61"/>
      <c r="I4852" s="48"/>
      <c r="J4852" s="48"/>
    </row>
    <row r="4853" spans="6:10" x14ac:dyDescent="0.25">
      <c r="F4853" s="48"/>
      <c r="G4853" s="48"/>
      <c r="H4853" s="61"/>
      <c r="I4853" s="48"/>
      <c r="J4853" s="48"/>
    </row>
    <row r="4854" spans="6:10" x14ac:dyDescent="0.25">
      <c r="F4854" s="48"/>
      <c r="G4854" s="48"/>
      <c r="H4854" s="61"/>
      <c r="I4854" s="48"/>
      <c r="J4854" s="48"/>
    </row>
    <row r="4855" spans="6:10" x14ac:dyDescent="0.25">
      <c r="F4855" s="48"/>
      <c r="G4855" s="48"/>
      <c r="H4855" s="61"/>
      <c r="I4855" s="48"/>
      <c r="J4855" s="48"/>
    </row>
    <row r="4856" spans="6:10" x14ac:dyDescent="0.25">
      <c r="F4856" s="48"/>
      <c r="G4856" s="48"/>
      <c r="H4856" s="61"/>
      <c r="I4856" s="48"/>
      <c r="J4856" s="48"/>
    </row>
    <row r="4857" spans="6:10" x14ac:dyDescent="0.25">
      <c r="F4857" s="48"/>
      <c r="G4857" s="48"/>
      <c r="H4857" s="61"/>
      <c r="I4857" s="48"/>
      <c r="J4857" s="48"/>
    </row>
    <row r="4858" spans="6:10" x14ac:dyDescent="0.25">
      <c r="F4858" s="48"/>
      <c r="G4858" s="48"/>
      <c r="H4858" s="61"/>
      <c r="I4858" s="48"/>
      <c r="J4858" s="48"/>
    </row>
    <row r="4859" spans="6:10" x14ac:dyDescent="0.25">
      <c r="F4859" s="48"/>
      <c r="G4859" s="48"/>
      <c r="H4859" s="61"/>
      <c r="I4859" s="48"/>
      <c r="J4859" s="48"/>
    </row>
    <row r="4860" spans="6:10" x14ac:dyDescent="0.25">
      <c r="F4860" s="48"/>
      <c r="G4860" s="48"/>
      <c r="H4860" s="61"/>
      <c r="I4860" s="48"/>
      <c r="J4860" s="48"/>
    </row>
    <row r="4861" spans="6:10" x14ac:dyDescent="0.25">
      <c r="F4861" s="48"/>
      <c r="G4861" s="48"/>
      <c r="H4861" s="61"/>
      <c r="I4861" s="48"/>
      <c r="J4861" s="48"/>
    </row>
    <row r="4862" spans="6:10" x14ac:dyDescent="0.25">
      <c r="F4862" s="48"/>
      <c r="G4862" s="48"/>
      <c r="H4862" s="61"/>
      <c r="I4862" s="48"/>
      <c r="J4862" s="48"/>
    </row>
    <row r="4863" spans="6:10" x14ac:dyDescent="0.25">
      <c r="F4863" s="48"/>
      <c r="G4863" s="48"/>
      <c r="H4863" s="61"/>
      <c r="I4863" s="48"/>
      <c r="J4863" s="48"/>
    </row>
    <row r="4864" spans="6:10" x14ac:dyDescent="0.25">
      <c r="F4864" s="48"/>
      <c r="G4864" s="48"/>
      <c r="H4864" s="61"/>
      <c r="I4864" s="48"/>
      <c r="J4864" s="48"/>
    </row>
    <row r="4865" spans="6:10" x14ac:dyDescent="0.25">
      <c r="F4865" s="48"/>
      <c r="G4865" s="48"/>
      <c r="H4865" s="61"/>
      <c r="I4865" s="48"/>
      <c r="J4865" s="48"/>
    </row>
    <row r="4866" spans="6:10" x14ac:dyDescent="0.25">
      <c r="F4866" s="48"/>
      <c r="G4866" s="48"/>
      <c r="H4866" s="61"/>
      <c r="I4866" s="48"/>
      <c r="J4866" s="48"/>
    </row>
    <row r="4867" spans="6:10" x14ac:dyDescent="0.25">
      <c r="F4867" s="48"/>
      <c r="G4867" s="48"/>
      <c r="H4867" s="61"/>
      <c r="I4867" s="48"/>
      <c r="J4867" s="48"/>
    </row>
    <row r="4868" spans="6:10" x14ac:dyDescent="0.25">
      <c r="F4868" s="48"/>
      <c r="G4868" s="48"/>
      <c r="H4868" s="61"/>
      <c r="I4868" s="48"/>
      <c r="J4868" s="48"/>
    </row>
    <row r="4869" spans="6:10" x14ac:dyDescent="0.25">
      <c r="F4869" s="48"/>
      <c r="G4869" s="48"/>
      <c r="H4869" s="61"/>
      <c r="I4869" s="48"/>
      <c r="J4869" s="48"/>
    </row>
    <row r="4870" spans="6:10" x14ac:dyDescent="0.25">
      <c r="F4870" s="48"/>
      <c r="G4870" s="48"/>
      <c r="H4870" s="61"/>
      <c r="I4870" s="48"/>
      <c r="J4870" s="48"/>
    </row>
    <row r="4871" spans="6:10" x14ac:dyDescent="0.25">
      <c r="F4871" s="48"/>
      <c r="G4871" s="48"/>
      <c r="H4871" s="61"/>
      <c r="I4871" s="48"/>
      <c r="J4871" s="48"/>
    </row>
    <row r="4872" spans="6:10" x14ac:dyDescent="0.25">
      <c r="F4872" s="48"/>
      <c r="G4872" s="48"/>
      <c r="H4872" s="61"/>
      <c r="I4872" s="48"/>
      <c r="J4872" s="48"/>
    </row>
    <row r="4873" spans="6:10" x14ac:dyDescent="0.25">
      <c r="F4873" s="48"/>
      <c r="G4873" s="48"/>
      <c r="H4873" s="61"/>
      <c r="I4873" s="48"/>
      <c r="J4873" s="48"/>
    </row>
    <row r="4874" spans="6:10" x14ac:dyDescent="0.25">
      <c r="F4874" s="48"/>
      <c r="G4874" s="48"/>
      <c r="H4874" s="61"/>
      <c r="I4874" s="48"/>
      <c r="J4874" s="48"/>
    </row>
    <row r="4875" spans="6:10" x14ac:dyDescent="0.25">
      <c r="F4875" s="48"/>
      <c r="G4875" s="48"/>
      <c r="H4875" s="61"/>
      <c r="I4875" s="48"/>
      <c r="J4875" s="48"/>
    </row>
    <row r="4876" spans="6:10" x14ac:dyDescent="0.25">
      <c r="F4876" s="48"/>
      <c r="G4876" s="48"/>
      <c r="H4876" s="61"/>
      <c r="I4876" s="48"/>
      <c r="J4876" s="48"/>
    </row>
    <row r="4877" spans="6:10" x14ac:dyDescent="0.25">
      <c r="F4877" s="48"/>
      <c r="G4877" s="48"/>
      <c r="H4877" s="61"/>
      <c r="I4877" s="48"/>
      <c r="J4877" s="48"/>
    </row>
    <row r="4878" spans="6:10" x14ac:dyDescent="0.25">
      <c r="F4878" s="48"/>
      <c r="G4878" s="48"/>
      <c r="H4878" s="61"/>
      <c r="I4878" s="48"/>
      <c r="J4878" s="48"/>
    </row>
    <row r="4879" spans="6:10" x14ac:dyDescent="0.25">
      <c r="F4879" s="48"/>
      <c r="G4879" s="48"/>
      <c r="H4879" s="61"/>
      <c r="I4879" s="48"/>
      <c r="J4879" s="48"/>
    </row>
    <row r="4880" spans="6:10" x14ac:dyDescent="0.25">
      <c r="F4880" s="48"/>
      <c r="G4880" s="48"/>
      <c r="H4880" s="61"/>
      <c r="I4880" s="48"/>
      <c r="J4880" s="48"/>
    </row>
    <row r="4881" spans="6:10" x14ac:dyDescent="0.25">
      <c r="F4881" s="48"/>
      <c r="G4881" s="48"/>
      <c r="H4881" s="61"/>
      <c r="I4881" s="48"/>
      <c r="J4881" s="48"/>
    </row>
    <row r="4882" spans="6:10" x14ac:dyDescent="0.25">
      <c r="F4882" s="48"/>
      <c r="G4882" s="48"/>
      <c r="H4882" s="61"/>
      <c r="I4882" s="48"/>
      <c r="J4882" s="48"/>
    </row>
    <row r="4883" spans="6:10" x14ac:dyDescent="0.25">
      <c r="F4883" s="48"/>
      <c r="G4883" s="48"/>
      <c r="H4883" s="61"/>
      <c r="I4883" s="48"/>
      <c r="J4883" s="48"/>
    </row>
    <row r="4884" spans="6:10" x14ac:dyDescent="0.25">
      <c r="F4884" s="48"/>
      <c r="G4884" s="48"/>
      <c r="H4884" s="61"/>
      <c r="I4884" s="48"/>
      <c r="J4884" s="48"/>
    </row>
    <row r="4885" spans="6:10" x14ac:dyDescent="0.25">
      <c r="F4885" s="48"/>
      <c r="G4885" s="48"/>
      <c r="H4885" s="61"/>
      <c r="I4885" s="48"/>
      <c r="J4885" s="48"/>
    </row>
    <row r="4886" spans="6:10" x14ac:dyDescent="0.25">
      <c r="F4886" s="48"/>
      <c r="G4886" s="48"/>
      <c r="H4886" s="61"/>
      <c r="I4886" s="48"/>
      <c r="J4886" s="48"/>
    </row>
    <row r="4887" spans="6:10" x14ac:dyDescent="0.25">
      <c r="F4887" s="48"/>
      <c r="G4887" s="48"/>
      <c r="H4887" s="61"/>
      <c r="I4887" s="48"/>
      <c r="J4887" s="48"/>
    </row>
    <row r="4888" spans="6:10" x14ac:dyDescent="0.25">
      <c r="F4888" s="48"/>
      <c r="G4888" s="48"/>
      <c r="H4888" s="61"/>
      <c r="I4888" s="48"/>
      <c r="J4888" s="48"/>
    </row>
    <row r="4889" spans="6:10" x14ac:dyDescent="0.25">
      <c r="F4889" s="48"/>
      <c r="G4889" s="48"/>
      <c r="H4889" s="61"/>
      <c r="I4889" s="48"/>
      <c r="J4889" s="48"/>
    </row>
    <row r="4890" spans="6:10" x14ac:dyDescent="0.25">
      <c r="F4890" s="48"/>
      <c r="G4890" s="48"/>
      <c r="H4890" s="61"/>
      <c r="I4890" s="48"/>
      <c r="J4890" s="48"/>
    </row>
    <row r="4891" spans="6:10" x14ac:dyDescent="0.25">
      <c r="F4891" s="48"/>
      <c r="G4891" s="48"/>
      <c r="H4891" s="61"/>
      <c r="I4891" s="48"/>
      <c r="J4891" s="48"/>
    </row>
    <row r="4892" spans="6:10" x14ac:dyDescent="0.25">
      <c r="F4892" s="48"/>
      <c r="G4892" s="48"/>
      <c r="H4892" s="61"/>
      <c r="I4892" s="48"/>
      <c r="J4892" s="48"/>
    </row>
    <row r="4893" spans="6:10" x14ac:dyDescent="0.25">
      <c r="F4893" s="48"/>
      <c r="G4893" s="48"/>
      <c r="H4893" s="61"/>
      <c r="I4893" s="48"/>
      <c r="J4893" s="48"/>
    </row>
    <row r="4894" spans="6:10" x14ac:dyDescent="0.25">
      <c r="F4894" s="48"/>
      <c r="G4894" s="48"/>
      <c r="H4894" s="61"/>
      <c r="I4894" s="48"/>
      <c r="J4894" s="48"/>
    </row>
    <row r="4895" spans="6:10" x14ac:dyDescent="0.25">
      <c r="F4895" s="48"/>
      <c r="G4895" s="48"/>
      <c r="H4895" s="61"/>
      <c r="I4895" s="48"/>
      <c r="J4895" s="48"/>
    </row>
    <row r="4896" spans="6:10" x14ac:dyDescent="0.25">
      <c r="F4896" s="48"/>
      <c r="G4896" s="48"/>
      <c r="H4896" s="61"/>
      <c r="I4896" s="48"/>
      <c r="J4896" s="48"/>
    </row>
    <row r="4897" spans="6:10" x14ac:dyDescent="0.25">
      <c r="F4897" s="48"/>
      <c r="G4897" s="48"/>
      <c r="H4897" s="61"/>
      <c r="I4897" s="48"/>
      <c r="J4897" s="48"/>
    </row>
    <row r="4898" spans="6:10" x14ac:dyDescent="0.25">
      <c r="F4898" s="48"/>
      <c r="G4898" s="48"/>
      <c r="H4898" s="61"/>
      <c r="I4898" s="48"/>
      <c r="J4898" s="48"/>
    </row>
    <row r="4899" spans="6:10" x14ac:dyDescent="0.25">
      <c r="F4899" s="48"/>
      <c r="G4899" s="48"/>
      <c r="H4899" s="61"/>
      <c r="I4899" s="48"/>
      <c r="J4899" s="48"/>
    </row>
    <row r="4900" spans="6:10" x14ac:dyDescent="0.25">
      <c r="F4900" s="48"/>
      <c r="G4900" s="48"/>
      <c r="H4900" s="61"/>
      <c r="I4900" s="48"/>
      <c r="J4900" s="48"/>
    </row>
    <row r="4901" spans="6:10" x14ac:dyDescent="0.25">
      <c r="F4901" s="48"/>
      <c r="G4901" s="48"/>
      <c r="H4901" s="61"/>
      <c r="I4901" s="48"/>
      <c r="J4901" s="48"/>
    </row>
    <row r="4902" spans="6:10" x14ac:dyDescent="0.25">
      <c r="F4902" s="48"/>
      <c r="G4902" s="48"/>
      <c r="H4902" s="61"/>
      <c r="I4902" s="48"/>
      <c r="J4902" s="48"/>
    </row>
    <row r="4903" spans="6:10" x14ac:dyDescent="0.25">
      <c r="F4903" s="48"/>
      <c r="G4903" s="48"/>
      <c r="H4903" s="61"/>
      <c r="I4903" s="48"/>
      <c r="J4903" s="48"/>
    </row>
    <row r="4904" spans="6:10" x14ac:dyDescent="0.25">
      <c r="F4904" s="48"/>
      <c r="G4904" s="48"/>
      <c r="H4904" s="61"/>
      <c r="I4904" s="48"/>
      <c r="J4904" s="48"/>
    </row>
    <row r="4905" spans="6:10" x14ac:dyDescent="0.25">
      <c r="F4905" s="48"/>
      <c r="G4905" s="48"/>
      <c r="H4905" s="61"/>
      <c r="I4905" s="48"/>
      <c r="J4905" s="48"/>
    </row>
    <row r="4906" spans="6:10" x14ac:dyDescent="0.25">
      <c r="F4906" s="48"/>
      <c r="G4906" s="48"/>
      <c r="H4906" s="61"/>
      <c r="I4906" s="48"/>
      <c r="J4906" s="48"/>
    </row>
    <row r="4907" spans="6:10" x14ac:dyDescent="0.25">
      <c r="F4907" s="48"/>
      <c r="G4907" s="48"/>
      <c r="H4907" s="61"/>
      <c r="I4907" s="48"/>
      <c r="J4907" s="48"/>
    </row>
    <row r="4908" spans="6:10" x14ac:dyDescent="0.25">
      <c r="F4908" s="48"/>
      <c r="G4908" s="48"/>
      <c r="H4908" s="61"/>
      <c r="I4908" s="48"/>
      <c r="J4908" s="48"/>
    </row>
    <row r="4909" spans="6:10" x14ac:dyDescent="0.25">
      <c r="F4909" s="48"/>
      <c r="G4909" s="48"/>
      <c r="H4909" s="61"/>
      <c r="I4909" s="48"/>
      <c r="J4909" s="48"/>
    </row>
    <row r="4910" spans="6:10" x14ac:dyDescent="0.25">
      <c r="F4910" s="48"/>
      <c r="G4910" s="48"/>
      <c r="H4910" s="61"/>
      <c r="I4910" s="48"/>
      <c r="J4910" s="48"/>
    </row>
    <row r="4911" spans="6:10" x14ac:dyDescent="0.25">
      <c r="F4911" s="48"/>
      <c r="G4911" s="48"/>
      <c r="H4911" s="61"/>
      <c r="I4911" s="48"/>
      <c r="J4911" s="48"/>
    </row>
    <row r="4912" spans="6:10" x14ac:dyDescent="0.25">
      <c r="F4912" s="48"/>
      <c r="G4912" s="48"/>
      <c r="H4912" s="61"/>
      <c r="I4912" s="48"/>
      <c r="J4912" s="48"/>
    </row>
    <row r="4913" spans="6:10" x14ac:dyDescent="0.25">
      <c r="F4913" s="48"/>
      <c r="G4913" s="48"/>
      <c r="H4913" s="61"/>
      <c r="I4913" s="48"/>
      <c r="J4913" s="48"/>
    </row>
    <row r="4914" spans="6:10" x14ac:dyDescent="0.25">
      <c r="F4914" s="48"/>
      <c r="G4914" s="48"/>
      <c r="H4914" s="61"/>
      <c r="I4914" s="48"/>
      <c r="J4914" s="48"/>
    </row>
    <row r="4915" spans="6:10" x14ac:dyDescent="0.25">
      <c r="F4915" s="48"/>
      <c r="G4915" s="48"/>
      <c r="H4915" s="61"/>
      <c r="I4915" s="48"/>
      <c r="J4915" s="48"/>
    </row>
    <row r="4916" spans="6:10" x14ac:dyDescent="0.25">
      <c r="F4916" s="48"/>
      <c r="G4916" s="48"/>
      <c r="H4916" s="61"/>
      <c r="I4916" s="48"/>
      <c r="J4916" s="48"/>
    </row>
    <row r="4917" spans="6:10" x14ac:dyDescent="0.25">
      <c r="F4917" s="48"/>
      <c r="G4917" s="48"/>
      <c r="H4917" s="61"/>
      <c r="I4917" s="48"/>
      <c r="J4917" s="48"/>
    </row>
    <row r="4918" spans="6:10" x14ac:dyDescent="0.25">
      <c r="F4918" s="48"/>
      <c r="G4918" s="48"/>
      <c r="H4918" s="61"/>
      <c r="I4918" s="48"/>
      <c r="J4918" s="48"/>
    </row>
    <row r="4919" spans="6:10" x14ac:dyDescent="0.25">
      <c r="F4919" s="48"/>
      <c r="G4919" s="48"/>
      <c r="H4919" s="61"/>
      <c r="I4919" s="48"/>
      <c r="J4919" s="48"/>
    </row>
    <row r="4920" spans="6:10" x14ac:dyDescent="0.25">
      <c r="F4920" s="48"/>
      <c r="G4920" s="48"/>
      <c r="H4920" s="61"/>
      <c r="I4920" s="48"/>
      <c r="J4920" s="48"/>
    </row>
    <row r="4921" spans="6:10" x14ac:dyDescent="0.25">
      <c r="F4921" s="48"/>
      <c r="G4921" s="48"/>
      <c r="H4921" s="61"/>
      <c r="I4921" s="48"/>
      <c r="J4921" s="48"/>
    </row>
    <row r="4922" spans="6:10" x14ac:dyDescent="0.25">
      <c r="F4922" s="48"/>
      <c r="G4922" s="48"/>
      <c r="H4922" s="61"/>
      <c r="I4922" s="48"/>
      <c r="J4922" s="48"/>
    </row>
    <row r="4923" spans="6:10" x14ac:dyDescent="0.25">
      <c r="F4923" s="48"/>
      <c r="G4923" s="48"/>
      <c r="H4923" s="61"/>
      <c r="I4923" s="48"/>
      <c r="J4923" s="48"/>
    </row>
    <row r="4924" spans="6:10" x14ac:dyDescent="0.25">
      <c r="F4924" s="48"/>
      <c r="G4924" s="48"/>
      <c r="H4924" s="61"/>
      <c r="I4924" s="48"/>
      <c r="J4924" s="48"/>
    </row>
    <row r="4925" spans="6:10" x14ac:dyDescent="0.25">
      <c r="F4925" s="48"/>
      <c r="G4925" s="48"/>
      <c r="H4925" s="61"/>
      <c r="I4925" s="48"/>
      <c r="J4925" s="48"/>
    </row>
    <row r="4926" spans="6:10" x14ac:dyDescent="0.25">
      <c r="F4926" s="48"/>
      <c r="G4926" s="48"/>
      <c r="H4926" s="61"/>
      <c r="I4926" s="48"/>
      <c r="J4926" s="48"/>
    </row>
    <row r="4927" spans="6:10" x14ac:dyDescent="0.25">
      <c r="F4927" s="48"/>
      <c r="G4927" s="48"/>
      <c r="H4927" s="61"/>
      <c r="I4927" s="48"/>
      <c r="J4927" s="48"/>
    </row>
    <row r="4928" spans="6:10" x14ac:dyDescent="0.25">
      <c r="F4928" s="48"/>
      <c r="G4928" s="48"/>
      <c r="H4928" s="61"/>
      <c r="I4928" s="48"/>
      <c r="J4928" s="48"/>
    </row>
    <row r="4929" spans="6:10" x14ac:dyDescent="0.25">
      <c r="F4929" s="48"/>
      <c r="G4929" s="48"/>
      <c r="H4929" s="61"/>
      <c r="I4929" s="48"/>
      <c r="J4929" s="48"/>
    </row>
    <row r="4930" spans="6:10" x14ac:dyDescent="0.25">
      <c r="F4930" s="48"/>
      <c r="G4930" s="48"/>
      <c r="H4930" s="61"/>
      <c r="I4930" s="48"/>
      <c r="J4930" s="48"/>
    </row>
    <row r="4931" spans="6:10" x14ac:dyDescent="0.25">
      <c r="F4931" s="48"/>
      <c r="G4931" s="48"/>
      <c r="H4931" s="61"/>
      <c r="I4931" s="48"/>
      <c r="J4931" s="48"/>
    </row>
    <row r="4932" spans="6:10" x14ac:dyDescent="0.25">
      <c r="F4932" s="48"/>
      <c r="G4932" s="48"/>
      <c r="H4932" s="61"/>
      <c r="I4932" s="48"/>
      <c r="J4932" s="48"/>
    </row>
    <row r="4933" spans="6:10" x14ac:dyDescent="0.25">
      <c r="F4933" s="48"/>
      <c r="G4933" s="48"/>
      <c r="H4933" s="61"/>
      <c r="I4933" s="48"/>
      <c r="J4933" s="48"/>
    </row>
    <row r="4934" spans="6:10" x14ac:dyDescent="0.25">
      <c r="F4934" s="48"/>
      <c r="G4934" s="48"/>
      <c r="H4934" s="61"/>
      <c r="I4934" s="48"/>
      <c r="J4934" s="48"/>
    </row>
    <row r="4935" spans="6:10" x14ac:dyDescent="0.25">
      <c r="F4935" s="48"/>
      <c r="G4935" s="48"/>
      <c r="H4935" s="61"/>
      <c r="I4935" s="48"/>
      <c r="J4935" s="48"/>
    </row>
    <row r="4936" spans="6:10" x14ac:dyDescent="0.25">
      <c r="F4936" s="48"/>
      <c r="G4936" s="48"/>
      <c r="H4936" s="61"/>
      <c r="I4936" s="48"/>
      <c r="J4936" s="48"/>
    </row>
    <row r="4937" spans="6:10" x14ac:dyDescent="0.25">
      <c r="F4937" s="48"/>
      <c r="G4937" s="48"/>
      <c r="H4937" s="61"/>
      <c r="I4937" s="48"/>
      <c r="J4937" s="48"/>
    </row>
    <row r="4938" spans="6:10" x14ac:dyDescent="0.25">
      <c r="F4938" s="48"/>
      <c r="G4938" s="48"/>
      <c r="H4938" s="61"/>
      <c r="I4938" s="48"/>
      <c r="J4938" s="48"/>
    </row>
    <row r="4939" spans="6:10" x14ac:dyDescent="0.25">
      <c r="F4939" s="48"/>
      <c r="G4939" s="48"/>
      <c r="H4939" s="61"/>
      <c r="I4939" s="48"/>
      <c r="J4939" s="48"/>
    </row>
    <row r="4940" spans="6:10" x14ac:dyDescent="0.25">
      <c r="F4940" s="48"/>
      <c r="G4940" s="48"/>
      <c r="H4940" s="61"/>
      <c r="I4940" s="48"/>
      <c r="J4940" s="48"/>
    </row>
    <row r="4941" spans="6:10" x14ac:dyDescent="0.25">
      <c r="F4941" s="48"/>
      <c r="G4941" s="48"/>
      <c r="H4941" s="61"/>
      <c r="I4941" s="48"/>
      <c r="J4941" s="48"/>
    </row>
    <row r="4942" spans="6:10" x14ac:dyDescent="0.25">
      <c r="F4942" s="48"/>
      <c r="G4942" s="48"/>
      <c r="H4942" s="61"/>
      <c r="I4942" s="48"/>
      <c r="J4942" s="48"/>
    </row>
    <row r="4943" spans="6:10" x14ac:dyDescent="0.25">
      <c r="F4943" s="48"/>
      <c r="G4943" s="48"/>
      <c r="H4943" s="61"/>
      <c r="I4943" s="48"/>
      <c r="J4943" s="48"/>
    </row>
    <row r="4944" spans="6:10" x14ac:dyDescent="0.25">
      <c r="F4944" s="48"/>
      <c r="G4944" s="48"/>
      <c r="H4944" s="61"/>
      <c r="I4944" s="48"/>
      <c r="J4944" s="48"/>
    </row>
    <row r="4945" spans="6:10" x14ac:dyDescent="0.25">
      <c r="F4945" s="48"/>
      <c r="G4945" s="48"/>
      <c r="H4945" s="61"/>
      <c r="I4945" s="48"/>
      <c r="J4945" s="48"/>
    </row>
    <row r="4946" spans="6:10" x14ac:dyDescent="0.25">
      <c r="F4946" s="48"/>
      <c r="G4946" s="48"/>
      <c r="H4946" s="61"/>
      <c r="I4946" s="48"/>
      <c r="J4946" s="48"/>
    </row>
    <row r="4947" spans="6:10" x14ac:dyDescent="0.25">
      <c r="F4947" s="48"/>
      <c r="G4947" s="48"/>
      <c r="H4947" s="61"/>
      <c r="I4947" s="48"/>
      <c r="J4947" s="48"/>
    </row>
    <row r="4948" spans="6:10" x14ac:dyDescent="0.25">
      <c r="F4948" s="48"/>
      <c r="G4948" s="48"/>
      <c r="H4948" s="61"/>
      <c r="I4948" s="48"/>
      <c r="J4948" s="48"/>
    </row>
    <row r="4949" spans="6:10" x14ac:dyDescent="0.25">
      <c r="F4949" s="48"/>
      <c r="G4949" s="48"/>
      <c r="H4949" s="61"/>
      <c r="I4949" s="48"/>
      <c r="J4949" s="48"/>
    </row>
    <row r="4950" spans="6:10" x14ac:dyDescent="0.25">
      <c r="F4950" s="48"/>
      <c r="G4950" s="48"/>
      <c r="H4950" s="61"/>
      <c r="I4950" s="48"/>
      <c r="J4950" s="48"/>
    </row>
    <row r="4951" spans="6:10" x14ac:dyDescent="0.25">
      <c r="F4951" s="48"/>
      <c r="G4951" s="48"/>
      <c r="H4951" s="61"/>
      <c r="I4951" s="48"/>
      <c r="J4951" s="48"/>
    </row>
    <row r="4952" spans="6:10" x14ac:dyDescent="0.25">
      <c r="F4952" s="48"/>
      <c r="G4952" s="48"/>
      <c r="H4952" s="61"/>
      <c r="I4952" s="48"/>
      <c r="J4952" s="48"/>
    </row>
    <row r="4953" spans="6:10" x14ac:dyDescent="0.25">
      <c r="F4953" s="48"/>
      <c r="G4953" s="48"/>
      <c r="H4953" s="61"/>
      <c r="I4953" s="48"/>
      <c r="J4953" s="48"/>
    </row>
    <row r="4954" spans="6:10" x14ac:dyDescent="0.25">
      <c r="F4954" s="48"/>
      <c r="G4954" s="48"/>
      <c r="H4954" s="61"/>
      <c r="I4954" s="48"/>
      <c r="J4954" s="48"/>
    </row>
    <row r="4955" spans="6:10" x14ac:dyDescent="0.25">
      <c r="F4955" s="48"/>
      <c r="G4955" s="48"/>
      <c r="H4955" s="61"/>
      <c r="I4955" s="48"/>
      <c r="J4955" s="48"/>
    </row>
    <row r="4956" spans="6:10" x14ac:dyDescent="0.25">
      <c r="F4956" s="48"/>
      <c r="G4956" s="48"/>
      <c r="H4956" s="61"/>
      <c r="I4956" s="48"/>
      <c r="J4956" s="48"/>
    </row>
    <row r="4957" spans="6:10" x14ac:dyDescent="0.25">
      <c r="F4957" s="48"/>
      <c r="G4957" s="48"/>
      <c r="H4957" s="61"/>
      <c r="I4957" s="48"/>
      <c r="J4957" s="48"/>
    </row>
    <row r="4958" spans="6:10" x14ac:dyDescent="0.25">
      <c r="F4958" s="48"/>
      <c r="G4958" s="48"/>
      <c r="H4958" s="61"/>
      <c r="I4958" s="48"/>
      <c r="J4958" s="48"/>
    </row>
    <row r="4959" spans="6:10" x14ac:dyDescent="0.25">
      <c r="F4959" s="48"/>
      <c r="G4959" s="48"/>
      <c r="H4959" s="61"/>
      <c r="I4959" s="48"/>
      <c r="J4959" s="48"/>
    </row>
    <row r="4960" spans="6:10" x14ac:dyDescent="0.25">
      <c r="F4960" s="48"/>
      <c r="G4960" s="48"/>
      <c r="H4960" s="61"/>
      <c r="I4960" s="48"/>
      <c r="J4960" s="48"/>
    </row>
    <row r="4961" spans="6:10" x14ac:dyDescent="0.25">
      <c r="F4961" s="48"/>
      <c r="G4961" s="48"/>
      <c r="H4961" s="61"/>
      <c r="I4961" s="48"/>
      <c r="J4961" s="48"/>
    </row>
    <row r="4962" spans="6:10" x14ac:dyDescent="0.25">
      <c r="F4962" s="48"/>
      <c r="G4962" s="48"/>
      <c r="H4962" s="61"/>
      <c r="I4962" s="48"/>
      <c r="J4962" s="48"/>
    </row>
    <row r="4963" spans="6:10" x14ac:dyDescent="0.25">
      <c r="F4963" s="48"/>
      <c r="G4963" s="48"/>
      <c r="H4963" s="61"/>
      <c r="I4963" s="48"/>
      <c r="J4963" s="48"/>
    </row>
    <row r="4964" spans="6:10" x14ac:dyDescent="0.25">
      <c r="F4964" s="48"/>
      <c r="G4964" s="48"/>
      <c r="H4964" s="61"/>
      <c r="I4964" s="48"/>
      <c r="J4964" s="48"/>
    </row>
    <row r="4965" spans="6:10" x14ac:dyDescent="0.25">
      <c r="F4965" s="48"/>
      <c r="G4965" s="48"/>
      <c r="H4965" s="61"/>
      <c r="I4965" s="48"/>
      <c r="J4965" s="48"/>
    </row>
    <row r="4966" spans="6:10" x14ac:dyDescent="0.25">
      <c r="F4966" s="48"/>
      <c r="G4966" s="48"/>
      <c r="H4966" s="61"/>
      <c r="I4966" s="48"/>
      <c r="J4966" s="48"/>
    </row>
    <row r="4967" spans="6:10" x14ac:dyDescent="0.25">
      <c r="F4967" s="48"/>
      <c r="G4967" s="48"/>
      <c r="H4967" s="61"/>
      <c r="I4967" s="48"/>
      <c r="J4967" s="48"/>
    </row>
    <row r="4968" spans="6:10" x14ac:dyDescent="0.25">
      <c r="F4968" s="48"/>
      <c r="G4968" s="48"/>
      <c r="H4968" s="61"/>
      <c r="I4968" s="48"/>
      <c r="J4968" s="48"/>
    </row>
    <row r="4969" spans="6:10" x14ac:dyDescent="0.25">
      <c r="F4969" s="48"/>
      <c r="G4969" s="48"/>
      <c r="H4969" s="61"/>
      <c r="I4969" s="48"/>
      <c r="J4969" s="48"/>
    </row>
    <row r="4970" spans="6:10" x14ac:dyDescent="0.25">
      <c r="F4970" s="48"/>
      <c r="G4970" s="48"/>
      <c r="H4970" s="61"/>
      <c r="I4970" s="48"/>
      <c r="J4970" s="48"/>
    </row>
    <row r="4971" spans="6:10" x14ac:dyDescent="0.25">
      <c r="F4971" s="48"/>
      <c r="G4971" s="48"/>
      <c r="H4971" s="61"/>
      <c r="I4971" s="48"/>
      <c r="J4971" s="48"/>
    </row>
    <row r="4972" spans="6:10" x14ac:dyDescent="0.25">
      <c r="F4972" s="48"/>
      <c r="G4972" s="48"/>
      <c r="H4972" s="61"/>
      <c r="I4972" s="48"/>
      <c r="J4972" s="48"/>
    </row>
    <row r="4973" spans="6:10" x14ac:dyDescent="0.25">
      <c r="F4973" s="48"/>
      <c r="G4973" s="48"/>
      <c r="H4973" s="61"/>
      <c r="I4973" s="48"/>
      <c r="J4973" s="48"/>
    </row>
    <row r="4974" spans="6:10" x14ac:dyDescent="0.25">
      <c r="F4974" s="48"/>
      <c r="G4974" s="48"/>
      <c r="H4974" s="61"/>
      <c r="I4974" s="48"/>
      <c r="J4974" s="48"/>
    </row>
    <row r="4975" spans="6:10" x14ac:dyDescent="0.25">
      <c r="F4975" s="48"/>
      <c r="G4975" s="48"/>
      <c r="H4975" s="61"/>
      <c r="I4975" s="48"/>
      <c r="J4975" s="48"/>
    </row>
    <row r="4976" spans="6:10" x14ac:dyDescent="0.25">
      <c r="F4976" s="48"/>
      <c r="G4976" s="48"/>
      <c r="H4976" s="61"/>
      <c r="I4976" s="48"/>
      <c r="J4976" s="48"/>
    </row>
    <row r="4977" spans="6:10" x14ac:dyDescent="0.25">
      <c r="F4977" s="48"/>
      <c r="G4977" s="48"/>
      <c r="H4977" s="61"/>
      <c r="I4977" s="48"/>
      <c r="J4977" s="48"/>
    </row>
    <row r="4978" spans="6:10" x14ac:dyDescent="0.25">
      <c r="F4978" s="48"/>
      <c r="G4978" s="48"/>
      <c r="H4978" s="61"/>
      <c r="I4978" s="48"/>
      <c r="J4978" s="48"/>
    </row>
    <row r="4979" spans="6:10" x14ac:dyDescent="0.25">
      <c r="F4979" s="48"/>
      <c r="G4979" s="48"/>
      <c r="H4979" s="61"/>
      <c r="I4979" s="48"/>
      <c r="J4979" s="48"/>
    </row>
    <row r="4980" spans="6:10" x14ac:dyDescent="0.25">
      <c r="F4980" s="48"/>
      <c r="G4980" s="48"/>
      <c r="H4980" s="61"/>
      <c r="I4980" s="48"/>
      <c r="J4980" s="48"/>
    </row>
    <row r="4981" spans="6:10" x14ac:dyDescent="0.25">
      <c r="F4981" s="48"/>
      <c r="G4981" s="48"/>
      <c r="H4981" s="61"/>
      <c r="I4981" s="48"/>
      <c r="J4981" s="48"/>
    </row>
    <row r="4982" spans="6:10" x14ac:dyDescent="0.25">
      <c r="F4982" s="48"/>
      <c r="G4982" s="48"/>
      <c r="H4982" s="61"/>
      <c r="I4982" s="48"/>
      <c r="J4982" s="48"/>
    </row>
    <row r="4983" spans="6:10" x14ac:dyDescent="0.25">
      <c r="F4983" s="48"/>
      <c r="G4983" s="48"/>
      <c r="H4983" s="61"/>
      <c r="I4983" s="48"/>
      <c r="J4983" s="48"/>
    </row>
    <row r="4984" spans="6:10" x14ac:dyDescent="0.25">
      <c r="F4984" s="48"/>
      <c r="G4984" s="48"/>
      <c r="H4984" s="61"/>
      <c r="I4984" s="48"/>
      <c r="J4984" s="48"/>
    </row>
    <row r="4985" spans="6:10" x14ac:dyDescent="0.25">
      <c r="F4985" s="48"/>
      <c r="G4985" s="48"/>
      <c r="H4985" s="61"/>
      <c r="I4985" s="48"/>
      <c r="J4985" s="48"/>
    </row>
    <row r="4986" spans="6:10" x14ac:dyDescent="0.25">
      <c r="F4986" s="48"/>
      <c r="G4986" s="48"/>
      <c r="H4986" s="61"/>
      <c r="I4986" s="48"/>
      <c r="J4986" s="48"/>
    </row>
    <row r="4987" spans="6:10" x14ac:dyDescent="0.25">
      <c r="F4987" s="48"/>
      <c r="G4987" s="48"/>
      <c r="H4987" s="61"/>
      <c r="I4987" s="48"/>
      <c r="J4987" s="48"/>
    </row>
    <row r="4988" spans="6:10" x14ac:dyDescent="0.25">
      <c r="F4988" s="48"/>
      <c r="G4988" s="48"/>
      <c r="H4988" s="61"/>
      <c r="I4988" s="48"/>
      <c r="J4988" s="48"/>
    </row>
    <row r="4989" spans="6:10" x14ac:dyDescent="0.25">
      <c r="F4989" s="48"/>
      <c r="G4989" s="48"/>
      <c r="H4989" s="61"/>
      <c r="I4989" s="48"/>
      <c r="J4989" s="48"/>
    </row>
    <row r="4990" spans="6:10" x14ac:dyDescent="0.25">
      <c r="F4990" s="48"/>
      <c r="G4990" s="48"/>
      <c r="H4990" s="61"/>
      <c r="I4990" s="48"/>
      <c r="J4990" s="48"/>
    </row>
    <row r="4991" spans="6:10" x14ac:dyDescent="0.25">
      <c r="F4991" s="48"/>
      <c r="G4991" s="48"/>
      <c r="H4991" s="61"/>
      <c r="I4991" s="48"/>
      <c r="J4991" s="48"/>
    </row>
    <row r="4992" spans="6:10" x14ac:dyDescent="0.25">
      <c r="F4992" s="48"/>
      <c r="G4992" s="48"/>
      <c r="H4992" s="61"/>
      <c r="I4992" s="48"/>
      <c r="J4992" s="48"/>
    </row>
    <row r="4993" spans="6:10" x14ac:dyDescent="0.25">
      <c r="F4993" s="48"/>
      <c r="G4993" s="48"/>
      <c r="H4993" s="61"/>
      <c r="I4993" s="48"/>
      <c r="J4993" s="48"/>
    </row>
    <row r="4994" spans="6:10" x14ac:dyDescent="0.25">
      <c r="F4994" s="48"/>
      <c r="G4994" s="48"/>
      <c r="H4994" s="61"/>
      <c r="I4994" s="48"/>
      <c r="J4994" s="48"/>
    </row>
    <row r="4995" spans="6:10" x14ac:dyDescent="0.25">
      <c r="F4995" s="48"/>
      <c r="G4995" s="48"/>
      <c r="H4995" s="61"/>
      <c r="I4995" s="48"/>
      <c r="J4995" s="48"/>
    </row>
    <row r="4996" spans="6:10" x14ac:dyDescent="0.25">
      <c r="F4996" s="48"/>
      <c r="G4996" s="48"/>
      <c r="H4996" s="61"/>
      <c r="I4996" s="48"/>
      <c r="J4996" s="48"/>
    </row>
    <row r="4997" spans="6:10" x14ac:dyDescent="0.25">
      <c r="F4997" s="48"/>
      <c r="G4997" s="48"/>
      <c r="H4997" s="61"/>
      <c r="I4997" s="48"/>
      <c r="J4997" s="48"/>
    </row>
    <row r="4998" spans="6:10" x14ac:dyDescent="0.25">
      <c r="F4998" s="48"/>
      <c r="G4998" s="48"/>
      <c r="H4998" s="61"/>
      <c r="I4998" s="48"/>
      <c r="J4998" s="48"/>
    </row>
    <row r="4999" spans="6:10" x14ac:dyDescent="0.25">
      <c r="F4999" s="48"/>
      <c r="G4999" s="48"/>
      <c r="H4999" s="61"/>
      <c r="I4999" s="48"/>
      <c r="J4999" s="48"/>
    </row>
    <row r="5000" spans="6:10" x14ac:dyDescent="0.25">
      <c r="F5000" s="48"/>
      <c r="G5000" s="48"/>
      <c r="H5000" s="61"/>
      <c r="I5000" s="48"/>
      <c r="J5000" s="48"/>
    </row>
    <row r="5001" spans="6:10" x14ac:dyDescent="0.25">
      <c r="F5001" s="48"/>
      <c r="G5001" s="48"/>
      <c r="H5001" s="61"/>
      <c r="I5001" s="48"/>
      <c r="J5001" s="48"/>
    </row>
    <row r="5002" spans="6:10" x14ac:dyDescent="0.25">
      <c r="F5002" s="48"/>
      <c r="G5002" s="48"/>
      <c r="H5002" s="61"/>
      <c r="I5002" s="48"/>
      <c r="J5002" s="48"/>
    </row>
    <row r="5003" spans="6:10" x14ac:dyDescent="0.25">
      <c r="F5003" s="48"/>
      <c r="G5003" s="48"/>
      <c r="H5003" s="61"/>
      <c r="I5003" s="48"/>
      <c r="J5003" s="48"/>
    </row>
    <row r="5004" spans="6:10" x14ac:dyDescent="0.25">
      <c r="F5004" s="48"/>
      <c r="G5004" s="48"/>
      <c r="H5004" s="61"/>
      <c r="I5004" s="48"/>
      <c r="J5004" s="48"/>
    </row>
    <row r="5005" spans="6:10" x14ac:dyDescent="0.25">
      <c r="F5005" s="48"/>
      <c r="G5005" s="48"/>
      <c r="H5005" s="61"/>
      <c r="I5005" s="48"/>
      <c r="J5005" s="48"/>
    </row>
    <row r="5006" spans="6:10" x14ac:dyDescent="0.25">
      <c r="F5006" s="48"/>
      <c r="G5006" s="48"/>
      <c r="H5006" s="61"/>
      <c r="I5006" s="48"/>
      <c r="J5006" s="48"/>
    </row>
    <row r="5007" spans="6:10" x14ac:dyDescent="0.25">
      <c r="F5007" s="48"/>
      <c r="G5007" s="48"/>
      <c r="H5007" s="61"/>
      <c r="I5007" s="48"/>
      <c r="J5007" s="48"/>
    </row>
    <row r="5008" spans="6:10" x14ac:dyDescent="0.25">
      <c r="F5008" s="48"/>
      <c r="G5008" s="48"/>
      <c r="H5008" s="61"/>
      <c r="I5008" s="48"/>
      <c r="J5008" s="48"/>
    </row>
    <row r="5009" spans="6:10" x14ac:dyDescent="0.25">
      <c r="F5009" s="48"/>
      <c r="G5009" s="48"/>
      <c r="H5009" s="61"/>
      <c r="I5009" s="48"/>
      <c r="J5009" s="48"/>
    </row>
    <row r="5010" spans="6:10" x14ac:dyDescent="0.25">
      <c r="F5010" s="48"/>
      <c r="G5010" s="48"/>
      <c r="H5010" s="61"/>
      <c r="I5010" s="48"/>
      <c r="J5010" s="48"/>
    </row>
    <row r="5011" spans="6:10" x14ac:dyDescent="0.25">
      <c r="F5011" s="48"/>
      <c r="G5011" s="48"/>
      <c r="H5011" s="61"/>
      <c r="I5011" s="48"/>
      <c r="J5011" s="48"/>
    </row>
    <row r="5012" spans="6:10" x14ac:dyDescent="0.25">
      <c r="F5012" s="48"/>
      <c r="G5012" s="48"/>
      <c r="H5012" s="61"/>
      <c r="I5012" s="48"/>
      <c r="J5012" s="48"/>
    </row>
    <row r="5013" spans="6:10" x14ac:dyDescent="0.25">
      <c r="F5013" s="48"/>
      <c r="G5013" s="48"/>
      <c r="H5013" s="61"/>
      <c r="I5013" s="48"/>
      <c r="J5013" s="48"/>
    </row>
    <row r="5014" spans="6:10" x14ac:dyDescent="0.25">
      <c r="F5014" s="48"/>
      <c r="G5014" s="48"/>
      <c r="H5014" s="61"/>
      <c r="I5014" s="48"/>
      <c r="J5014" s="48"/>
    </row>
    <row r="5015" spans="6:10" x14ac:dyDescent="0.25">
      <c r="F5015" s="48"/>
      <c r="G5015" s="48"/>
      <c r="H5015" s="61"/>
      <c r="I5015" s="48"/>
      <c r="J5015" s="48"/>
    </row>
    <row r="5016" spans="6:10" x14ac:dyDescent="0.25">
      <c r="F5016" s="48"/>
      <c r="G5016" s="48"/>
      <c r="H5016" s="61"/>
      <c r="I5016" s="48"/>
      <c r="J5016" s="48"/>
    </row>
    <row r="5017" spans="6:10" x14ac:dyDescent="0.25">
      <c r="F5017" s="48"/>
      <c r="G5017" s="48"/>
      <c r="H5017" s="61"/>
      <c r="I5017" s="48"/>
      <c r="J5017" s="48"/>
    </row>
    <row r="5018" spans="6:10" x14ac:dyDescent="0.25">
      <c r="F5018" s="48"/>
      <c r="G5018" s="48"/>
      <c r="H5018" s="61"/>
      <c r="I5018" s="48"/>
      <c r="J5018" s="48"/>
    </row>
    <row r="5019" spans="6:10" x14ac:dyDescent="0.25">
      <c r="F5019" s="48"/>
      <c r="G5019" s="48"/>
      <c r="H5019" s="61"/>
      <c r="I5019" s="48"/>
      <c r="J5019" s="48"/>
    </row>
    <row r="5020" spans="6:10" x14ac:dyDescent="0.25">
      <c r="F5020" s="48"/>
      <c r="G5020" s="48"/>
      <c r="H5020" s="61"/>
      <c r="I5020" s="48"/>
      <c r="J5020" s="48"/>
    </row>
    <row r="5021" spans="6:10" x14ac:dyDescent="0.25">
      <c r="F5021" s="48"/>
      <c r="G5021" s="48"/>
      <c r="H5021" s="61"/>
      <c r="I5021" s="48"/>
      <c r="J5021" s="48"/>
    </row>
    <row r="5022" spans="6:10" x14ac:dyDescent="0.25">
      <c r="F5022" s="48"/>
      <c r="G5022" s="48"/>
      <c r="H5022" s="61"/>
      <c r="I5022" s="48"/>
      <c r="J5022" s="48"/>
    </row>
    <row r="5023" spans="6:10" x14ac:dyDescent="0.25">
      <c r="F5023" s="48"/>
      <c r="G5023" s="48"/>
      <c r="H5023" s="61"/>
      <c r="I5023" s="48"/>
      <c r="J5023" s="48"/>
    </row>
    <row r="5024" spans="6:10" x14ac:dyDescent="0.25">
      <c r="F5024" s="48"/>
      <c r="G5024" s="48"/>
      <c r="H5024" s="61"/>
      <c r="I5024" s="48"/>
      <c r="J5024" s="48"/>
    </row>
    <row r="5025" spans="6:10" x14ac:dyDescent="0.25">
      <c r="F5025" s="48"/>
      <c r="G5025" s="48"/>
      <c r="H5025" s="61"/>
      <c r="I5025" s="48"/>
      <c r="J5025" s="48"/>
    </row>
    <row r="5026" spans="6:10" x14ac:dyDescent="0.25">
      <c r="F5026" s="48"/>
      <c r="G5026" s="48"/>
      <c r="H5026" s="61"/>
      <c r="I5026" s="48"/>
      <c r="J5026" s="48"/>
    </row>
    <row r="5027" spans="6:10" x14ac:dyDescent="0.25">
      <c r="F5027" s="48"/>
      <c r="G5027" s="48"/>
      <c r="H5027" s="61"/>
      <c r="I5027" s="48"/>
      <c r="J5027" s="48"/>
    </row>
    <row r="5028" spans="6:10" x14ac:dyDescent="0.25">
      <c r="F5028" s="48"/>
      <c r="G5028" s="48"/>
      <c r="H5028" s="61"/>
      <c r="I5028" s="48"/>
      <c r="J5028" s="48"/>
    </row>
    <row r="5029" spans="6:10" x14ac:dyDescent="0.25">
      <c r="F5029" s="48"/>
      <c r="G5029" s="48"/>
      <c r="H5029" s="61"/>
      <c r="I5029" s="48"/>
      <c r="J5029" s="48"/>
    </row>
    <row r="5030" spans="6:10" x14ac:dyDescent="0.25">
      <c r="F5030" s="48"/>
      <c r="G5030" s="48"/>
      <c r="H5030" s="61"/>
      <c r="I5030" s="48"/>
      <c r="J5030" s="48"/>
    </row>
    <row r="5031" spans="6:10" x14ac:dyDescent="0.25">
      <c r="F5031" s="48"/>
      <c r="G5031" s="48"/>
      <c r="H5031" s="61"/>
      <c r="I5031" s="48"/>
      <c r="J5031" s="48"/>
    </row>
    <row r="5032" spans="6:10" x14ac:dyDescent="0.25">
      <c r="F5032" s="48"/>
      <c r="G5032" s="48"/>
      <c r="H5032" s="61"/>
      <c r="I5032" s="48"/>
      <c r="J5032" s="48"/>
    </row>
    <row r="5033" spans="6:10" x14ac:dyDescent="0.25">
      <c r="F5033" s="48"/>
      <c r="G5033" s="48"/>
      <c r="H5033" s="61"/>
      <c r="I5033" s="48"/>
      <c r="J5033" s="48"/>
    </row>
    <row r="5034" spans="6:10" x14ac:dyDescent="0.25">
      <c r="F5034" s="48"/>
      <c r="G5034" s="48"/>
      <c r="H5034" s="61"/>
      <c r="I5034" s="48"/>
      <c r="J5034" s="48"/>
    </row>
    <row r="5035" spans="6:10" x14ac:dyDescent="0.25">
      <c r="F5035" s="48"/>
      <c r="G5035" s="48"/>
      <c r="H5035" s="61"/>
      <c r="I5035" s="48"/>
      <c r="J5035" s="48"/>
    </row>
    <row r="5036" spans="6:10" x14ac:dyDescent="0.25">
      <c r="F5036" s="48"/>
      <c r="G5036" s="48"/>
      <c r="H5036" s="61"/>
      <c r="I5036" s="48"/>
      <c r="J5036" s="48"/>
    </row>
    <row r="5037" spans="6:10" x14ac:dyDescent="0.25">
      <c r="F5037" s="48"/>
      <c r="G5037" s="48"/>
      <c r="H5037" s="61"/>
      <c r="I5037" s="48"/>
      <c r="J5037" s="48"/>
    </row>
    <row r="5038" spans="6:10" x14ac:dyDescent="0.25">
      <c r="F5038" s="48"/>
      <c r="G5038" s="48"/>
      <c r="H5038" s="61"/>
      <c r="I5038" s="48"/>
      <c r="J5038" s="48"/>
    </row>
    <row r="5039" spans="6:10" x14ac:dyDescent="0.25">
      <c r="F5039" s="48"/>
      <c r="G5039" s="48"/>
      <c r="H5039" s="61"/>
      <c r="I5039" s="48"/>
      <c r="J5039" s="48"/>
    </row>
    <row r="5040" spans="6:10" x14ac:dyDescent="0.25">
      <c r="F5040" s="48"/>
      <c r="G5040" s="48"/>
      <c r="H5040" s="61"/>
      <c r="I5040" s="48"/>
      <c r="J5040" s="48"/>
    </row>
    <row r="5041" spans="6:10" x14ac:dyDescent="0.25">
      <c r="F5041" s="48"/>
      <c r="G5041" s="48"/>
      <c r="H5041" s="61"/>
      <c r="I5041" s="48"/>
      <c r="J5041" s="48"/>
    </row>
    <row r="5042" spans="6:10" x14ac:dyDescent="0.25">
      <c r="F5042" s="48"/>
      <c r="G5042" s="48"/>
      <c r="H5042" s="61"/>
      <c r="I5042" s="48"/>
      <c r="J5042" s="48"/>
    </row>
    <row r="5043" spans="6:10" x14ac:dyDescent="0.25">
      <c r="F5043" s="48"/>
      <c r="G5043" s="48"/>
      <c r="H5043" s="61"/>
      <c r="I5043" s="48"/>
      <c r="J5043" s="48"/>
    </row>
    <row r="5044" spans="6:10" x14ac:dyDescent="0.25">
      <c r="F5044" s="48"/>
      <c r="G5044" s="48"/>
      <c r="H5044" s="61"/>
      <c r="I5044" s="48"/>
      <c r="J5044" s="48"/>
    </row>
    <row r="5045" spans="6:10" x14ac:dyDescent="0.25">
      <c r="F5045" s="48"/>
      <c r="G5045" s="48"/>
      <c r="H5045" s="61"/>
      <c r="I5045" s="48"/>
      <c r="J5045" s="48"/>
    </row>
    <row r="5046" spans="6:10" x14ac:dyDescent="0.25">
      <c r="F5046" s="48"/>
      <c r="G5046" s="48"/>
      <c r="H5046" s="61"/>
      <c r="I5046" s="48"/>
      <c r="J5046" s="48"/>
    </row>
    <row r="5047" spans="6:10" x14ac:dyDescent="0.25">
      <c r="F5047" s="48"/>
      <c r="G5047" s="48"/>
      <c r="H5047" s="61"/>
      <c r="I5047" s="48"/>
      <c r="J5047" s="48"/>
    </row>
    <row r="5048" spans="6:10" x14ac:dyDescent="0.25">
      <c r="F5048" s="48"/>
      <c r="G5048" s="48"/>
      <c r="H5048" s="61"/>
      <c r="I5048" s="48"/>
      <c r="J5048" s="48"/>
    </row>
    <row r="5049" spans="6:10" x14ac:dyDescent="0.25">
      <c r="F5049" s="48"/>
      <c r="G5049" s="48"/>
      <c r="H5049" s="61"/>
      <c r="I5049" s="48"/>
      <c r="J5049" s="48"/>
    </row>
    <row r="5050" spans="6:10" x14ac:dyDescent="0.25">
      <c r="F5050" s="48"/>
      <c r="G5050" s="48"/>
      <c r="H5050" s="61"/>
      <c r="I5050" s="48"/>
      <c r="J5050" s="48"/>
    </row>
    <row r="5051" spans="6:10" x14ac:dyDescent="0.25">
      <c r="F5051" s="48"/>
      <c r="G5051" s="48"/>
      <c r="H5051" s="61"/>
      <c r="I5051" s="48"/>
      <c r="J5051" s="48"/>
    </row>
    <row r="5052" spans="6:10" x14ac:dyDescent="0.25">
      <c r="F5052" s="48"/>
      <c r="G5052" s="48"/>
      <c r="H5052" s="61"/>
      <c r="I5052" s="48"/>
      <c r="J5052" s="48"/>
    </row>
    <row r="5053" spans="6:10" x14ac:dyDescent="0.25">
      <c r="F5053" s="48"/>
      <c r="G5053" s="48"/>
      <c r="H5053" s="61"/>
      <c r="I5053" s="48"/>
      <c r="J5053" s="48"/>
    </row>
    <row r="5054" spans="6:10" x14ac:dyDescent="0.25">
      <c r="F5054" s="48"/>
      <c r="G5054" s="48"/>
      <c r="H5054" s="61"/>
      <c r="I5054" s="48"/>
      <c r="J5054" s="48"/>
    </row>
    <row r="5055" spans="6:10" x14ac:dyDescent="0.25">
      <c r="F5055" s="48"/>
      <c r="G5055" s="48"/>
      <c r="H5055" s="61"/>
      <c r="I5055" s="48"/>
      <c r="J5055" s="48"/>
    </row>
    <row r="5056" spans="6:10" x14ac:dyDescent="0.25">
      <c r="F5056" s="48"/>
      <c r="G5056" s="48"/>
      <c r="H5056" s="61"/>
      <c r="I5056" s="48"/>
      <c r="J5056" s="48"/>
    </row>
    <row r="5057" spans="6:10" x14ac:dyDescent="0.25">
      <c r="F5057" s="48"/>
      <c r="G5057" s="48"/>
      <c r="H5057" s="61"/>
      <c r="I5057" s="48"/>
      <c r="J5057" s="48"/>
    </row>
    <row r="5058" spans="6:10" x14ac:dyDescent="0.25">
      <c r="F5058" s="48"/>
      <c r="G5058" s="48"/>
      <c r="H5058" s="61"/>
      <c r="I5058" s="48"/>
      <c r="J5058" s="48"/>
    </row>
    <row r="5059" spans="6:10" x14ac:dyDescent="0.25">
      <c r="F5059" s="48"/>
      <c r="G5059" s="48"/>
      <c r="H5059" s="61"/>
      <c r="I5059" s="48"/>
      <c r="J5059" s="48"/>
    </row>
    <row r="5060" spans="6:10" x14ac:dyDescent="0.25">
      <c r="F5060" s="48"/>
      <c r="G5060" s="48"/>
      <c r="H5060" s="61"/>
      <c r="I5060" s="48"/>
      <c r="J5060" s="48"/>
    </row>
    <row r="5061" spans="6:10" x14ac:dyDescent="0.25">
      <c r="F5061" s="48"/>
      <c r="G5061" s="48"/>
      <c r="H5061" s="61"/>
      <c r="I5061" s="48"/>
      <c r="J5061" s="48"/>
    </row>
    <row r="5062" spans="6:10" x14ac:dyDescent="0.25">
      <c r="F5062" s="48"/>
      <c r="G5062" s="48"/>
      <c r="H5062" s="61"/>
      <c r="I5062" s="48"/>
      <c r="J5062" s="48"/>
    </row>
    <row r="5063" spans="6:10" x14ac:dyDescent="0.25">
      <c r="F5063" s="48"/>
      <c r="G5063" s="48"/>
      <c r="H5063" s="61"/>
      <c r="I5063" s="48"/>
      <c r="J5063" s="48"/>
    </row>
    <row r="5064" spans="6:10" x14ac:dyDescent="0.25">
      <c r="F5064" s="48"/>
      <c r="G5064" s="48"/>
      <c r="H5064" s="61"/>
      <c r="I5064" s="48"/>
      <c r="J5064" s="48"/>
    </row>
    <row r="5065" spans="6:10" x14ac:dyDescent="0.25">
      <c r="F5065" s="48"/>
      <c r="G5065" s="48"/>
      <c r="H5065" s="61"/>
      <c r="I5065" s="48"/>
      <c r="J5065" s="48"/>
    </row>
    <row r="5066" spans="6:10" x14ac:dyDescent="0.25">
      <c r="F5066" s="48"/>
      <c r="G5066" s="48"/>
      <c r="H5066" s="61"/>
      <c r="I5066" s="48"/>
      <c r="J5066" s="48"/>
    </row>
    <row r="5067" spans="6:10" x14ac:dyDescent="0.25">
      <c r="F5067" s="48"/>
      <c r="G5067" s="48"/>
      <c r="H5067" s="61"/>
      <c r="I5067" s="48"/>
      <c r="J5067" s="48"/>
    </row>
    <row r="5068" spans="6:10" x14ac:dyDescent="0.25">
      <c r="F5068" s="48"/>
      <c r="G5068" s="48"/>
      <c r="H5068" s="61"/>
      <c r="I5068" s="48"/>
      <c r="J5068" s="48"/>
    </row>
    <row r="5069" spans="6:10" x14ac:dyDescent="0.25">
      <c r="F5069" s="48"/>
      <c r="G5069" s="48"/>
      <c r="H5069" s="61"/>
      <c r="I5069" s="48"/>
      <c r="J5069" s="48"/>
    </row>
    <row r="5070" spans="6:10" x14ac:dyDescent="0.25">
      <c r="F5070" s="48"/>
      <c r="G5070" s="48"/>
      <c r="H5070" s="61"/>
      <c r="I5070" s="48"/>
      <c r="J5070" s="48"/>
    </row>
    <row r="5071" spans="6:10" x14ac:dyDescent="0.25">
      <c r="F5071" s="48"/>
      <c r="G5071" s="48"/>
      <c r="H5071" s="61"/>
      <c r="I5071" s="48"/>
      <c r="J5071" s="48"/>
    </row>
    <row r="5072" spans="6:10" x14ac:dyDescent="0.25">
      <c r="F5072" s="48"/>
      <c r="G5072" s="48"/>
      <c r="H5072" s="61"/>
      <c r="I5072" s="48"/>
      <c r="J5072" s="48"/>
    </row>
    <row r="5073" spans="6:10" x14ac:dyDescent="0.25">
      <c r="F5073" s="48"/>
      <c r="G5073" s="48"/>
      <c r="H5073" s="61"/>
      <c r="I5073" s="48"/>
      <c r="J5073" s="48"/>
    </row>
    <row r="5074" spans="6:10" x14ac:dyDescent="0.25">
      <c r="F5074" s="48"/>
      <c r="G5074" s="48"/>
      <c r="H5074" s="61"/>
      <c r="I5074" s="48"/>
      <c r="J5074" s="48"/>
    </row>
    <row r="5075" spans="6:10" x14ac:dyDescent="0.25">
      <c r="F5075" s="48"/>
      <c r="G5075" s="48"/>
      <c r="H5075" s="61"/>
      <c r="I5075" s="48"/>
      <c r="J5075" s="48"/>
    </row>
    <row r="5076" spans="6:10" x14ac:dyDescent="0.25">
      <c r="F5076" s="48"/>
      <c r="G5076" s="48"/>
      <c r="H5076" s="61"/>
      <c r="I5076" s="48"/>
      <c r="J5076" s="48"/>
    </row>
    <row r="5077" spans="6:10" x14ac:dyDescent="0.25">
      <c r="F5077" s="48"/>
      <c r="G5077" s="48"/>
      <c r="H5077" s="61"/>
      <c r="I5077" s="48"/>
      <c r="J5077" s="48"/>
    </row>
    <row r="5078" spans="6:10" x14ac:dyDescent="0.25">
      <c r="F5078" s="48"/>
      <c r="G5078" s="48"/>
      <c r="H5078" s="61"/>
      <c r="I5078" s="48"/>
      <c r="J5078" s="48"/>
    </row>
    <row r="5079" spans="6:10" x14ac:dyDescent="0.25">
      <c r="F5079" s="48"/>
      <c r="G5079" s="48"/>
      <c r="H5079" s="61"/>
      <c r="I5079" s="48"/>
      <c r="J5079" s="48"/>
    </row>
    <row r="5080" spans="6:10" x14ac:dyDescent="0.25">
      <c r="F5080" s="48"/>
      <c r="G5080" s="48"/>
      <c r="H5080" s="61"/>
      <c r="I5080" s="48"/>
      <c r="J5080" s="48"/>
    </row>
    <row r="5081" spans="6:10" x14ac:dyDescent="0.25">
      <c r="F5081" s="48"/>
      <c r="G5081" s="48"/>
      <c r="H5081" s="61"/>
      <c r="I5081" s="48"/>
      <c r="J5081" s="48"/>
    </row>
    <row r="5082" spans="6:10" x14ac:dyDescent="0.25">
      <c r="F5082" s="48"/>
      <c r="G5082" s="48"/>
      <c r="H5082" s="61"/>
      <c r="I5082" s="48"/>
      <c r="J5082" s="48"/>
    </row>
    <row r="5083" spans="6:10" x14ac:dyDescent="0.25">
      <c r="F5083" s="48"/>
      <c r="G5083" s="48"/>
      <c r="H5083" s="61"/>
      <c r="I5083" s="48"/>
      <c r="J5083" s="48"/>
    </row>
    <row r="5084" spans="6:10" x14ac:dyDescent="0.25">
      <c r="F5084" s="48"/>
      <c r="G5084" s="48"/>
      <c r="H5084" s="61"/>
      <c r="I5084" s="48"/>
      <c r="J5084" s="48"/>
    </row>
    <row r="5085" spans="6:10" x14ac:dyDescent="0.25">
      <c r="F5085" s="48"/>
      <c r="G5085" s="48"/>
      <c r="H5085" s="61"/>
      <c r="I5085" s="48"/>
      <c r="J5085" s="48"/>
    </row>
    <row r="5086" spans="6:10" x14ac:dyDescent="0.25">
      <c r="F5086" s="48"/>
      <c r="G5086" s="48"/>
      <c r="H5086" s="61"/>
      <c r="I5086" s="48"/>
      <c r="J5086" s="48"/>
    </row>
    <row r="5087" spans="6:10" x14ac:dyDescent="0.25">
      <c r="F5087" s="48"/>
      <c r="G5087" s="48"/>
      <c r="H5087" s="61"/>
      <c r="I5087" s="48"/>
      <c r="J5087" s="48"/>
    </row>
    <row r="5088" spans="6:10" x14ac:dyDescent="0.25">
      <c r="F5088" s="48"/>
      <c r="G5088" s="48"/>
      <c r="H5088" s="61"/>
      <c r="I5088" s="48"/>
      <c r="J5088" s="48"/>
    </row>
    <row r="5089" spans="6:10" x14ac:dyDescent="0.25">
      <c r="F5089" s="48"/>
      <c r="G5089" s="48"/>
      <c r="H5089" s="61"/>
      <c r="I5089" s="48"/>
      <c r="J5089" s="48"/>
    </row>
    <row r="5090" spans="6:10" x14ac:dyDescent="0.25">
      <c r="F5090" s="48"/>
      <c r="G5090" s="48"/>
      <c r="H5090" s="61"/>
      <c r="I5090" s="48"/>
      <c r="J5090" s="48"/>
    </row>
    <row r="5091" spans="6:10" x14ac:dyDescent="0.25">
      <c r="F5091" s="48"/>
      <c r="G5091" s="48"/>
      <c r="H5091" s="61"/>
      <c r="I5091" s="48"/>
      <c r="J5091" s="48"/>
    </row>
    <row r="5092" spans="6:10" x14ac:dyDescent="0.25">
      <c r="F5092" s="48"/>
      <c r="G5092" s="48"/>
      <c r="H5092" s="61"/>
      <c r="I5092" s="48"/>
      <c r="J5092" s="48"/>
    </row>
    <row r="5093" spans="6:10" x14ac:dyDescent="0.25">
      <c r="F5093" s="48"/>
      <c r="G5093" s="48"/>
      <c r="H5093" s="61"/>
      <c r="I5093" s="48"/>
      <c r="J5093" s="48"/>
    </row>
    <row r="5094" spans="6:10" x14ac:dyDescent="0.25">
      <c r="F5094" s="48"/>
      <c r="G5094" s="48"/>
      <c r="H5094" s="61"/>
      <c r="I5094" s="48"/>
      <c r="J5094" s="48"/>
    </row>
    <row r="5095" spans="6:10" x14ac:dyDescent="0.25">
      <c r="F5095" s="48"/>
      <c r="G5095" s="48"/>
      <c r="H5095" s="61"/>
      <c r="I5095" s="48"/>
      <c r="J5095" s="48"/>
    </row>
    <row r="5096" spans="6:10" x14ac:dyDescent="0.25">
      <c r="F5096" s="48"/>
      <c r="G5096" s="48"/>
      <c r="H5096" s="61"/>
      <c r="I5096" s="48"/>
      <c r="J5096" s="48"/>
    </row>
    <row r="5097" spans="6:10" x14ac:dyDescent="0.25">
      <c r="F5097" s="48"/>
      <c r="G5097" s="48"/>
      <c r="H5097" s="61"/>
      <c r="I5097" s="48"/>
      <c r="J5097" s="48"/>
    </row>
    <row r="5098" spans="6:10" x14ac:dyDescent="0.25">
      <c r="F5098" s="48"/>
      <c r="G5098" s="48"/>
      <c r="H5098" s="61"/>
      <c r="I5098" s="48"/>
      <c r="J5098" s="48"/>
    </row>
    <row r="5099" spans="6:10" x14ac:dyDescent="0.25">
      <c r="F5099" s="48"/>
      <c r="G5099" s="48"/>
      <c r="H5099" s="61"/>
      <c r="I5099" s="48"/>
      <c r="J5099" s="48"/>
    </row>
    <row r="5100" spans="6:10" x14ac:dyDescent="0.25">
      <c r="F5100" s="48"/>
      <c r="G5100" s="48"/>
      <c r="H5100" s="61"/>
      <c r="I5100" s="48"/>
      <c r="J5100" s="48"/>
    </row>
    <row r="5101" spans="6:10" x14ac:dyDescent="0.25">
      <c r="F5101" s="48"/>
      <c r="G5101" s="48"/>
      <c r="H5101" s="61"/>
      <c r="I5101" s="48"/>
      <c r="J5101" s="48"/>
    </row>
    <row r="5102" spans="6:10" x14ac:dyDescent="0.25">
      <c r="F5102" s="48"/>
      <c r="G5102" s="48"/>
      <c r="H5102" s="61"/>
      <c r="I5102" s="48"/>
      <c r="J5102" s="48"/>
    </row>
    <row r="5103" spans="6:10" x14ac:dyDescent="0.25">
      <c r="F5103" s="48"/>
      <c r="G5103" s="48"/>
      <c r="H5103" s="61"/>
      <c r="I5103" s="48"/>
      <c r="J5103" s="48"/>
    </row>
    <row r="5104" spans="6:10" x14ac:dyDescent="0.25">
      <c r="F5104" s="48"/>
      <c r="G5104" s="48"/>
      <c r="H5104" s="61"/>
      <c r="I5104" s="48"/>
      <c r="J5104" s="48"/>
    </row>
    <row r="5105" spans="6:10" x14ac:dyDescent="0.25">
      <c r="F5105" s="48"/>
      <c r="G5105" s="48"/>
      <c r="H5105" s="61"/>
      <c r="I5105" s="48"/>
      <c r="J5105" s="48"/>
    </row>
    <row r="5106" spans="6:10" x14ac:dyDescent="0.25">
      <c r="F5106" s="48"/>
      <c r="G5106" s="48"/>
      <c r="H5106" s="61"/>
      <c r="I5106" s="48"/>
      <c r="J5106" s="48"/>
    </row>
    <row r="5107" spans="6:10" x14ac:dyDescent="0.25">
      <c r="F5107" s="48"/>
      <c r="G5107" s="48"/>
      <c r="H5107" s="61"/>
      <c r="I5107" s="48"/>
      <c r="J5107" s="48"/>
    </row>
    <row r="5108" spans="6:10" x14ac:dyDescent="0.25">
      <c r="F5108" s="48"/>
      <c r="G5108" s="48"/>
      <c r="H5108" s="61"/>
      <c r="I5108" s="48"/>
      <c r="J5108" s="48"/>
    </row>
    <row r="5109" spans="6:10" x14ac:dyDescent="0.25">
      <c r="F5109" s="48"/>
      <c r="G5109" s="48"/>
      <c r="H5109" s="61"/>
      <c r="I5109" s="48"/>
      <c r="J5109" s="48"/>
    </row>
    <row r="5110" spans="6:10" x14ac:dyDescent="0.25">
      <c r="F5110" s="48"/>
      <c r="G5110" s="48"/>
      <c r="H5110" s="61"/>
      <c r="I5110" s="48"/>
      <c r="J5110" s="48"/>
    </row>
    <row r="5111" spans="6:10" x14ac:dyDescent="0.25">
      <c r="F5111" s="48"/>
      <c r="G5111" s="48"/>
      <c r="H5111" s="61"/>
      <c r="I5111" s="48"/>
      <c r="J5111" s="48"/>
    </row>
    <row r="5112" spans="6:10" x14ac:dyDescent="0.25">
      <c r="F5112" s="48"/>
      <c r="G5112" s="48"/>
      <c r="H5112" s="61"/>
      <c r="I5112" s="48"/>
      <c r="J5112" s="48"/>
    </row>
    <row r="5113" spans="6:10" x14ac:dyDescent="0.25">
      <c r="F5113" s="48"/>
      <c r="G5113" s="48"/>
      <c r="H5113" s="61"/>
      <c r="I5113" s="48"/>
      <c r="J5113" s="48"/>
    </row>
    <row r="5114" spans="6:10" x14ac:dyDescent="0.25">
      <c r="F5114" s="48"/>
      <c r="G5114" s="48"/>
      <c r="H5114" s="61"/>
      <c r="I5114" s="48"/>
      <c r="J5114" s="48"/>
    </row>
    <row r="5115" spans="6:10" x14ac:dyDescent="0.25">
      <c r="F5115" s="48"/>
      <c r="G5115" s="48"/>
      <c r="H5115" s="61"/>
      <c r="I5115" s="48"/>
      <c r="J5115" s="48"/>
    </row>
    <row r="5116" spans="6:10" x14ac:dyDescent="0.25">
      <c r="F5116" s="48"/>
      <c r="G5116" s="48"/>
      <c r="H5116" s="61"/>
      <c r="I5116" s="48"/>
      <c r="J5116" s="48"/>
    </row>
    <row r="5117" spans="6:10" x14ac:dyDescent="0.25">
      <c r="F5117" s="48"/>
      <c r="G5117" s="48"/>
      <c r="H5117" s="61"/>
      <c r="I5117" s="48"/>
      <c r="J5117" s="48"/>
    </row>
    <row r="5118" spans="6:10" x14ac:dyDescent="0.25">
      <c r="F5118" s="48"/>
      <c r="G5118" s="48"/>
      <c r="H5118" s="61"/>
      <c r="I5118" s="48"/>
      <c r="J5118" s="48"/>
    </row>
    <row r="5119" spans="6:10" x14ac:dyDescent="0.25">
      <c r="F5119" s="48"/>
      <c r="G5119" s="48"/>
      <c r="H5119" s="61"/>
      <c r="I5119" s="48"/>
      <c r="J5119" s="48"/>
    </row>
    <row r="5120" spans="6:10" x14ac:dyDescent="0.25">
      <c r="F5120" s="48"/>
      <c r="G5120" s="48"/>
      <c r="H5120" s="61"/>
      <c r="I5120" s="48"/>
      <c r="J5120" s="48"/>
    </row>
    <row r="5121" spans="6:10" x14ac:dyDescent="0.25">
      <c r="F5121" s="48"/>
      <c r="G5121" s="48"/>
      <c r="H5121" s="61"/>
      <c r="I5121" s="48"/>
      <c r="J5121" s="48"/>
    </row>
    <row r="5122" spans="6:10" x14ac:dyDescent="0.25">
      <c r="F5122" s="48"/>
      <c r="G5122" s="48"/>
      <c r="H5122" s="61"/>
      <c r="I5122" s="48"/>
      <c r="J5122" s="48"/>
    </row>
    <row r="5123" spans="6:10" x14ac:dyDescent="0.25">
      <c r="F5123" s="48"/>
      <c r="G5123" s="48"/>
      <c r="H5123" s="61"/>
      <c r="I5123" s="48"/>
      <c r="J5123" s="48"/>
    </row>
    <row r="5124" spans="6:10" x14ac:dyDescent="0.25">
      <c r="F5124" s="48"/>
      <c r="G5124" s="48"/>
      <c r="H5124" s="61"/>
      <c r="I5124" s="48"/>
      <c r="J5124" s="48"/>
    </row>
    <row r="5125" spans="6:10" x14ac:dyDescent="0.25">
      <c r="F5125" s="48"/>
      <c r="G5125" s="48"/>
      <c r="H5125" s="61"/>
      <c r="I5125" s="48"/>
      <c r="J5125" s="48"/>
    </row>
    <row r="5126" spans="6:10" x14ac:dyDescent="0.25">
      <c r="F5126" s="48"/>
      <c r="G5126" s="48"/>
      <c r="H5126" s="61"/>
      <c r="I5126" s="48"/>
      <c r="J5126" s="48"/>
    </row>
    <row r="5127" spans="6:10" x14ac:dyDescent="0.25">
      <c r="F5127" s="48"/>
      <c r="G5127" s="48"/>
      <c r="H5127" s="61"/>
      <c r="I5127" s="48"/>
      <c r="J5127" s="48"/>
    </row>
    <row r="5128" spans="6:10" x14ac:dyDescent="0.25">
      <c r="F5128" s="48"/>
      <c r="G5128" s="48"/>
      <c r="H5128" s="61"/>
      <c r="I5128" s="48"/>
      <c r="J5128" s="48"/>
    </row>
    <row r="5129" spans="6:10" x14ac:dyDescent="0.25">
      <c r="F5129" s="48"/>
      <c r="G5129" s="48"/>
      <c r="H5129" s="61"/>
      <c r="I5129" s="48"/>
      <c r="J5129" s="48"/>
    </row>
    <row r="5130" spans="6:10" x14ac:dyDescent="0.25">
      <c r="F5130" s="48"/>
      <c r="G5130" s="48"/>
      <c r="H5130" s="61"/>
      <c r="I5130" s="48"/>
      <c r="J5130" s="48"/>
    </row>
    <row r="5131" spans="6:10" x14ac:dyDescent="0.25">
      <c r="F5131" s="48"/>
      <c r="G5131" s="48"/>
      <c r="H5131" s="61"/>
      <c r="I5131" s="48"/>
      <c r="J5131" s="48"/>
    </row>
    <row r="5132" spans="6:10" x14ac:dyDescent="0.25">
      <c r="F5132" s="48"/>
      <c r="G5132" s="48"/>
      <c r="H5132" s="61"/>
      <c r="I5132" s="48"/>
      <c r="J5132" s="48"/>
    </row>
    <row r="5133" spans="6:10" x14ac:dyDescent="0.25">
      <c r="F5133" s="48"/>
      <c r="G5133" s="48"/>
      <c r="H5133" s="61"/>
      <c r="I5133" s="48"/>
      <c r="J5133" s="48"/>
    </row>
    <row r="5134" spans="6:10" x14ac:dyDescent="0.25">
      <c r="F5134" s="48"/>
      <c r="G5134" s="48"/>
      <c r="H5134" s="61"/>
      <c r="I5134" s="48"/>
      <c r="J5134" s="48"/>
    </row>
    <row r="5135" spans="6:10" x14ac:dyDescent="0.25">
      <c r="F5135" s="48"/>
      <c r="G5135" s="48"/>
      <c r="H5135" s="61"/>
      <c r="I5135" s="48"/>
      <c r="J5135" s="48"/>
    </row>
    <row r="5136" spans="6:10" x14ac:dyDescent="0.25">
      <c r="F5136" s="48"/>
      <c r="G5136" s="48"/>
      <c r="H5136" s="61"/>
      <c r="I5136" s="48"/>
      <c r="J5136" s="48"/>
    </row>
    <row r="5137" spans="6:10" x14ac:dyDescent="0.25">
      <c r="F5137" s="48"/>
      <c r="G5137" s="48"/>
      <c r="H5137" s="61"/>
      <c r="I5137" s="48"/>
      <c r="J5137" s="48"/>
    </row>
    <row r="5138" spans="6:10" x14ac:dyDescent="0.25">
      <c r="F5138" s="48"/>
      <c r="G5138" s="48"/>
      <c r="H5138" s="61"/>
      <c r="I5138" s="48"/>
      <c r="J5138" s="48"/>
    </row>
    <row r="5139" spans="6:10" x14ac:dyDescent="0.25">
      <c r="F5139" s="48"/>
      <c r="G5139" s="48"/>
      <c r="H5139" s="61"/>
      <c r="I5139" s="48"/>
      <c r="J5139" s="48"/>
    </row>
    <row r="5140" spans="6:10" x14ac:dyDescent="0.25">
      <c r="F5140" s="48"/>
      <c r="G5140" s="48"/>
      <c r="H5140" s="61"/>
      <c r="I5140" s="48"/>
      <c r="J5140" s="48"/>
    </row>
    <row r="5141" spans="6:10" x14ac:dyDescent="0.25">
      <c r="F5141" s="48"/>
      <c r="G5141" s="48"/>
      <c r="H5141" s="61"/>
      <c r="I5141" s="48"/>
      <c r="J5141" s="48"/>
    </row>
    <row r="5142" spans="6:10" x14ac:dyDescent="0.25">
      <c r="F5142" s="48"/>
      <c r="G5142" s="48"/>
      <c r="H5142" s="61"/>
      <c r="I5142" s="48"/>
      <c r="J5142" s="48"/>
    </row>
    <row r="5143" spans="6:10" x14ac:dyDescent="0.25">
      <c r="F5143" s="48"/>
      <c r="G5143" s="48"/>
      <c r="H5143" s="61"/>
      <c r="I5143" s="48"/>
      <c r="J5143" s="48"/>
    </row>
    <row r="5144" spans="6:10" x14ac:dyDescent="0.25">
      <c r="F5144" s="48"/>
      <c r="G5144" s="48"/>
      <c r="H5144" s="61"/>
      <c r="I5144" s="48"/>
      <c r="J5144" s="48"/>
    </row>
    <row r="5145" spans="6:10" x14ac:dyDescent="0.25">
      <c r="F5145" s="48"/>
      <c r="G5145" s="48"/>
      <c r="H5145" s="61"/>
      <c r="I5145" s="48"/>
      <c r="J5145" s="48"/>
    </row>
    <row r="5146" spans="6:10" x14ac:dyDescent="0.25">
      <c r="F5146" s="48"/>
      <c r="G5146" s="48"/>
      <c r="H5146" s="61"/>
      <c r="I5146" s="48"/>
      <c r="J5146" s="48"/>
    </row>
    <row r="5147" spans="6:10" x14ac:dyDescent="0.25">
      <c r="F5147" s="48"/>
      <c r="G5147" s="48"/>
      <c r="H5147" s="61"/>
      <c r="I5147" s="48"/>
      <c r="J5147" s="48"/>
    </row>
    <row r="5148" spans="6:10" x14ac:dyDescent="0.25">
      <c r="F5148" s="48"/>
      <c r="G5148" s="48"/>
      <c r="H5148" s="61"/>
      <c r="I5148" s="48"/>
      <c r="J5148" s="48"/>
    </row>
    <row r="5149" spans="6:10" x14ac:dyDescent="0.25">
      <c r="F5149" s="48"/>
      <c r="G5149" s="48"/>
      <c r="H5149" s="61"/>
      <c r="I5149" s="48"/>
      <c r="J5149" s="48"/>
    </row>
    <row r="5150" spans="6:10" x14ac:dyDescent="0.25">
      <c r="F5150" s="48"/>
      <c r="G5150" s="48"/>
      <c r="H5150" s="61"/>
      <c r="I5150" s="48"/>
      <c r="J5150" s="48"/>
    </row>
    <row r="5151" spans="6:10" x14ac:dyDescent="0.25">
      <c r="F5151" s="48"/>
      <c r="G5151" s="48"/>
      <c r="H5151" s="61"/>
      <c r="I5151" s="48"/>
      <c r="J5151" s="48"/>
    </row>
    <row r="5152" spans="6:10" x14ac:dyDescent="0.25">
      <c r="F5152" s="48"/>
      <c r="G5152" s="48"/>
      <c r="H5152" s="61"/>
      <c r="I5152" s="48"/>
      <c r="J5152" s="48"/>
    </row>
    <row r="5153" spans="6:10" x14ac:dyDescent="0.25">
      <c r="F5153" s="48"/>
      <c r="G5153" s="48"/>
      <c r="H5153" s="61"/>
      <c r="I5153" s="48"/>
      <c r="J5153" s="48"/>
    </row>
    <row r="5154" spans="6:10" x14ac:dyDescent="0.25">
      <c r="F5154" s="48"/>
      <c r="G5154" s="48"/>
      <c r="H5154" s="61"/>
      <c r="I5154" s="48"/>
      <c r="J5154" s="48"/>
    </row>
    <row r="5155" spans="6:10" x14ac:dyDescent="0.25">
      <c r="F5155" s="48"/>
      <c r="G5155" s="48"/>
      <c r="H5155" s="61"/>
      <c r="I5155" s="48"/>
      <c r="J5155" s="48"/>
    </row>
    <row r="5156" spans="6:10" x14ac:dyDescent="0.25">
      <c r="F5156" s="48"/>
      <c r="G5156" s="48"/>
      <c r="H5156" s="61"/>
      <c r="I5156" s="48"/>
      <c r="J5156" s="48"/>
    </row>
    <row r="5157" spans="6:10" x14ac:dyDescent="0.25">
      <c r="F5157" s="48"/>
      <c r="G5157" s="48"/>
      <c r="H5157" s="61"/>
      <c r="I5157" s="48"/>
      <c r="J5157" s="48"/>
    </row>
    <row r="5158" spans="6:10" x14ac:dyDescent="0.25">
      <c r="F5158" s="48"/>
      <c r="G5158" s="48"/>
      <c r="H5158" s="61"/>
      <c r="I5158" s="48"/>
      <c r="J5158" s="48"/>
    </row>
    <row r="5159" spans="6:10" x14ac:dyDescent="0.25">
      <c r="F5159" s="48"/>
      <c r="G5159" s="48"/>
      <c r="H5159" s="61"/>
      <c r="I5159" s="48"/>
      <c r="J5159" s="48"/>
    </row>
    <row r="5160" spans="6:10" x14ac:dyDescent="0.25">
      <c r="F5160" s="48"/>
      <c r="G5160" s="48"/>
      <c r="H5160" s="61"/>
      <c r="I5160" s="48"/>
      <c r="J5160" s="48"/>
    </row>
    <row r="5161" spans="6:10" x14ac:dyDescent="0.25">
      <c r="F5161" s="48"/>
      <c r="G5161" s="48"/>
      <c r="H5161" s="61"/>
      <c r="I5161" s="48"/>
      <c r="J5161" s="48"/>
    </row>
    <row r="5162" spans="6:10" x14ac:dyDescent="0.25">
      <c r="F5162" s="48"/>
      <c r="G5162" s="48"/>
      <c r="H5162" s="61"/>
      <c r="I5162" s="48"/>
      <c r="J5162" s="48"/>
    </row>
    <row r="5163" spans="6:10" x14ac:dyDescent="0.25">
      <c r="F5163" s="48"/>
      <c r="G5163" s="48"/>
      <c r="H5163" s="61"/>
      <c r="I5163" s="48"/>
      <c r="J5163" s="48"/>
    </row>
    <row r="5164" spans="6:10" x14ac:dyDescent="0.25">
      <c r="F5164" s="48"/>
      <c r="G5164" s="48"/>
      <c r="H5164" s="61"/>
      <c r="I5164" s="48"/>
      <c r="J5164" s="48"/>
    </row>
    <row r="5165" spans="6:10" x14ac:dyDescent="0.25">
      <c r="F5165" s="48"/>
      <c r="G5165" s="48"/>
      <c r="H5165" s="61"/>
      <c r="I5165" s="48"/>
      <c r="J5165" s="48"/>
    </row>
    <row r="5166" spans="6:10" x14ac:dyDescent="0.25">
      <c r="F5166" s="48"/>
      <c r="G5166" s="48"/>
      <c r="H5166" s="61"/>
      <c r="I5166" s="48"/>
      <c r="J5166" s="48"/>
    </row>
    <row r="5167" spans="6:10" x14ac:dyDescent="0.25">
      <c r="F5167" s="48"/>
      <c r="G5167" s="48"/>
      <c r="H5167" s="61"/>
      <c r="I5167" s="48"/>
      <c r="J5167" s="48"/>
    </row>
    <row r="5168" spans="6:10" x14ac:dyDescent="0.25">
      <c r="F5168" s="48"/>
      <c r="G5168" s="48"/>
      <c r="H5168" s="61"/>
      <c r="I5168" s="48"/>
      <c r="J5168" s="48"/>
    </row>
    <row r="5169" spans="6:10" x14ac:dyDescent="0.25">
      <c r="F5169" s="48"/>
      <c r="G5169" s="48"/>
      <c r="H5169" s="61"/>
      <c r="I5169" s="48"/>
      <c r="J5169" s="48"/>
    </row>
    <row r="5170" spans="6:10" x14ac:dyDescent="0.25">
      <c r="F5170" s="48"/>
      <c r="G5170" s="48"/>
      <c r="H5170" s="61"/>
      <c r="I5170" s="48"/>
      <c r="J5170" s="48"/>
    </row>
    <row r="5171" spans="6:10" x14ac:dyDescent="0.25">
      <c r="F5171" s="48"/>
      <c r="G5171" s="48"/>
      <c r="H5171" s="61"/>
      <c r="I5171" s="48"/>
      <c r="J5171" s="48"/>
    </row>
    <row r="5172" spans="6:10" x14ac:dyDescent="0.25">
      <c r="F5172" s="48"/>
      <c r="G5172" s="48"/>
      <c r="H5172" s="61"/>
      <c r="I5172" s="48"/>
      <c r="J5172" s="48"/>
    </row>
    <row r="5173" spans="6:10" x14ac:dyDescent="0.25">
      <c r="F5173" s="48"/>
      <c r="G5173" s="48"/>
      <c r="H5173" s="61"/>
      <c r="I5173" s="48"/>
      <c r="J5173" s="48"/>
    </row>
    <row r="5174" spans="6:10" x14ac:dyDescent="0.25">
      <c r="F5174" s="48"/>
      <c r="G5174" s="48"/>
      <c r="H5174" s="61"/>
      <c r="I5174" s="48"/>
      <c r="J5174" s="48"/>
    </row>
    <row r="5175" spans="6:10" x14ac:dyDescent="0.25">
      <c r="F5175" s="48"/>
      <c r="G5175" s="48"/>
      <c r="H5175" s="61"/>
      <c r="I5175" s="48"/>
      <c r="J5175" s="48"/>
    </row>
    <row r="5176" spans="6:10" x14ac:dyDescent="0.25">
      <c r="F5176" s="48"/>
      <c r="G5176" s="48"/>
      <c r="H5176" s="61"/>
      <c r="I5176" s="48"/>
      <c r="J5176" s="48"/>
    </row>
    <row r="5177" spans="6:10" x14ac:dyDescent="0.25">
      <c r="F5177" s="48"/>
      <c r="G5177" s="48"/>
      <c r="H5177" s="61"/>
      <c r="I5177" s="48"/>
      <c r="J5177" s="48"/>
    </row>
    <row r="5178" spans="6:10" x14ac:dyDescent="0.25">
      <c r="F5178" s="48"/>
      <c r="G5178" s="48"/>
      <c r="H5178" s="61"/>
      <c r="I5178" s="48"/>
      <c r="J5178" s="48"/>
    </row>
    <row r="5179" spans="6:10" x14ac:dyDescent="0.25">
      <c r="F5179" s="48"/>
      <c r="G5179" s="48"/>
      <c r="H5179" s="61"/>
      <c r="I5179" s="48"/>
      <c r="J5179" s="48"/>
    </row>
    <row r="5180" spans="6:10" x14ac:dyDescent="0.25">
      <c r="F5180" s="48"/>
      <c r="G5180" s="48"/>
      <c r="H5180" s="61"/>
      <c r="I5180" s="48"/>
      <c r="J5180" s="48"/>
    </row>
    <row r="5181" spans="6:10" x14ac:dyDescent="0.25">
      <c r="F5181" s="48"/>
      <c r="G5181" s="48"/>
      <c r="H5181" s="61"/>
      <c r="I5181" s="48"/>
      <c r="J5181" s="48"/>
    </row>
    <row r="5182" spans="6:10" x14ac:dyDescent="0.25">
      <c r="F5182" s="48"/>
      <c r="G5182" s="48"/>
      <c r="H5182" s="61"/>
      <c r="I5182" s="48"/>
      <c r="J5182" s="48"/>
    </row>
    <row r="5183" spans="6:10" x14ac:dyDescent="0.25">
      <c r="F5183" s="48"/>
      <c r="G5183" s="48"/>
      <c r="H5183" s="61"/>
      <c r="I5183" s="48"/>
      <c r="J5183" s="48"/>
    </row>
    <row r="5184" spans="6:10" x14ac:dyDescent="0.25">
      <c r="F5184" s="48"/>
      <c r="G5184" s="48"/>
      <c r="H5184" s="61"/>
      <c r="I5184" s="48"/>
      <c r="J5184" s="48"/>
    </row>
    <row r="5185" spans="6:10" x14ac:dyDescent="0.25">
      <c r="F5185" s="48"/>
      <c r="G5185" s="48"/>
      <c r="H5185" s="61"/>
      <c r="I5185" s="48"/>
      <c r="J5185" s="48"/>
    </row>
    <row r="5186" spans="6:10" x14ac:dyDescent="0.25">
      <c r="F5186" s="48"/>
      <c r="G5186" s="48"/>
      <c r="H5186" s="61"/>
      <c r="I5186" s="48"/>
      <c r="J5186" s="48"/>
    </row>
    <row r="5187" spans="6:10" x14ac:dyDescent="0.25">
      <c r="F5187" s="48"/>
      <c r="G5187" s="48"/>
      <c r="H5187" s="61"/>
      <c r="I5187" s="48"/>
      <c r="J5187" s="48"/>
    </row>
    <row r="5188" spans="6:10" x14ac:dyDescent="0.25">
      <c r="F5188" s="48"/>
      <c r="G5188" s="48"/>
      <c r="H5188" s="61"/>
      <c r="I5188" s="48"/>
      <c r="J5188" s="48"/>
    </row>
    <row r="5189" spans="6:10" x14ac:dyDescent="0.25">
      <c r="F5189" s="48"/>
      <c r="G5189" s="48"/>
      <c r="H5189" s="61"/>
      <c r="I5189" s="48"/>
      <c r="J5189" s="48"/>
    </row>
    <row r="5190" spans="6:10" x14ac:dyDescent="0.25">
      <c r="F5190" s="48"/>
      <c r="G5190" s="48"/>
      <c r="H5190" s="61"/>
      <c r="I5190" s="48"/>
      <c r="J5190" s="48"/>
    </row>
    <row r="5191" spans="6:10" x14ac:dyDescent="0.25">
      <c r="F5191" s="48"/>
      <c r="G5191" s="48"/>
      <c r="H5191" s="61"/>
      <c r="I5191" s="48"/>
      <c r="J5191" s="48"/>
    </row>
    <row r="5192" spans="6:10" x14ac:dyDescent="0.25">
      <c r="F5192" s="48"/>
      <c r="G5192" s="48"/>
      <c r="H5192" s="61"/>
      <c r="I5192" s="48"/>
      <c r="J5192" s="48"/>
    </row>
    <row r="5193" spans="6:10" x14ac:dyDescent="0.25">
      <c r="F5193" s="48"/>
      <c r="G5193" s="48"/>
      <c r="H5193" s="61"/>
      <c r="I5193" s="48"/>
      <c r="J5193" s="48"/>
    </row>
    <row r="5194" spans="6:10" x14ac:dyDescent="0.25">
      <c r="F5194" s="48"/>
      <c r="G5194" s="48"/>
      <c r="H5194" s="61"/>
      <c r="I5194" s="48"/>
      <c r="J5194" s="48"/>
    </row>
    <row r="5195" spans="6:10" x14ac:dyDescent="0.25">
      <c r="F5195" s="48"/>
      <c r="G5195" s="48"/>
      <c r="H5195" s="61"/>
      <c r="I5195" s="48"/>
      <c r="J5195" s="48"/>
    </row>
    <row r="5196" spans="6:10" x14ac:dyDescent="0.25">
      <c r="F5196" s="48"/>
      <c r="G5196" s="48"/>
      <c r="H5196" s="61"/>
      <c r="I5196" s="48"/>
      <c r="J5196" s="48"/>
    </row>
    <row r="5197" spans="6:10" x14ac:dyDescent="0.25">
      <c r="F5197" s="48"/>
      <c r="G5197" s="48"/>
      <c r="H5197" s="61"/>
      <c r="I5197" s="48"/>
      <c r="J5197" s="48"/>
    </row>
    <row r="5198" spans="6:10" x14ac:dyDescent="0.25">
      <c r="F5198" s="48"/>
      <c r="G5198" s="48"/>
      <c r="H5198" s="61"/>
      <c r="I5198" s="48"/>
      <c r="J5198" s="48"/>
    </row>
    <row r="5199" spans="6:10" x14ac:dyDescent="0.25">
      <c r="F5199" s="48"/>
      <c r="G5199" s="48"/>
      <c r="H5199" s="61"/>
      <c r="I5199" s="48"/>
      <c r="J5199" s="48"/>
    </row>
    <row r="5200" spans="6:10" x14ac:dyDescent="0.25">
      <c r="F5200" s="48"/>
      <c r="G5200" s="48"/>
      <c r="H5200" s="61"/>
      <c r="I5200" s="48"/>
      <c r="J5200" s="48"/>
    </row>
    <row r="5201" spans="6:10" x14ac:dyDescent="0.25">
      <c r="F5201" s="48"/>
      <c r="G5201" s="48"/>
      <c r="H5201" s="61"/>
      <c r="I5201" s="48"/>
      <c r="J5201" s="48"/>
    </row>
    <row r="5202" spans="6:10" x14ac:dyDescent="0.25">
      <c r="F5202" s="48"/>
      <c r="G5202" s="48"/>
      <c r="H5202" s="61"/>
      <c r="I5202" s="48"/>
      <c r="J5202" s="48"/>
    </row>
    <row r="5203" spans="6:10" x14ac:dyDescent="0.25">
      <c r="F5203" s="48"/>
      <c r="G5203" s="48"/>
      <c r="H5203" s="61"/>
      <c r="I5203" s="48"/>
      <c r="J5203" s="48"/>
    </row>
    <row r="5204" spans="6:10" x14ac:dyDescent="0.25">
      <c r="F5204" s="48"/>
      <c r="G5204" s="48"/>
      <c r="H5204" s="61"/>
      <c r="I5204" s="48"/>
      <c r="J5204" s="48"/>
    </row>
    <row r="5205" spans="6:10" x14ac:dyDescent="0.25">
      <c r="F5205" s="48"/>
      <c r="G5205" s="48"/>
      <c r="H5205" s="61"/>
      <c r="I5205" s="48"/>
      <c r="J5205" s="48"/>
    </row>
    <row r="5206" spans="6:10" x14ac:dyDescent="0.25">
      <c r="F5206" s="48"/>
      <c r="G5206" s="48"/>
      <c r="H5206" s="61"/>
      <c r="I5206" s="48"/>
      <c r="J5206" s="48"/>
    </row>
    <row r="5207" spans="6:10" x14ac:dyDescent="0.25">
      <c r="F5207" s="48"/>
      <c r="G5207" s="48"/>
      <c r="H5207" s="61"/>
      <c r="I5207" s="48"/>
      <c r="J5207" s="48"/>
    </row>
    <row r="5208" spans="6:10" x14ac:dyDescent="0.25">
      <c r="F5208" s="48"/>
      <c r="G5208" s="48"/>
      <c r="H5208" s="61"/>
      <c r="I5208" s="48"/>
      <c r="J5208" s="48"/>
    </row>
    <row r="5209" spans="6:10" x14ac:dyDescent="0.25">
      <c r="F5209" s="48"/>
      <c r="G5209" s="48"/>
      <c r="H5209" s="61"/>
      <c r="I5209" s="48"/>
      <c r="J5209" s="48"/>
    </row>
    <row r="5210" spans="6:10" x14ac:dyDescent="0.25">
      <c r="F5210" s="48"/>
      <c r="G5210" s="48"/>
      <c r="H5210" s="61"/>
      <c r="I5210" s="48"/>
      <c r="J5210" s="48"/>
    </row>
    <row r="5211" spans="6:10" x14ac:dyDescent="0.25">
      <c r="F5211" s="48"/>
      <c r="G5211" s="48"/>
      <c r="H5211" s="61"/>
      <c r="I5211" s="48"/>
      <c r="J5211" s="48"/>
    </row>
    <row r="5212" spans="6:10" x14ac:dyDescent="0.25">
      <c r="F5212" s="48"/>
      <c r="G5212" s="48"/>
      <c r="H5212" s="61"/>
      <c r="I5212" s="48"/>
      <c r="J5212" s="48"/>
    </row>
    <row r="5213" spans="6:10" x14ac:dyDescent="0.25">
      <c r="F5213" s="48"/>
      <c r="G5213" s="48"/>
      <c r="H5213" s="61"/>
      <c r="I5213" s="48"/>
      <c r="J5213" s="48"/>
    </row>
    <row r="5214" spans="6:10" x14ac:dyDescent="0.25">
      <c r="F5214" s="48"/>
      <c r="G5214" s="48"/>
      <c r="H5214" s="61"/>
      <c r="I5214" s="48"/>
      <c r="J5214" s="48"/>
    </row>
    <row r="5215" spans="6:10" x14ac:dyDescent="0.25">
      <c r="F5215" s="48"/>
      <c r="G5215" s="48"/>
      <c r="H5215" s="61"/>
      <c r="I5215" s="48"/>
      <c r="J5215" s="48"/>
    </row>
    <row r="5216" spans="6:10" x14ac:dyDescent="0.25">
      <c r="F5216" s="48"/>
      <c r="G5216" s="48"/>
      <c r="H5216" s="61"/>
      <c r="I5216" s="48"/>
      <c r="J5216" s="48"/>
    </row>
    <row r="5217" spans="6:10" x14ac:dyDescent="0.25">
      <c r="F5217" s="48"/>
      <c r="G5217" s="48"/>
      <c r="H5217" s="61"/>
      <c r="I5217" s="48"/>
      <c r="J5217" s="48"/>
    </row>
    <row r="5218" spans="6:10" x14ac:dyDescent="0.25">
      <c r="F5218" s="48"/>
      <c r="G5218" s="48"/>
      <c r="H5218" s="61"/>
      <c r="I5218" s="48"/>
      <c r="J5218" s="48"/>
    </row>
    <row r="5219" spans="6:10" x14ac:dyDescent="0.25">
      <c r="F5219" s="48"/>
      <c r="G5219" s="48"/>
      <c r="H5219" s="61"/>
      <c r="I5219" s="48"/>
      <c r="J5219" s="48"/>
    </row>
    <row r="5220" spans="6:10" x14ac:dyDescent="0.25">
      <c r="F5220" s="48"/>
      <c r="G5220" s="48"/>
      <c r="H5220" s="61"/>
      <c r="I5220" s="48"/>
      <c r="J5220" s="48"/>
    </row>
    <row r="5221" spans="6:10" x14ac:dyDescent="0.25">
      <c r="F5221" s="48"/>
      <c r="G5221" s="48"/>
      <c r="H5221" s="61"/>
      <c r="I5221" s="48"/>
      <c r="J5221" s="48"/>
    </row>
    <row r="5222" spans="6:10" x14ac:dyDescent="0.25">
      <c r="F5222" s="48"/>
      <c r="G5222" s="48"/>
      <c r="H5222" s="61"/>
      <c r="I5222" s="48"/>
      <c r="J5222" s="48"/>
    </row>
    <row r="5223" spans="6:10" x14ac:dyDescent="0.25">
      <c r="F5223" s="48"/>
      <c r="G5223" s="48"/>
      <c r="H5223" s="61"/>
      <c r="I5223" s="48"/>
      <c r="J5223" s="48"/>
    </row>
    <row r="5224" spans="6:10" x14ac:dyDescent="0.25">
      <c r="F5224" s="48"/>
      <c r="G5224" s="48"/>
      <c r="H5224" s="61"/>
      <c r="I5224" s="48"/>
      <c r="J5224" s="48"/>
    </row>
    <row r="5225" spans="6:10" x14ac:dyDescent="0.25">
      <c r="F5225" s="48"/>
      <c r="G5225" s="48"/>
      <c r="H5225" s="61"/>
      <c r="I5225" s="48"/>
      <c r="J5225" s="48"/>
    </row>
    <row r="5226" spans="6:10" x14ac:dyDescent="0.25">
      <c r="F5226" s="48"/>
      <c r="G5226" s="48"/>
      <c r="H5226" s="61"/>
      <c r="I5226" s="48"/>
      <c r="J5226" s="48"/>
    </row>
    <row r="5227" spans="6:10" x14ac:dyDescent="0.25">
      <c r="F5227" s="48"/>
      <c r="G5227" s="48"/>
      <c r="H5227" s="61"/>
      <c r="I5227" s="48"/>
      <c r="J5227" s="48"/>
    </row>
    <row r="5228" spans="6:10" x14ac:dyDescent="0.25">
      <c r="F5228" s="48"/>
      <c r="G5228" s="48"/>
      <c r="H5228" s="61"/>
      <c r="I5228" s="48"/>
      <c r="J5228" s="48"/>
    </row>
    <row r="5229" spans="6:10" x14ac:dyDescent="0.25">
      <c r="F5229" s="48"/>
      <c r="G5229" s="48"/>
      <c r="H5229" s="61"/>
      <c r="I5229" s="48"/>
      <c r="J5229" s="48"/>
    </row>
    <row r="5230" spans="6:10" x14ac:dyDescent="0.25">
      <c r="F5230" s="48"/>
      <c r="G5230" s="48"/>
      <c r="H5230" s="61"/>
      <c r="I5230" s="48"/>
      <c r="J5230" s="48"/>
    </row>
    <row r="5231" spans="6:10" x14ac:dyDescent="0.25">
      <c r="F5231" s="48"/>
      <c r="G5231" s="48"/>
      <c r="H5231" s="61"/>
      <c r="I5231" s="48"/>
      <c r="J5231" s="48"/>
    </row>
    <row r="5232" spans="6:10" x14ac:dyDescent="0.25">
      <c r="F5232" s="48"/>
      <c r="G5232" s="48"/>
      <c r="H5232" s="61"/>
      <c r="I5232" s="48"/>
      <c r="J5232" s="48"/>
    </row>
    <row r="5233" spans="6:10" x14ac:dyDescent="0.25">
      <c r="F5233" s="48"/>
      <c r="G5233" s="48"/>
      <c r="H5233" s="61"/>
      <c r="I5233" s="48"/>
      <c r="J5233" s="48"/>
    </row>
    <row r="5234" spans="6:10" x14ac:dyDescent="0.25">
      <c r="F5234" s="48"/>
      <c r="G5234" s="48"/>
      <c r="H5234" s="61"/>
      <c r="I5234" s="48"/>
      <c r="J5234" s="48"/>
    </row>
    <row r="5235" spans="6:10" x14ac:dyDescent="0.25">
      <c r="F5235" s="48"/>
      <c r="G5235" s="48"/>
      <c r="H5235" s="61"/>
      <c r="I5235" s="48"/>
      <c r="J5235" s="48"/>
    </row>
    <row r="5236" spans="6:10" x14ac:dyDescent="0.25">
      <c r="F5236" s="48"/>
      <c r="G5236" s="48"/>
      <c r="H5236" s="61"/>
      <c r="I5236" s="48"/>
      <c r="J5236" s="48"/>
    </row>
    <row r="5237" spans="6:10" x14ac:dyDescent="0.25">
      <c r="F5237" s="48"/>
      <c r="G5237" s="48"/>
      <c r="H5237" s="61"/>
      <c r="I5237" s="48"/>
      <c r="J5237" s="48"/>
    </row>
    <row r="5238" spans="6:10" x14ac:dyDescent="0.25">
      <c r="F5238" s="48"/>
      <c r="G5238" s="48"/>
      <c r="H5238" s="61"/>
      <c r="I5238" s="48"/>
      <c r="J5238" s="48"/>
    </row>
    <row r="5239" spans="6:10" x14ac:dyDescent="0.25">
      <c r="F5239" s="48"/>
      <c r="G5239" s="48"/>
      <c r="H5239" s="61"/>
      <c r="I5239" s="48"/>
      <c r="J5239" s="48"/>
    </row>
    <row r="5240" spans="6:10" x14ac:dyDescent="0.25">
      <c r="F5240" s="48"/>
      <c r="G5240" s="48"/>
      <c r="H5240" s="61"/>
      <c r="I5240" s="48"/>
      <c r="J5240" s="48"/>
    </row>
    <row r="5241" spans="6:10" x14ac:dyDescent="0.25">
      <c r="F5241" s="48"/>
      <c r="G5241" s="48"/>
      <c r="H5241" s="61"/>
      <c r="I5241" s="48"/>
      <c r="J5241" s="48"/>
    </row>
    <row r="5242" spans="6:10" x14ac:dyDescent="0.25">
      <c r="F5242" s="48"/>
      <c r="G5242" s="48"/>
      <c r="H5242" s="61"/>
      <c r="I5242" s="48"/>
      <c r="J5242" s="48"/>
    </row>
    <row r="5243" spans="6:10" x14ac:dyDescent="0.25">
      <c r="F5243" s="48"/>
      <c r="G5243" s="48"/>
      <c r="H5243" s="61"/>
      <c r="I5243" s="48"/>
      <c r="J5243" s="48"/>
    </row>
    <row r="5244" spans="6:10" x14ac:dyDescent="0.25">
      <c r="F5244" s="48"/>
      <c r="G5244" s="48"/>
      <c r="H5244" s="61"/>
      <c r="I5244" s="48"/>
      <c r="J5244" s="48"/>
    </row>
    <row r="5245" spans="6:10" x14ac:dyDescent="0.25">
      <c r="F5245" s="48"/>
      <c r="G5245" s="48"/>
      <c r="H5245" s="61"/>
      <c r="I5245" s="48"/>
      <c r="J5245" s="48"/>
    </row>
    <row r="5246" spans="6:10" x14ac:dyDescent="0.25">
      <c r="F5246" s="48"/>
      <c r="G5246" s="48"/>
      <c r="H5246" s="61"/>
      <c r="I5246" s="48"/>
      <c r="J5246" s="48"/>
    </row>
    <row r="5247" spans="6:10" x14ac:dyDescent="0.25">
      <c r="F5247" s="48"/>
      <c r="G5247" s="48"/>
      <c r="H5247" s="61"/>
      <c r="I5247" s="48"/>
      <c r="J5247" s="48"/>
    </row>
    <row r="5248" spans="6:10" x14ac:dyDescent="0.25">
      <c r="F5248" s="48"/>
      <c r="G5248" s="48"/>
      <c r="H5248" s="61"/>
      <c r="I5248" s="48"/>
      <c r="J5248" s="48"/>
    </row>
    <row r="5249" spans="6:10" x14ac:dyDescent="0.25">
      <c r="F5249" s="48"/>
      <c r="G5249" s="48"/>
      <c r="H5249" s="61"/>
      <c r="I5249" s="48"/>
      <c r="J5249" s="48"/>
    </row>
    <row r="5250" spans="6:10" x14ac:dyDescent="0.25">
      <c r="F5250" s="48"/>
      <c r="G5250" s="48"/>
      <c r="H5250" s="61"/>
      <c r="I5250" s="48"/>
      <c r="J5250" s="48"/>
    </row>
    <row r="5251" spans="6:10" x14ac:dyDescent="0.25">
      <c r="F5251" s="48"/>
      <c r="G5251" s="48"/>
      <c r="H5251" s="61"/>
      <c r="I5251" s="48"/>
      <c r="J5251" s="48"/>
    </row>
    <row r="5252" spans="6:10" x14ac:dyDescent="0.25">
      <c r="F5252" s="48"/>
      <c r="G5252" s="48"/>
      <c r="H5252" s="61"/>
      <c r="I5252" s="48"/>
      <c r="J5252" s="48"/>
    </row>
    <row r="5253" spans="6:10" x14ac:dyDescent="0.25">
      <c r="F5253" s="48"/>
      <c r="G5253" s="48"/>
      <c r="H5253" s="61"/>
      <c r="I5253" s="48"/>
      <c r="J5253" s="48"/>
    </row>
    <row r="5254" spans="6:10" x14ac:dyDescent="0.25">
      <c r="F5254" s="48"/>
      <c r="G5254" s="48"/>
      <c r="H5254" s="61"/>
      <c r="I5254" s="48"/>
      <c r="J5254" s="48"/>
    </row>
    <row r="5255" spans="6:10" x14ac:dyDescent="0.25">
      <c r="F5255" s="48"/>
      <c r="G5255" s="48"/>
      <c r="H5255" s="61"/>
      <c r="I5255" s="48"/>
      <c r="J5255" s="48"/>
    </row>
    <row r="5256" spans="6:10" x14ac:dyDescent="0.25">
      <c r="F5256" s="48"/>
      <c r="G5256" s="48"/>
      <c r="H5256" s="61"/>
      <c r="I5256" s="48"/>
      <c r="J5256" s="48"/>
    </row>
    <row r="5257" spans="6:10" x14ac:dyDescent="0.25">
      <c r="F5257" s="48"/>
      <c r="G5257" s="48"/>
      <c r="H5257" s="61"/>
      <c r="I5257" s="48"/>
      <c r="J5257" s="48"/>
    </row>
    <row r="5258" spans="6:10" x14ac:dyDescent="0.25">
      <c r="F5258" s="48"/>
      <c r="G5258" s="48"/>
      <c r="H5258" s="61"/>
      <c r="I5258" s="48"/>
      <c r="J5258" s="48"/>
    </row>
    <row r="5259" spans="6:10" x14ac:dyDescent="0.25">
      <c r="F5259" s="48"/>
      <c r="G5259" s="48"/>
      <c r="H5259" s="61"/>
      <c r="I5259" s="48"/>
      <c r="J5259" s="48"/>
    </row>
    <row r="5260" spans="6:10" x14ac:dyDescent="0.25">
      <c r="F5260" s="48"/>
      <c r="G5260" s="48"/>
      <c r="H5260" s="61"/>
      <c r="I5260" s="48"/>
      <c r="J5260" s="48"/>
    </row>
    <row r="5261" spans="6:10" x14ac:dyDescent="0.25">
      <c r="F5261" s="48"/>
      <c r="G5261" s="48"/>
      <c r="H5261" s="61"/>
      <c r="I5261" s="48"/>
      <c r="J5261" s="48"/>
    </row>
    <row r="5262" spans="6:10" x14ac:dyDescent="0.25">
      <c r="F5262" s="48"/>
      <c r="G5262" s="48"/>
      <c r="H5262" s="61"/>
      <c r="I5262" s="48"/>
      <c r="J5262" s="48"/>
    </row>
    <row r="5263" spans="6:10" x14ac:dyDescent="0.25">
      <c r="F5263" s="48"/>
      <c r="G5263" s="48"/>
      <c r="H5263" s="61"/>
      <c r="I5263" s="48"/>
      <c r="J5263" s="48"/>
    </row>
    <row r="5264" spans="6:10" x14ac:dyDescent="0.25">
      <c r="F5264" s="48"/>
      <c r="G5264" s="48"/>
      <c r="H5264" s="61"/>
      <c r="I5264" s="48"/>
      <c r="J5264" s="48"/>
    </row>
    <row r="5265" spans="6:10" x14ac:dyDescent="0.25">
      <c r="F5265" s="48"/>
      <c r="G5265" s="48"/>
      <c r="H5265" s="61"/>
      <c r="I5265" s="48"/>
      <c r="J5265" s="48"/>
    </row>
    <row r="5266" spans="6:10" x14ac:dyDescent="0.25">
      <c r="F5266" s="48"/>
      <c r="G5266" s="48"/>
      <c r="H5266" s="61"/>
      <c r="I5266" s="48"/>
      <c r="J5266" s="48"/>
    </row>
    <row r="5267" spans="6:10" x14ac:dyDescent="0.25">
      <c r="F5267" s="48"/>
      <c r="G5267" s="48"/>
      <c r="H5267" s="61"/>
      <c r="I5267" s="48"/>
      <c r="J5267" s="48"/>
    </row>
    <row r="5268" spans="6:10" x14ac:dyDescent="0.25">
      <c r="F5268" s="48"/>
      <c r="G5268" s="48"/>
      <c r="H5268" s="61"/>
      <c r="I5268" s="48"/>
      <c r="J5268" s="48"/>
    </row>
    <row r="5269" spans="6:10" x14ac:dyDescent="0.25">
      <c r="F5269" s="48"/>
      <c r="G5269" s="48"/>
      <c r="H5269" s="61"/>
      <c r="I5269" s="48"/>
      <c r="J5269" s="48"/>
    </row>
    <row r="5270" spans="6:10" x14ac:dyDescent="0.25">
      <c r="F5270" s="48"/>
      <c r="G5270" s="48"/>
      <c r="H5270" s="61"/>
      <c r="I5270" s="48"/>
      <c r="J5270" s="48"/>
    </row>
    <row r="5271" spans="6:10" x14ac:dyDescent="0.25">
      <c r="F5271" s="48"/>
      <c r="G5271" s="48"/>
      <c r="H5271" s="61"/>
      <c r="I5271" s="48"/>
      <c r="J5271" s="48"/>
    </row>
    <row r="5272" spans="6:10" x14ac:dyDescent="0.25">
      <c r="F5272" s="48"/>
      <c r="G5272" s="48"/>
      <c r="H5272" s="61"/>
      <c r="I5272" s="48"/>
      <c r="J5272" s="48"/>
    </row>
    <row r="5273" spans="6:10" x14ac:dyDescent="0.25">
      <c r="F5273" s="48"/>
      <c r="G5273" s="48"/>
      <c r="H5273" s="61"/>
      <c r="I5273" s="48"/>
      <c r="J5273" s="48"/>
    </row>
    <row r="5274" spans="6:10" x14ac:dyDescent="0.25">
      <c r="F5274" s="48"/>
      <c r="G5274" s="48"/>
      <c r="H5274" s="61"/>
      <c r="I5274" s="48"/>
      <c r="J5274" s="48"/>
    </row>
    <row r="5275" spans="6:10" x14ac:dyDescent="0.25">
      <c r="F5275" s="48"/>
      <c r="G5275" s="48"/>
      <c r="H5275" s="61"/>
      <c r="I5275" s="48"/>
      <c r="J5275" s="48"/>
    </row>
    <row r="5276" spans="6:10" x14ac:dyDescent="0.25">
      <c r="F5276" s="48"/>
      <c r="G5276" s="48"/>
      <c r="H5276" s="61"/>
      <c r="I5276" s="48"/>
      <c r="J5276" s="48"/>
    </row>
    <row r="5277" spans="6:10" x14ac:dyDescent="0.25">
      <c r="F5277" s="48"/>
      <c r="G5277" s="48"/>
      <c r="H5277" s="61"/>
      <c r="I5277" s="48"/>
      <c r="J5277" s="48"/>
    </row>
    <row r="5278" spans="6:10" x14ac:dyDescent="0.25">
      <c r="F5278" s="48"/>
      <c r="G5278" s="48"/>
      <c r="H5278" s="61"/>
      <c r="I5278" s="48"/>
      <c r="J5278" s="48"/>
    </row>
    <row r="5279" spans="6:10" x14ac:dyDescent="0.25">
      <c r="F5279" s="48"/>
      <c r="G5279" s="48"/>
      <c r="H5279" s="61"/>
      <c r="I5279" s="48"/>
      <c r="J5279" s="48"/>
    </row>
    <row r="5280" spans="6:10" x14ac:dyDescent="0.25">
      <c r="F5280" s="48"/>
      <c r="G5280" s="48"/>
      <c r="H5280" s="61"/>
      <c r="I5280" s="48"/>
      <c r="J5280" s="48"/>
    </row>
    <row r="5281" spans="6:10" x14ac:dyDescent="0.25">
      <c r="F5281" s="48"/>
      <c r="G5281" s="48"/>
      <c r="H5281" s="61"/>
      <c r="I5281" s="48"/>
      <c r="J5281" s="48"/>
    </row>
    <row r="5282" spans="6:10" x14ac:dyDescent="0.25">
      <c r="F5282" s="48"/>
      <c r="G5282" s="48"/>
      <c r="H5282" s="61"/>
      <c r="I5282" s="48"/>
      <c r="J5282" s="48"/>
    </row>
    <row r="5283" spans="6:10" x14ac:dyDescent="0.25">
      <c r="F5283" s="48"/>
      <c r="G5283" s="48"/>
      <c r="H5283" s="61"/>
      <c r="I5283" s="48"/>
      <c r="J5283" s="48"/>
    </row>
    <row r="5284" spans="6:10" x14ac:dyDescent="0.25">
      <c r="F5284" s="48"/>
      <c r="G5284" s="48"/>
      <c r="H5284" s="61"/>
      <c r="I5284" s="48"/>
      <c r="J5284" s="48"/>
    </row>
    <row r="5285" spans="6:10" x14ac:dyDescent="0.25">
      <c r="F5285" s="48"/>
      <c r="G5285" s="48"/>
      <c r="H5285" s="61"/>
      <c r="I5285" s="48"/>
      <c r="J5285" s="48"/>
    </row>
    <row r="5286" spans="6:10" x14ac:dyDescent="0.25">
      <c r="F5286" s="48"/>
      <c r="G5286" s="48"/>
      <c r="H5286" s="61"/>
      <c r="I5286" s="48"/>
      <c r="J5286" s="48"/>
    </row>
    <row r="5287" spans="6:10" x14ac:dyDescent="0.25">
      <c r="F5287" s="48"/>
      <c r="G5287" s="48"/>
      <c r="H5287" s="61"/>
      <c r="I5287" s="48"/>
      <c r="J5287" s="48"/>
    </row>
    <row r="5288" spans="6:10" x14ac:dyDescent="0.25">
      <c r="F5288" s="48"/>
      <c r="G5288" s="48"/>
      <c r="H5288" s="61"/>
      <c r="I5288" s="48"/>
      <c r="J5288" s="48"/>
    </row>
    <row r="5289" spans="6:10" x14ac:dyDescent="0.25">
      <c r="F5289" s="48"/>
      <c r="G5289" s="48"/>
      <c r="H5289" s="61"/>
      <c r="I5289" s="48"/>
      <c r="J5289" s="48"/>
    </row>
    <row r="5290" spans="6:10" x14ac:dyDescent="0.25">
      <c r="F5290" s="48"/>
      <c r="G5290" s="48"/>
      <c r="H5290" s="61"/>
      <c r="I5290" s="48"/>
      <c r="J5290" s="48"/>
    </row>
    <row r="5291" spans="6:10" x14ac:dyDescent="0.25">
      <c r="F5291" s="48"/>
      <c r="G5291" s="48"/>
      <c r="H5291" s="61"/>
      <c r="I5291" s="48"/>
      <c r="J5291" s="48"/>
    </row>
    <row r="5292" spans="6:10" x14ac:dyDescent="0.25">
      <c r="F5292" s="48"/>
      <c r="G5292" s="48"/>
      <c r="H5292" s="61"/>
      <c r="I5292" s="48"/>
      <c r="J5292" s="48"/>
    </row>
    <row r="5293" spans="6:10" x14ac:dyDescent="0.25">
      <c r="F5293" s="48"/>
      <c r="G5293" s="48"/>
      <c r="H5293" s="61"/>
      <c r="I5293" s="48"/>
      <c r="J5293" s="48"/>
    </row>
    <row r="5294" spans="6:10" x14ac:dyDescent="0.25">
      <c r="F5294" s="48"/>
      <c r="G5294" s="48"/>
      <c r="H5294" s="61"/>
      <c r="I5294" s="48"/>
      <c r="J5294" s="48"/>
    </row>
    <row r="5295" spans="6:10" x14ac:dyDescent="0.25">
      <c r="F5295" s="48"/>
      <c r="G5295" s="48"/>
      <c r="H5295" s="61"/>
      <c r="I5295" s="48"/>
      <c r="J5295" s="48"/>
    </row>
    <row r="5296" spans="6:10" x14ac:dyDescent="0.25">
      <c r="F5296" s="48"/>
      <c r="G5296" s="48"/>
      <c r="H5296" s="61"/>
      <c r="I5296" s="48"/>
      <c r="J5296" s="48"/>
    </row>
    <row r="5297" spans="6:10" x14ac:dyDescent="0.25">
      <c r="F5297" s="48"/>
      <c r="G5297" s="48"/>
      <c r="H5297" s="61"/>
      <c r="I5297" s="48"/>
      <c r="J5297" s="48"/>
    </row>
    <row r="5298" spans="6:10" x14ac:dyDescent="0.25">
      <c r="F5298" s="48"/>
      <c r="G5298" s="48"/>
      <c r="H5298" s="61"/>
      <c r="I5298" s="48"/>
      <c r="J5298" s="48"/>
    </row>
    <row r="5299" spans="6:10" x14ac:dyDescent="0.25">
      <c r="F5299" s="48"/>
      <c r="G5299" s="48"/>
      <c r="H5299" s="61"/>
      <c r="I5299" s="48"/>
      <c r="J5299" s="48"/>
    </row>
    <row r="5300" spans="6:10" x14ac:dyDescent="0.25">
      <c r="F5300" s="48"/>
      <c r="G5300" s="48"/>
      <c r="H5300" s="61"/>
      <c r="I5300" s="48"/>
      <c r="J5300" s="48"/>
    </row>
    <row r="5301" spans="6:10" x14ac:dyDescent="0.25">
      <c r="F5301" s="48"/>
      <c r="G5301" s="48"/>
      <c r="H5301" s="61"/>
      <c r="I5301" s="48"/>
      <c r="J5301" s="48"/>
    </row>
    <row r="5302" spans="6:10" x14ac:dyDescent="0.25">
      <c r="F5302" s="48"/>
      <c r="G5302" s="48"/>
      <c r="H5302" s="61"/>
      <c r="I5302" s="48"/>
      <c r="J5302" s="48"/>
    </row>
    <row r="5303" spans="6:10" x14ac:dyDescent="0.25">
      <c r="F5303" s="48"/>
      <c r="G5303" s="48"/>
      <c r="H5303" s="61"/>
      <c r="I5303" s="48"/>
      <c r="J5303" s="48"/>
    </row>
    <row r="5304" spans="6:10" x14ac:dyDescent="0.25">
      <c r="F5304" s="48"/>
      <c r="G5304" s="48"/>
      <c r="H5304" s="61"/>
      <c r="I5304" s="48"/>
      <c r="J5304" s="48"/>
    </row>
    <row r="5305" spans="6:10" x14ac:dyDescent="0.25">
      <c r="F5305" s="48"/>
      <c r="G5305" s="48"/>
      <c r="H5305" s="61"/>
      <c r="I5305" s="48"/>
      <c r="J5305" s="48"/>
    </row>
    <row r="5306" spans="6:10" x14ac:dyDescent="0.25">
      <c r="F5306" s="48"/>
      <c r="G5306" s="48"/>
      <c r="H5306" s="61"/>
      <c r="I5306" s="48"/>
      <c r="J5306" s="48"/>
    </row>
    <row r="5307" spans="6:10" x14ac:dyDescent="0.25">
      <c r="F5307" s="48"/>
      <c r="G5307" s="48"/>
      <c r="H5307" s="61"/>
      <c r="I5307" s="48"/>
      <c r="J5307" s="48"/>
    </row>
    <row r="5308" spans="6:10" x14ac:dyDescent="0.25">
      <c r="F5308" s="48"/>
      <c r="G5308" s="48"/>
      <c r="H5308" s="61"/>
      <c r="I5308" s="48"/>
      <c r="J5308" s="48"/>
    </row>
    <row r="5309" spans="6:10" x14ac:dyDescent="0.25">
      <c r="F5309" s="48"/>
      <c r="G5309" s="48"/>
      <c r="H5309" s="61"/>
      <c r="I5309" s="48"/>
      <c r="J5309" s="48"/>
    </row>
    <row r="5310" spans="6:10" x14ac:dyDescent="0.25">
      <c r="F5310" s="48"/>
      <c r="G5310" s="48"/>
      <c r="H5310" s="61"/>
      <c r="I5310" s="48"/>
      <c r="J5310" s="48"/>
    </row>
    <row r="5311" spans="6:10" x14ac:dyDescent="0.25">
      <c r="F5311" s="48"/>
      <c r="G5311" s="48"/>
      <c r="H5311" s="61"/>
      <c r="I5311" s="48"/>
      <c r="J5311" s="48"/>
    </row>
    <row r="5312" spans="6:10" x14ac:dyDescent="0.25">
      <c r="F5312" s="48"/>
      <c r="G5312" s="48"/>
      <c r="H5312" s="61"/>
      <c r="I5312" s="48"/>
      <c r="J5312" s="48"/>
    </row>
    <row r="5313" spans="6:10" x14ac:dyDescent="0.25">
      <c r="F5313" s="48"/>
      <c r="G5313" s="48"/>
      <c r="H5313" s="61"/>
      <c r="I5313" s="48"/>
      <c r="J5313" s="48"/>
    </row>
    <row r="5314" spans="6:10" x14ac:dyDescent="0.25">
      <c r="F5314" s="48"/>
      <c r="G5314" s="48"/>
      <c r="H5314" s="61"/>
      <c r="I5314" s="48"/>
      <c r="J5314" s="48"/>
    </row>
    <row r="5315" spans="6:10" x14ac:dyDescent="0.25">
      <c r="F5315" s="48"/>
      <c r="G5315" s="48"/>
      <c r="H5315" s="61"/>
      <c r="I5315" s="48"/>
      <c r="J5315" s="48"/>
    </row>
    <row r="5316" spans="6:10" x14ac:dyDescent="0.25">
      <c r="F5316" s="48"/>
      <c r="G5316" s="48"/>
      <c r="H5316" s="61"/>
      <c r="I5316" s="48"/>
      <c r="J5316" s="48"/>
    </row>
    <row r="5317" spans="6:10" x14ac:dyDescent="0.25">
      <c r="F5317" s="48"/>
      <c r="G5317" s="48"/>
      <c r="H5317" s="61"/>
      <c r="I5317" s="48"/>
      <c r="J5317" s="48"/>
    </row>
    <row r="5318" spans="6:10" x14ac:dyDescent="0.25">
      <c r="F5318" s="48"/>
      <c r="G5318" s="48"/>
      <c r="H5318" s="61"/>
      <c r="I5318" s="48"/>
      <c r="J5318" s="48"/>
    </row>
    <row r="5319" spans="6:10" x14ac:dyDescent="0.25">
      <c r="F5319" s="48"/>
      <c r="G5319" s="48"/>
      <c r="H5319" s="61"/>
      <c r="I5319" s="48"/>
      <c r="J5319" s="48"/>
    </row>
    <row r="5320" spans="6:10" x14ac:dyDescent="0.25">
      <c r="F5320" s="48"/>
      <c r="G5320" s="48"/>
      <c r="H5320" s="61"/>
      <c r="I5320" s="48"/>
      <c r="J5320" s="48"/>
    </row>
    <row r="5321" spans="6:10" x14ac:dyDescent="0.25">
      <c r="F5321" s="48"/>
      <c r="G5321" s="48"/>
      <c r="H5321" s="61"/>
      <c r="I5321" s="48"/>
      <c r="J5321" s="48"/>
    </row>
    <row r="5322" spans="6:10" x14ac:dyDescent="0.25">
      <c r="F5322" s="48"/>
      <c r="G5322" s="48"/>
      <c r="H5322" s="61"/>
      <c r="I5322" s="48"/>
      <c r="J5322" s="48"/>
    </row>
    <row r="5323" spans="6:10" x14ac:dyDescent="0.25">
      <c r="F5323" s="48"/>
      <c r="G5323" s="48"/>
      <c r="H5323" s="61"/>
      <c r="I5323" s="48"/>
      <c r="J5323" s="48"/>
    </row>
    <row r="5324" spans="6:10" x14ac:dyDescent="0.25">
      <c r="F5324" s="48"/>
      <c r="G5324" s="48"/>
      <c r="H5324" s="61"/>
      <c r="I5324" s="48"/>
      <c r="J5324" s="48"/>
    </row>
    <row r="5325" spans="6:10" x14ac:dyDescent="0.25">
      <c r="F5325" s="48"/>
      <c r="G5325" s="48"/>
      <c r="H5325" s="61"/>
      <c r="I5325" s="48"/>
      <c r="J5325" s="48"/>
    </row>
    <row r="5326" spans="6:10" x14ac:dyDescent="0.25">
      <c r="F5326" s="48"/>
      <c r="G5326" s="48"/>
      <c r="H5326" s="61"/>
      <c r="I5326" s="48"/>
      <c r="J5326" s="48"/>
    </row>
    <row r="5327" spans="6:10" x14ac:dyDescent="0.25">
      <c r="F5327" s="48"/>
      <c r="G5327" s="48"/>
      <c r="H5327" s="61"/>
      <c r="I5327" s="48"/>
      <c r="J5327" s="48"/>
    </row>
    <row r="5328" spans="6:10" x14ac:dyDescent="0.25">
      <c r="F5328" s="48"/>
      <c r="G5328" s="48"/>
      <c r="H5328" s="61"/>
      <c r="I5328" s="48"/>
      <c r="J5328" s="48"/>
    </row>
    <row r="5329" spans="6:10" x14ac:dyDescent="0.25">
      <c r="F5329" s="48"/>
      <c r="G5329" s="48"/>
      <c r="H5329" s="61"/>
      <c r="I5329" s="48"/>
      <c r="J5329" s="48"/>
    </row>
    <row r="5330" spans="6:10" x14ac:dyDescent="0.25">
      <c r="F5330" s="48"/>
      <c r="G5330" s="48"/>
      <c r="H5330" s="61"/>
      <c r="I5330" s="48"/>
      <c r="J5330" s="48"/>
    </row>
    <row r="5331" spans="6:10" x14ac:dyDescent="0.25">
      <c r="F5331" s="48"/>
      <c r="G5331" s="48"/>
      <c r="H5331" s="61"/>
      <c r="I5331" s="48"/>
      <c r="J5331" s="48"/>
    </row>
    <row r="5332" spans="6:10" x14ac:dyDescent="0.25">
      <c r="F5332" s="48"/>
      <c r="G5332" s="48"/>
      <c r="H5332" s="61"/>
      <c r="I5332" s="48"/>
      <c r="J5332" s="48"/>
    </row>
    <row r="5333" spans="6:10" x14ac:dyDescent="0.25">
      <c r="F5333" s="48"/>
      <c r="G5333" s="48"/>
      <c r="H5333" s="61"/>
      <c r="I5333" s="48"/>
      <c r="J5333" s="48"/>
    </row>
    <row r="5334" spans="6:10" x14ac:dyDescent="0.25">
      <c r="F5334" s="48"/>
      <c r="G5334" s="48"/>
      <c r="H5334" s="61"/>
      <c r="I5334" s="48"/>
      <c r="J5334" s="48"/>
    </row>
    <row r="5335" spans="6:10" x14ac:dyDescent="0.25">
      <c r="F5335" s="48"/>
      <c r="G5335" s="48"/>
      <c r="H5335" s="61"/>
      <c r="I5335" s="48"/>
      <c r="J5335" s="48"/>
    </row>
    <row r="5336" spans="6:10" x14ac:dyDescent="0.25">
      <c r="F5336" s="48"/>
      <c r="G5336" s="48"/>
      <c r="H5336" s="61"/>
      <c r="I5336" s="48"/>
      <c r="J5336" s="48"/>
    </row>
    <row r="5337" spans="6:10" x14ac:dyDescent="0.25">
      <c r="F5337" s="48"/>
      <c r="G5337" s="48"/>
      <c r="H5337" s="61"/>
      <c r="I5337" s="48"/>
      <c r="J5337" s="48"/>
    </row>
    <row r="5338" spans="6:10" x14ac:dyDescent="0.25">
      <c r="F5338" s="48"/>
      <c r="G5338" s="48"/>
      <c r="H5338" s="61"/>
      <c r="I5338" s="48"/>
      <c r="J5338" s="48"/>
    </row>
    <row r="5339" spans="6:10" x14ac:dyDescent="0.25">
      <c r="F5339" s="48"/>
      <c r="G5339" s="48"/>
      <c r="H5339" s="61"/>
      <c r="I5339" s="48"/>
      <c r="J5339" s="48"/>
    </row>
    <row r="5340" spans="6:10" x14ac:dyDescent="0.25">
      <c r="F5340" s="48"/>
      <c r="G5340" s="48"/>
      <c r="H5340" s="61"/>
      <c r="I5340" s="48"/>
      <c r="J5340" s="48"/>
    </row>
    <row r="5341" spans="6:10" x14ac:dyDescent="0.25">
      <c r="F5341" s="48"/>
      <c r="G5341" s="48"/>
      <c r="H5341" s="61"/>
      <c r="I5341" s="48"/>
      <c r="J5341" s="48"/>
    </row>
    <row r="5342" spans="6:10" x14ac:dyDescent="0.25">
      <c r="F5342" s="48"/>
      <c r="G5342" s="48"/>
      <c r="H5342" s="61"/>
      <c r="I5342" s="48"/>
      <c r="J5342" s="48"/>
    </row>
    <row r="5343" spans="6:10" x14ac:dyDescent="0.25">
      <c r="F5343" s="48"/>
      <c r="G5343" s="48"/>
      <c r="H5343" s="61"/>
      <c r="I5343" s="48"/>
      <c r="J5343" s="48"/>
    </row>
    <row r="5344" spans="6:10" x14ac:dyDescent="0.25">
      <c r="F5344" s="48"/>
      <c r="G5344" s="48"/>
      <c r="H5344" s="61"/>
      <c r="I5344" s="48"/>
      <c r="J5344" s="48"/>
    </row>
    <row r="5345" spans="6:10" x14ac:dyDescent="0.25">
      <c r="F5345" s="48"/>
      <c r="G5345" s="48"/>
      <c r="H5345" s="61"/>
      <c r="I5345" s="48"/>
      <c r="J5345" s="48"/>
    </row>
    <row r="5346" spans="6:10" x14ac:dyDescent="0.25">
      <c r="F5346" s="48"/>
      <c r="G5346" s="48"/>
      <c r="H5346" s="61"/>
      <c r="I5346" s="48"/>
      <c r="J5346" s="48"/>
    </row>
    <row r="5347" spans="6:10" x14ac:dyDescent="0.25">
      <c r="F5347" s="48"/>
      <c r="G5347" s="48"/>
      <c r="H5347" s="61"/>
      <c r="I5347" s="48"/>
      <c r="J5347" s="48"/>
    </row>
    <row r="5348" spans="6:10" x14ac:dyDescent="0.25">
      <c r="F5348" s="48"/>
      <c r="G5348" s="48"/>
      <c r="H5348" s="61"/>
      <c r="I5348" s="48"/>
      <c r="J5348" s="48"/>
    </row>
    <row r="5349" spans="6:10" x14ac:dyDescent="0.25">
      <c r="F5349" s="48"/>
      <c r="G5349" s="48"/>
      <c r="H5349" s="61"/>
      <c r="I5349" s="48"/>
      <c r="J5349" s="48"/>
    </row>
    <row r="5350" spans="6:10" x14ac:dyDescent="0.25">
      <c r="F5350" s="48"/>
      <c r="G5350" s="48"/>
      <c r="H5350" s="61"/>
      <c r="I5350" s="48"/>
      <c r="J5350" s="48"/>
    </row>
    <row r="5351" spans="6:10" x14ac:dyDescent="0.25">
      <c r="F5351" s="48"/>
      <c r="G5351" s="48"/>
      <c r="H5351" s="61"/>
      <c r="I5351" s="48"/>
      <c r="J5351" s="48"/>
    </row>
    <row r="5352" spans="6:10" x14ac:dyDescent="0.25">
      <c r="F5352" s="48"/>
      <c r="G5352" s="48"/>
      <c r="H5352" s="61"/>
      <c r="I5352" s="48"/>
      <c r="J5352" s="48"/>
    </row>
    <row r="5353" spans="6:10" x14ac:dyDescent="0.25">
      <c r="F5353" s="48"/>
      <c r="G5353" s="48"/>
      <c r="H5353" s="61"/>
      <c r="I5353" s="48"/>
      <c r="J5353" s="48"/>
    </row>
    <row r="5354" spans="6:10" x14ac:dyDescent="0.25">
      <c r="F5354" s="48"/>
      <c r="G5354" s="48"/>
      <c r="H5354" s="61"/>
      <c r="I5354" s="48"/>
      <c r="J5354" s="48"/>
    </row>
    <row r="5355" spans="6:10" x14ac:dyDescent="0.25">
      <c r="F5355" s="48"/>
      <c r="G5355" s="48"/>
      <c r="H5355" s="61"/>
      <c r="I5355" s="48"/>
      <c r="J5355" s="48"/>
    </row>
    <row r="5356" spans="6:10" x14ac:dyDescent="0.25">
      <c r="F5356" s="48"/>
      <c r="G5356" s="48"/>
      <c r="H5356" s="61"/>
      <c r="I5356" s="48"/>
      <c r="J5356" s="48"/>
    </row>
    <row r="5357" spans="6:10" x14ac:dyDescent="0.25">
      <c r="F5357" s="48"/>
      <c r="G5357" s="48"/>
      <c r="H5357" s="61"/>
      <c r="I5357" s="48"/>
      <c r="J5357" s="48"/>
    </row>
    <row r="5358" spans="6:10" x14ac:dyDescent="0.25">
      <c r="F5358" s="48"/>
      <c r="G5358" s="48"/>
      <c r="H5358" s="61"/>
      <c r="I5358" s="48"/>
      <c r="J5358" s="48"/>
    </row>
    <row r="5359" spans="6:10" x14ac:dyDescent="0.25">
      <c r="F5359" s="48"/>
      <c r="G5359" s="48"/>
      <c r="H5359" s="61"/>
      <c r="I5359" s="48"/>
      <c r="J5359" s="48"/>
    </row>
    <row r="5360" spans="6:10" x14ac:dyDescent="0.25">
      <c r="F5360" s="48"/>
      <c r="G5360" s="48"/>
      <c r="H5360" s="61"/>
      <c r="I5360" s="48"/>
      <c r="J5360" s="48"/>
    </row>
    <row r="5361" spans="6:10" x14ac:dyDescent="0.25">
      <c r="F5361" s="48"/>
      <c r="G5361" s="48"/>
      <c r="H5361" s="61"/>
      <c r="I5361" s="48"/>
      <c r="J5361" s="48"/>
    </row>
    <row r="5362" spans="6:10" x14ac:dyDescent="0.25">
      <c r="F5362" s="48"/>
      <c r="G5362" s="48"/>
      <c r="H5362" s="61"/>
      <c r="I5362" s="48"/>
      <c r="J5362" s="48"/>
    </row>
    <row r="5363" spans="6:10" x14ac:dyDescent="0.25">
      <c r="F5363" s="48"/>
      <c r="G5363" s="48"/>
      <c r="H5363" s="61"/>
      <c r="I5363" s="48"/>
      <c r="J5363" s="48"/>
    </row>
    <row r="5364" spans="6:10" x14ac:dyDescent="0.25">
      <c r="F5364" s="48"/>
      <c r="G5364" s="48"/>
      <c r="H5364" s="61"/>
      <c r="I5364" s="48"/>
      <c r="J5364" s="48"/>
    </row>
    <row r="5365" spans="6:10" x14ac:dyDescent="0.25">
      <c r="F5365" s="48"/>
      <c r="G5365" s="48"/>
      <c r="H5365" s="61"/>
      <c r="I5365" s="48"/>
      <c r="J5365" s="48"/>
    </row>
    <row r="5366" spans="6:10" x14ac:dyDescent="0.25">
      <c r="F5366" s="48"/>
      <c r="G5366" s="48"/>
      <c r="H5366" s="61"/>
      <c r="I5366" s="48"/>
      <c r="J5366" s="48"/>
    </row>
    <row r="5367" spans="6:10" x14ac:dyDescent="0.25">
      <c r="F5367" s="48"/>
      <c r="G5367" s="48"/>
      <c r="H5367" s="61"/>
      <c r="I5367" s="48"/>
      <c r="J5367" s="48"/>
    </row>
    <row r="5368" spans="6:10" x14ac:dyDescent="0.25">
      <c r="F5368" s="48"/>
      <c r="G5368" s="48"/>
      <c r="H5368" s="61"/>
      <c r="I5368" s="48"/>
      <c r="J5368" s="48"/>
    </row>
    <row r="5369" spans="6:10" x14ac:dyDescent="0.25">
      <c r="F5369" s="48"/>
      <c r="G5369" s="48"/>
      <c r="H5369" s="61"/>
      <c r="I5369" s="48"/>
      <c r="J5369" s="48"/>
    </row>
    <row r="5370" spans="6:10" x14ac:dyDescent="0.25">
      <c r="F5370" s="48"/>
      <c r="G5370" s="48"/>
      <c r="H5370" s="61"/>
      <c r="I5370" s="48"/>
      <c r="J5370" s="48"/>
    </row>
    <row r="5371" spans="6:10" x14ac:dyDescent="0.25">
      <c r="F5371" s="48"/>
      <c r="G5371" s="48"/>
      <c r="H5371" s="61"/>
      <c r="I5371" s="48"/>
      <c r="J5371" s="48"/>
    </row>
    <row r="5372" spans="6:10" x14ac:dyDescent="0.25">
      <c r="F5372" s="48"/>
      <c r="G5372" s="48"/>
      <c r="H5372" s="61"/>
      <c r="I5372" s="48"/>
      <c r="J5372" s="48"/>
    </row>
    <row r="5373" spans="6:10" x14ac:dyDescent="0.25">
      <c r="F5373" s="48"/>
      <c r="G5373" s="48"/>
      <c r="H5373" s="61"/>
      <c r="I5373" s="48"/>
      <c r="J5373" s="48"/>
    </row>
    <row r="5374" spans="6:10" x14ac:dyDescent="0.25">
      <c r="F5374" s="48"/>
      <c r="G5374" s="48"/>
      <c r="H5374" s="61"/>
      <c r="I5374" s="48"/>
      <c r="J5374" s="48"/>
    </row>
    <row r="5375" spans="6:10" x14ac:dyDescent="0.25">
      <c r="F5375" s="48"/>
      <c r="G5375" s="48"/>
      <c r="H5375" s="61"/>
      <c r="I5375" s="48"/>
      <c r="J5375" s="48"/>
    </row>
    <row r="5376" spans="6:10" x14ac:dyDescent="0.25">
      <c r="F5376" s="48"/>
      <c r="G5376" s="48"/>
      <c r="H5376" s="61"/>
      <c r="I5376" s="48"/>
      <c r="J5376" s="48"/>
    </row>
    <row r="5377" spans="6:10" x14ac:dyDescent="0.25">
      <c r="F5377" s="48"/>
      <c r="G5377" s="48"/>
      <c r="H5377" s="61"/>
      <c r="I5377" s="48"/>
      <c r="J5377" s="48"/>
    </row>
    <row r="5378" spans="6:10" x14ac:dyDescent="0.25">
      <c r="F5378" s="48"/>
      <c r="G5378" s="48"/>
      <c r="H5378" s="61"/>
      <c r="I5378" s="48"/>
      <c r="J5378" s="48"/>
    </row>
    <row r="5379" spans="6:10" x14ac:dyDescent="0.25">
      <c r="F5379" s="48"/>
      <c r="G5379" s="48"/>
      <c r="H5379" s="61"/>
      <c r="I5379" s="48"/>
      <c r="J5379" s="48"/>
    </row>
    <row r="5380" spans="6:10" x14ac:dyDescent="0.25">
      <c r="F5380" s="48"/>
      <c r="G5380" s="48"/>
      <c r="H5380" s="61"/>
      <c r="I5380" s="48"/>
      <c r="J5380" s="48"/>
    </row>
    <row r="5381" spans="6:10" x14ac:dyDescent="0.25">
      <c r="F5381" s="48"/>
      <c r="G5381" s="48"/>
      <c r="H5381" s="61"/>
      <c r="I5381" s="48"/>
      <c r="J5381" s="48"/>
    </row>
    <row r="5382" spans="6:10" x14ac:dyDescent="0.25">
      <c r="F5382" s="48"/>
      <c r="G5382" s="48"/>
      <c r="H5382" s="61"/>
      <c r="I5382" s="48"/>
      <c r="J5382" s="48"/>
    </row>
    <row r="5383" spans="6:10" x14ac:dyDescent="0.25">
      <c r="F5383" s="48"/>
      <c r="G5383" s="48"/>
      <c r="H5383" s="61"/>
      <c r="I5383" s="48"/>
      <c r="J5383" s="48"/>
    </row>
    <row r="5384" spans="6:10" x14ac:dyDescent="0.25">
      <c r="F5384" s="48"/>
      <c r="G5384" s="48"/>
      <c r="H5384" s="61"/>
      <c r="I5384" s="48"/>
      <c r="J5384" s="48"/>
    </row>
    <row r="5385" spans="6:10" x14ac:dyDescent="0.25">
      <c r="F5385" s="48"/>
      <c r="G5385" s="48"/>
      <c r="H5385" s="61"/>
      <c r="I5385" s="48"/>
      <c r="J5385" s="48"/>
    </row>
    <row r="5386" spans="6:10" x14ac:dyDescent="0.25">
      <c r="F5386" s="48"/>
      <c r="G5386" s="48"/>
      <c r="H5386" s="61"/>
      <c r="I5386" s="48"/>
      <c r="J5386" s="48"/>
    </row>
    <row r="5387" spans="6:10" x14ac:dyDescent="0.25">
      <c r="F5387" s="48"/>
      <c r="G5387" s="48"/>
      <c r="H5387" s="61"/>
      <c r="I5387" s="48"/>
      <c r="J5387" s="48"/>
    </row>
    <row r="5388" spans="6:10" x14ac:dyDescent="0.25">
      <c r="F5388" s="48"/>
      <c r="G5388" s="48"/>
      <c r="H5388" s="61"/>
      <c r="I5388" s="48"/>
      <c r="J5388" s="48"/>
    </row>
    <row r="5389" spans="6:10" x14ac:dyDescent="0.25">
      <c r="F5389" s="48"/>
      <c r="G5389" s="48"/>
      <c r="H5389" s="61"/>
      <c r="I5389" s="48"/>
      <c r="J5389" s="48"/>
    </row>
    <row r="5390" spans="6:10" x14ac:dyDescent="0.25">
      <c r="F5390" s="48"/>
      <c r="G5390" s="48"/>
      <c r="H5390" s="61"/>
      <c r="I5390" s="48"/>
      <c r="J5390" s="48"/>
    </row>
    <row r="5391" spans="6:10" x14ac:dyDescent="0.25">
      <c r="F5391" s="48"/>
      <c r="G5391" s="48"/>
      <c r="H5391" s="61"/>
      <c r="I5391" s="48"/>
      <c r="J5391" s="48"/>
    </row>
    <row r="5392" spans="6:10" x14ac:dyDescent="0.25">
      <c r="F5392" s="48"/>
      <c r="G5392" s="48"/>
      <c r="H5392" s="61"/>
      <c r="I5392" s="48"/>
      <c r="J5392" s="48"/>
    </row>
    <row r="5393" spans="6:10" x14ac:dyDescent="0.25">
      <c r="F5393" s="48"/>
      <c r="G5393" s="48"/>
      <c r="H5393" s="61"/>
      <c r="I5393" s="48"/>
      <c r="J5393" s="48"/>
    </row>
    <row r="5394" spans="6:10" x14ac:dyDescent="0.25">
      <c r="F5394" s="48"/>
      <c r="G5394" s="48"/>
      <c r="H5394" s="61"/>
      <c r="I5394" s="48"/>
      <c r="J5394" s="48"/>
    </row>
    <row r="5395" spans="6:10" x14ac:dyDescent="0.25">
      <c r="F5395" s="48"/>
      <c r="G5395" s="48"/>
      <c r="H5395" s="61"/>
      <c r="I5395" s="48"/>
      <c r="J5395" s="48"/>
    </row>
    <row r="5396" spans="6:10" x14ac:dyDescent="0.25">
      <c r="F5396" s="48"/>
      <c r="G5396" s="48"/>
      <c r="H5396" s="61"/>
      <c r="I5396" s="48"/>
      <c r="J5396" s="48"/>
    </row>
    <row r="5397" spans="6:10" x14ac:dyDescent="0.25">
      <c r="F5397" s="48"/>
      <c r="G5397" s="48"/>
      <c r="H5397" s="61"/>
      <c r="I5397" s="48"/>
      <c r="J5397" s="48"/>
    </row>
    <row r="5398" spans="6:10" x14ac:dyDescent="0.25">
      <c r="F5398" s="48"/>
      <c r="G5398" s="48"/>
      <c r="H5398" s="61"/>
      <c r="I5398" s="48"/>
      <c r="J5398" s="48"/>
    </row>
    <row r="5399" spans="6:10" x14ac:dyDescent="0.25">
      <c r="F5399" s="48"/>
      <c r="G5399" s="48"/>
      <c r="H5399" s="61"/>
      <c r="I5399" s="48"/>
      <c r="J5399" s="48"/>
    </row>
    <row r="5400" spans="6:10" x14ac:dyDescent="0.25">
      <c r="F5400" s="48"/>
      <c r="G5400" s="48"/>
      <c r="H5400" s="61"/>
      <c r="I5400" s="48"/>
      <c r="J5400" s="48"/>
    </row>
    <row r="5401" spans="6:10" x14ac:dyDescent="0.25">
      <c r="F5401" s="48"/>
      <c r="G5401" s="48"/>
      <c r="H5401" s="61"/>
      <c r="I5401" s="48"/>
      <c r="J5401" s="48"/>
    </row>
    <row r="5402" spans="6:10" x14ac:dyDescent="0.25">
      <c r="F5402" s="48"/>
      <c r="G5402" s="48"/>
      <c r="H5402" s="61"/>
      <c r="I5402" s="48"/>
      <c r="J5402" s="48"/>
    </row>
    <row r="5403" spans="6:10" x14ac:dyDescent="0.25">
      <c r="F5403" s="48"/>
      <c r="G5403" s="48"/>
      <c r="H5403" s="61"/>
      <c r="I5403" s="48"/>
      <c r="J5403" s="48"/>
    </row>
    <row r="5404" spans="6:10" x14ac:dyDescent="0.25">
      <c r="F5404" s="48"/>
      <c r="G5404" s="48"/>
      <c r="H5404" s="61"/>
      <c r="I5404" s="48"/>
      <c r="J5404" s="48"/>
    </row>
    <row r="5405" spans="6:10" x14ac:dyDescent="0.25">
      <c r="F5405" s="48"/>
      <c r="G5405" s="48"/>
      <c r="H5405" s="61"/>
      <c r="I5405" s="48"/>
      <c r="J5405" s="48"/>
    </row>
    <row r="5406" spans="6:10" x14ac:dyDescent="0.25">
      <c r="F5406" s="48"/>
      <c r="G5406" s="48"/>
      <c r="H5406" s="61"/>
      <c r="I5406" s="48"/>
      <c r="J5406" s="48"/>
    </row>
    <row r="5407" spans="6:10" x14ac:dyDescent="0.25">
      <c r="F5407" s="48"/>
      <c r="G5407" s="48"/>
      <c r="H5407" s="61"/>
      <c r="I5407" s="48"/>
      <c r="J5407" s="48"/>
    </row>
    <row r="5408" spans="6:10" x14ac:dyDescent="0.25">
      <c r="F5408" s="48"/>
      <c r="G5408" s="48"/>
      <c r="H5408" s="61"/>
      <c r="I5408" s="48"/>
      <c r="J5408" s="48"/>
    </row>
    <row r="5409" spans="6:10" x14ac:dyDescent="0.25">
      <c r="F5409" s="48"/>
      <c r="G5409" s="48"/>
      <c r="H5409" s="61"/>
      <c r="I5409" s="48"/>
      <c r="J5409" s="48"/>
    </row>
    <row r="5410" spans="6:10" x14ac:dyDescent="0.25">
      <c r="F5410" s="48"/>
      <c r="G5410" s="48"/>
      <c r="H5410" s="61"/>
      <c r="I5410" s="48"/>
      <c r="J5410" s="48"/>
    </row>
    <row r="5411" spans="6:10" x14ac:dyDescent="0.25">
      <c r="F5411" s="48"/>
      <c r="G5411" s="48"/>
      <c r="H5411" s="61"/>
      <c r="I5411" s="48"/>
      <c r="J5411" s="48"/>
    </row>
    <row r="5412" spans="6:10" x14ac:dyDescent="0.25">
      <c r="F5412" s="48"/>
      <c r="G5412" s="48"/>
      <c r="H5412" s="61"/>
      <c r="I5412" s="48"/>
      <c r="J5412" s="48"/>
    </row>
    <row r="5413" spans="6:10" x14ac:dyDescent="0.25">
      <c r="F5413" s="48"/>
      <c r="G5413" s="48"/>
      <c r="H5413" s="61"/>
      <c r="I5413" s="48"/>
      <c r="J5413" s="48"/>
    </row>
    <row r="5414" spans="6:10" x14ac:dyDescent="0.25">
      <c r="F5414" s="48"/>
      <c r="G5414" s="48"/>
      <c r="H5414" s="61"/>
      <c r="I5414" s="48"/>
      <c r="J5414" s="48"/>
    </row>
    <row r="5415" spans="6:10" x14ac:dyDescent="0.25">
      <c r="F5415" s="48"/>
      <c r="G5415" s="48"/>
      <c r="H5415" s="61"/>
      <c r="I5415" s="48"/>
      <c r="J5415" s="48"/>
    </row>
    <row r="5416" spans="6:10" x14ac:dyDescent="0.25">
      <c r="F5416" s="48"/>
      <c r="G5416" s="48"/>
      <c r="H5416" s="61"/>
      <c r="I5416" s="48"/>
      <c r="J5416" s="48"/>
    </row>
    <row r="5417" spans="6:10" x14ac:dyDescent="0.25">
      <c r="F5417" s="48"/>
      <c r="G5417" s="48"/>
      <c r="H5417" s="61"/>
      <c r="I5417" s="48"/>
      <c r="J5417" s="48"/>
    </row>
    <row r="5418" spans="6:10" x14ac:dyDescent="0.25">
      <c r="F5418" s="48"/>
      <c r="G5418" s="48"/>
      <c r="H5418" s="61"/>
      <c r="I5418" s="48"/>
      <c r="J5418" s="48"/>
    </row>
    <row r="5419" spans="6:10" x14ac:dyDescent="0.25">
      <c r="F5419" s="48"/>
      <c r="G5419" s="48"/>
      <c r="H5419" s="61"/>
      <c r="I5419" s="48"/>
      <c r="J5419" s="48"/>
    </row>
    <row r="5420" spans="6:10" x14ac:dyDescent="0.25">
      <c r="F5420" s="48"/>
      <c r="G5420" s="48"/>
      <c r="H5420" s="61"/>
      <c r="I5420" s="48"/>
      <c r="J5420" s="48"/>
    </row>
    <row r="5421" spans="6:10" x14ac:dyDescent="0.25">
      <c r="F5421" s="48"/>
      <c r="G5421" s="48"/>
      <c r="H5421" s="61"/>
      <c r="I5421" s="48"/>
      <c r="J5421" s="48"/>
    </row>
    <row r="5422" spans="6:10" x14ac:dyDescent="0.25">
      <c r="F5422" s="48"/>
      <c r="G5422" s="48"/>
      <c r="H5422" s="61"/>
      <c r="I5422" s="48"/>
      <c r="J5422" s="48"/>
    </row>
    <row r="5423" spans="6:10" x14ac:dyDescent="0.25">
      <c r="F5423" s="48"/>
      <c r="G5423" s="48"/>
      <c r="H5423" s="61"/>
      <c r="I5423" s="48"/>
      <c r="J5423" s="48"/>
    </row>
    <row r="5424" spans="6:10" x14ac:dyDescent="0.25">
      <c r="F5424" s="48"/>
      <c r="G5424" s="48"/>
      <c r="H5424" s="61"/>
      <c r="I5424" s="48"/>
      <c r="J5424" s="48"/>
    </row>
    <row r="5425" spans="6:10" x14ac:dyDescent="0.25">
      <c r="F5425" s="48"/>
      <c r="G5425" s="48"/>
      <c r="H5425" s="61"/>
      <c r="I5425" s="48"/>
      <c r="J5425" s="48"/>
    </row>
    <row r="5426" spans="6:10" x14ac:dyDescent="0.25">
      <c r="F5426" s="48"/>
      <c r="G5426" s="48"/>
      <c r="H5426" s="61"/>
      <c r="I5426" s="48"/>
      <c r="J5426" s="48"/>
    </row>
    <row r="5427" spans="6:10" x14ac:dyDescent="0.25">
      <c r="F5427" s="48"/>
      <c r="G5427" s="48"/>
      <c r="H5427" s="61"/>
      <c r="I5427" s="48"/>
      <c r="J5427" s="48"/>
    </row>
    <row r="5428" spans="6:10" x14ac:dyDescent="0.25">
      <c r="F5428" s="48"/>
      <c r="G5428" s="48"/>
      <c r="H5428" s="61"/>
      <c r="I5428" s="48"/>
      <c r="J5428" s="48"/>
    </row>
    <row r="5429" spans="6:10" x14ac:dyDescent="0.25">
      <c r="F5429" s="48"/>
      <c r="G5429" s="48"/>
      <c r="H5429" s="61"/>
      <c r="I5429" s="48"/>
      <c r="J5429" s="48"/>
    </row>
    <row r="5430" spans="6:10" x14ac:dyDescent="0.25">
      <c r="F5430" s="48"/>
      <c r="G5430" s="48"/>
      <c r="H5430" s="61"/>
      <c r="I5430" s="48"/>
      <c r="J5430" s="48"/>
    </row>
    <row r="5431" spans="6:10" x14ac:dyDescent="0.25">
      <c r="F5431" s="48"/>
      <c r="G5431" s="48"/>
      <c r="H5431" s="61"/>
      <c r="I5431" s="48"/>
      <c r="J5431" s="48"/>
    </row>
    <row r="5432" spans="6:10" x14ac:dyDescent="0.25">
      <c r="F5432" s="48"/>
      <c r="G5432" s="48"/>
      <c r="H5432" s="61"/>
      <c r="I5432" s="48"/>
      <c r="J5432" s="48"/>
    </row>
    <row r="5433" spans="6:10" x14ac:dyDescent="0.25">
      <c r="F5433" s="48"/>
      <c r="G5433" s="48"/>
      <c r="H5433" s="61"/>
      <c r="I5433" s="48"/>
      <c r="J5433" s="48"/>
    </row>
    <row r="5434" spans="6:10" x14ac:dyDescent="0.25">
      <c r="F5434" s="48"/>
      <c r="G5434" s="48"/>
      <c r="H5434" s="61"/>
      <c r="I5434" s="48"/>
      <c r="J5434" s="48"/>
    </row>
    <row r="5435" spans="6:10" x14ac:dyDescent="0.25">
      <c r="F5435" s="48"/>
      <c r="G5435" s="48"/>
      <c r="H5435" s="61"/>
      <c r="I5435" s="48"/>
      <c r="J5435" s="48"/>
    </row>
    <row r="5436" spans="6:10" x14ac:dyDescent="0.25">
      <c r="F5436" s="48"/>
      <c r="G5436" s="48"/>
      <c r="H5436" s="61"/>
      <c r="I5436" s="48"/>
      <c r="J5436" s="48"/>
    </row>
    <row r="5437" spans="6:10" x14ac:dyDescent="0.25">
      <c r="F5437" s="48"/>
      <c r="G5437" s="48"/>
      <c r="H5437" s="61"/>
      <c r="I5437" s="48"/>
      <c r="J5437" s="48"/>
    </row>
    <row r="5438" spans="6:10" x14ac:dyDescent="0.25">
      <c r="F5438" s="48"/>
      <c r="G5438" s="48"/>
      <c r="H5438" s="61"/>
      <c r="I5438" s="48"/>
      <c r="J5438" s="48"/>
    </row>
    <row r="5439" spans="6:10" x14ac:dyDescent="0.25">
      <c r="F5439" s="48"/>
      <c r="G5439" s="48"/>
      <c r="H5439" s="61"/>
      <c r="I5439" s="48"/>
      <c r="J5439" s="48"/>
    </row>
    <row r="5440" spans="6:10" x14ac:dyDescent="0.25">
      <c r="F5440" s="48"/>
      <c r="G5440" s="48"/>
      <c r="H5440" s="61"/>
      <c r="I5440" s="48"/>
      <c r="J5440" s="48"/>
    </row>
    <row r="5441" spans="6:10" x14ac:dyDescent="0.25">
      <c r="F5441" s="48"/>
      <c r="G5441" s="48"/>
      <c r="H5441" s="61"/>
      <c r="I5441" s="48"/>
      <c r="J5441" s="48"/>
    </row>
    <row r="5442" spans="6:10" x14ac:dyDescent="0.25">
      <c r="F5442" s="48"/>
      <c r="G5442" s="48"/>
      <c r="H5442" s="61"/>
      <c r="I5442" s="48"/>
      <c r="J5442" s="48"/>
    </row>
    <row r="5443" spans="6:10" x14ac:dyDescent="0.25">
      <c r="F5443" s="48"/>
      <c r="G5443" s="48"/>
      <c r="H5443" s="61"/>
      <c r="I5443" s="48"/>
      <c r="J5443" s="48"/>
    </row>
    <row r="5444" spans="6:10" x14ac:dyDescent="0.25">
      <c r="F5444" s="48"/>
      <c r="G5444" s="48"/>
      <c r="H5444" s="61"/>
      <c r="I5444" s="48"/>
      <c r="J5444" s="48"/>
    </row>
    <row r="5445" spans="6:10" x14ac:dyDescent="0.25">
      <c r="F5445" s="48"/>
      <c r="G5445" s="48"/>
      <c r="H5445" s="61"/>
      <c r="I5445" s="48"/>
      <c r="J5445" s="48"/>
    </row>
    <row r="5446" spans="6:10" x14ac:dyDescent="0.25">
      <c r="F5446" s="48"/>
      <c r="G5446" s="48"/>
      <c r="H5446" s="61"/>
      <c r="I5446" s="48"/>
      <c r="J5446" s="48"/>
    </row>
    <row r="5447" spans="6:10" x14ac:dyDescent="0.25">
      <c r="F5447" s="48"/>
      <c r="G5447" s="48"/>
      <c r="H5447" s="61"/>
      <c r="I5447" s="48"/>
      <c r="J5447" s="48"/>
    </row>
    <row r="5448" spans="6:10" x14ac:dyDescent="0.25">
      <c r="F5448" s="48"/>
      <c r="G5448" s="48"/>
      <c r="H5448" s="61"/>
      <c r="I5448" s="48"/>
      <c r="J5448" s="48"/>
    </row>
    <row r="5449" spans="6:10" x14ac:dyDescent="0.25">
      <c r="F5449" s="48"/>
      <c r="G5449" s="48"/>
      <c r="H5449" s="61"/>
      <c r="I5449" s="48"/>
      <c r="J5449" s="48"/>
    </row>
    <row r="5450" spans="6:10" x14ac:dyDescent="0.25">
      <c r="F5450" s="48"/>
      <c r="G5450" s="48"/>
      <c r="H5450" s="61"/>
      <c r="I5450" s="48"/>
      <c r="J5450" s="48"/>
    </row>
    <row r="5451" spans="6:10" x14ac:dyDescent="0.25">
      <c r="F5451" s="48"/>
      <c r="G5451" s="48"/>
      <c r="H5451" s="61"/>
      <c r="I5451" s="48"/>
      <c r="J5451" s="48"/>
    </row>
    <row r="5452" spans="6:10" x14ac:dyDescent="0.25">
      <c r="F5452" s="48"/>
      <c r="G5452" s="48"/>
      <c r="H5452" s="61"/>
      <c r="I5452" s="48"/>
      <c r="J5452" s="48"/>
    </row>
    <row r="5453" spans="6:10" x14ac:dyDescent="0.25">
      <c r="F5453" s="48"/>
      <c r="G5453" s="48"/>
      <c r="H5453" s="61"/>
      <c r="I5453" s="48"/>
      <c r="J5453" s="48"/>
    </row>
    <row r="5454" spans="6:10" x14ac:dyDescent="0.25">
      <c r="F5454" s="48"/>
      <c r="G5454" s="48"/>
      <c r="H5454" s="61"/>
      <c r="I5454" s="48"/>
      <c r="J5454" s="48"/>
    </row>
    <row r="5455" spans="6:10" x14ac:dyDescent="0.25">
      <c r="F5455" s="48"/>
      <c r="G5455" s="48"/>
      <c r="H5455" s="61"/>
      <c r="I5455" s="48"/>
      <c r="J5455" s="48"/>
    </row>
    <row r="5456" spans="6:10" x14ac:dyDescent="0.25">
      <c r="F5456" s="48"/>
      <c r="G5456" s="48"/>
      <c r="H5456" s="61"/>
      <c r="I5456" s="48"/>
      <c r="J5456" s="48"/>
    </row>
    <row r="5457" spans="6:10" x14ac:dyDescent="0.25">
      <c r="F5457" s="48"/>
      <c r="G5457" s="48"/>
      <c r="H5457" s="61"/>
      <c r="I5457" s="48"/>
      <c r="J5457" s="48"/>
    </row>
    <row r="5458" spans="6:10" x14ac:dyDescent="0.25">
      <c r="F5458" s="48"/>
      <c r="G5458" s="48"/>
      <c r="H5458" s="61"/>
      <c r="I5458" s="48"/>
      <c r="J5458" s="48"/>
    </row>
    <row r="5459" spans="6:10" x14ac:dyDescent="0.25">
      <c r="F5459" s="48"/>
      <c r="G5459" s="48"/>
      <c r="H5459" s="61"/>
      <c r="I5459" s="48"/>
      <c r="J5459" s="48"/>
    </row>
    <row r="5460" spans="6:10" x14ac:dyDescent="0.25">
      <c r="F5460" s="48"/>
      <c r="G5460" s="48"/>
      <c r="H5460" s="61"/>
      <c r="I5460" s="48"/>
      <c r="J5460" s="48"/>
    </row>
    <row r="5461" spans="6:10" x14ac:dyDescent="0.25">
      <c r="F5461" s="48"/>
      <c r="G5461" s="48"/>
      <c r="H5461" s="61"/>
      <c r="I5461" s="48"/>
      <c r="J5461" s="48"/>
    </row>
    <row r="5462" spans="6:10" x14ac:dyDescent="0.25">
      <c r="F5462" s="48"/>
      <c r="G5462" s="48"/>
      <c r="H5462" s="61"/>
      <c r="I5462" s="48"/>
      <c r="J5462" s="48"/>
    </row>
    <row r="5463" spans="6:10" x14ac:dyDescent="0.25">
      <c r="F5463" s="48"/>
      <c r="G5463" s="48"/>
      <c r="H5463" s="61"/>
      <c r="I5463" s="48"/>
      <c r="J5463" s="48"/>
    </row>
    <row r="5464" spans="6:10" x14ac:dyDescent="0.25">
      <c r="F5464" s="48"/>
      <c r="G5464" s="48"/>
      <c r="H5464" s="61"/>
      <c r="I5464" s="48"/>
      <c r="J5464" s="48"/>
    </row>
    <row r="5465" spans="6:10" x14ac:dyDescent="0.25">
      <c r="F5465" s="48"/>
      <c r="G5465" s="48"/>
      <c r="H5465" s="61"/>
      <c r="I5465" s="48"/>
      <c r="J5465" s="48"/>
    </row>
    <row r="5466" spans="6:10" x14ac:dyDescent="0.25">
      <c r="F5466" s="48"/>
      <c r="G5466" s="48"/>
      <c r="H5466" s="61"/>
      <c r="I5466" s="48"/>
      <c r="J5466" s="48"/>
    </row>
    <row r="5467" spans="6:10" x14ac:dyDescent="0.25">
      <c r="F5467" s="48"/>
      <c r="G5467" s="48"/>
      <c r="H5467" s="61"/>
      <c r="I5467" s="48"/>
      <c r="J5467" s="48"/>
    </row>
    <row r="5468" spans="6:10" x14ac:dyDescent="0.25">
      <c r="F5468" s="48"/>
      <c r="G5468" s="48"/>
      <c r="H5468" s="61"/>
      <c r="I5468" s="48"/>
      <c r="J5468" s="48"/>
    </row>
    <row r="5469" spans="6:10" x14ac:dyDescent="0.25">
      <c r="F5469" s="48"/>
      <c r="G5469" s="48"/>
      <c r="H5469" s="61"/>
      <c r="I5469" s="48"/>
      <c r="J5469" s="48"/>
    </row>
    <row r="5470" spans="6:10" x14ac:dyDescent="0.25">
      <c r="F5470" s="48"/>
      <c r="G5470" s="48"/>
      <c r="H5470" s="61"/>
      <c r="I5470" s="48"/>
      <c r="J5470" s="48"/>
    </row>
    <row r="5471" spans="6:10" x14ac:dyDescent="0.25">
      <c r="F5471" s="48"/>
      <c r="G5471" s="48"/>
      <c r="H5471" s="61"/>
      <c r="I5471" s="48"/>
      <c r="J5471" s="48"/>
    </row>
    <row r="5472" spans="6:10" x14ac:dyDescent="0.25">
      <c r="F5472" s="48"/>
      <c r="G5472" s="48"/>
      <c r="H5472" s="61"/>
      <c r="I5472" s="48"/>
      <c r="J5472" s="48"/>
    </row>
    <row r="5473" spans="6:10" x14ac:dyDescent="0.25">
      <c r="F5473" s="48"/>
      <c r="G5473" s="48"/>
      <c r="H5473" s="61"/>
      <c r="I5473" s="48"/>
      <c r="J5473" s="48"/>
    </row>
    <row r="5474" spans="6:10" x14ac:dyDescent="0.25">
      <c r="F5474" s="48"/>
      <c r="G5474" s="48"/>
      <c r="H5474" s="61"/>
      <c r="I5474" s="48"/>
      <c r="J5474" s="48"/>
    </row>
    <row r="5475" spans="6:10" x14ac:dyDescent="0.25">
      <c r="F5475" s="48"/>
      <c r="G5475" s="48"/>
      <c r="H5475" s="61"/>
      <c r="I5475" s="48"/>
      <c r="J5475" s="48"/>
    </row>
    <row r="5476" spans="6:10" x14ac:dyDescent="0.25">
      <c r="F5476" s="48"/>
      <c r="G5476" s="48"/>
      <c r="H5476" s="61"/>
      <c r="I5476" s="48"/>
      <c r="J5476" s="48"/>
    </row>
    <row r="5477" spans="6:10" x14ac:dyDescent="0.25">
      <c r="F5477" s="48"/>
      <c r="G5477" s="48"/>
      <c r="H5477" s="61"/>
      <c r="I5477" s="48"/>
      <c r="J5477" s="48"/>
    </row>
    <row r="5478" spans="6:10" x14ac:dyDescent="0.25">
      <c r="F5478" s="48"/>
      <c r="G5478" s="48"/>
      <c r="H5478" s="61"/>
      <c r="I5478" s="48"/>
      <c r="J5478" s="48"/>
    </row>
    <row r="5479" spans="6:10" x14ac:dyDescent="0.25">
      <c r="F5479" s="48"/>
      <c r="G5479" s="48"/>
      <c r="H5479" s="61"/>
      <c r="I5479" s="48"/>
      <c r="J5479" s="48"/>
    </row>
    <row r="5480" spans="6:10" x14ac:dyDescent="0.25">
      <c r="F5480" s="48"/>
      <c r="G5480" s="48"/>
      <c r="H5480" s="61"/>
      <c r="I5480" s="48"/>
      <c r="J5480" s="48"/>
    </row>
    <row r="5481" spans="6:10" x14ac:dyDescent="0.25">
      <c r="F5481" s="48"/>
      <c r="G5481" s="48"/>
      <c r="H5481" s="61"/>
      <c r="I5481" s="48"/>
      <c r="J5481" s="48"/>
    </row>
    <row r="5482" spans="6:10" x14ac:dyDescent="0.25">
      <c r="F5482" s="48"/>
      <c r="G5482" s="48"/>
      <c r="H5482" s="61"/>
      <c r="I5482" s="48"/>
      <c r="J5482" s="48"/>
    </row>
    <row r="5483" spans="6:10" x14ac:dyDescent="0.25">
      <c r="F5483" s="48"/>
      <c r="G5483" s="48"/>
      <c r="H5483" s="61"/>
      <c r="I5483" s="48"/>
      <c r="J5483" s="48"/>
    </row>
    <row r="5484" spans="6:10" x14ac:dyDescent="0.25">
      <c r="F5484" s="48"/>
      <c r="G5484" s="48"/>
      <c r="H5484" s="61"/>
      <c r="I5484" s="48"/>
      <c r="J5484" s="48"/>
    </row>
    <row r="5485" spans="6:10" x14ac:dyDescent="0.25">
      <c r="F5485" s="48"/>
      <c r="G5485" s="48"/>
      <c r="H5485" s="61"/>
      <c r="I5485" s="48"/>
      <c r="J5485" s="48"/>
    </row>
    <row r="5486" spans="6:10" x14ac:dyDescent="0.25">
      <c r="F5486" s="48"/>
      <c r="G5486" s="48"/>
      <c r="H5486" s="61"/>
      <c r="I5486" s="48"/>
      <c r="J5486" s="48"/>
    </row>
    <row r="5487" spans="6:10" x14ac:dyDescent="0.25">
      <c r="F5487" s="48"/>
      <c r="G5487" s="48"/>
      <c r="H5487" s="61"/>
      <c r="I5487" s="48"/>
      <c r="J5487" s="48"/>
    </row>
    <row r="5488" spans="6:10" x14ac:dyDescent="0.25">
      <c r="F5488" s="48"/>
      <c r="G5488" s="48"/>
      <c r="H5488" s="61"/>
      <c r="I5488" s="48"/>
      <c r="J5488" s="48"/>
    </row>
    <row r="5489" spans="6:10" x14ac:dyDescent="0.25">
      <c r="F5489" s="48"/>
      <c r="G5489" s="48"/>
      <c r="H5489" s="61"/>
      <c r="I5489" s="48"/>
      <c r="J5489" s="48"/>
    </row>
    <row r="5490" spans="6:10" x14ac:dyDescent="0.25">
      <c r="F5490" s="48"/>
      <c r="G5490" s="48"/>
      <c r="H5490" s="61"/>
      <c r="I5490" s="48"/>
      <c r="J5490" s="48"/>
    </row>
    <row r="5491" spans="6:10" x14ac:dyDescent="0.25">
      <c r="F5491" s="48"/>
      <c r="G5491" s="48"/>
      <c r="H5491" s="61"/>
      <c r="I5491" s="48"/>
      <c r="J5491" s="48"/>
    </row>
    <row r="5492" spans="6:10" x14ac:dyDescent="0.25">
      <c r="F5492" s="48"/>
      <c r="G5492" s="48"/>
      <c r="H5492" s="61"/>
      <c r="I5492" s="48"/>
      <c r="J5492" s="48"/>
    </row>
    <row r="5493" spans="6:10" x14ac:dyDescent="0.25">
      <c r="F5493" s="48"/>
      <c r="G5493" s="48"/>
      <c r="H5493" s="61"/>
      <c r="I5493" s="48"/>
      <c r="J5493" s="48"/>
    </row>
    <row r="5494" spans="6:10" x14ac:dyDescent="0.25">
      <c r="F5494" s="48"/>
      <c r="G5494" s="48"/>
      <c r="H5494" s="61"/>
      <c r="I5494" s="48"/>
      <c r="J5494" s="48"/>
    </row>
    <row r="5495" spans="6:10" x14ac:dyDescent="0.25">
      <c r="F5495" s="48"/>
      <c r="G5495" s="48"/>
      <c r="H5495" s="61"/>
      <c r="I5495" s="48"/>
      <c r="J5495" s="48"/>
    </row>
    <row r="5496" spans="6:10" x14ac:dyDescent="0.25">
      <c r="F5496" s="48"/>
      <c r="G5496" s="48"/>
      <c r="H5496" s="61"/>
      <c r="I5496" s="48"/>
      <c r="J5496" s="48"/>
    </row>
    <row r="5497" spans="6:10" x14ac:dyDescent="0.25">
      <c r="F5497" s="48"/>
      <c r="G5497" s="48"/>
      <c r="H5497" s="61"/>
      <c r="I5497" s="48"/>
      <c r="J5497" s="48"/>
    </row>
    <row r="5498" spans="6:10" x14ac:dyDescent="0.25">
      <c r="F5498" s="48"/>
      <c r="G5498" s="48"/>
      <c r="H5498" s="61"/>
      <c r="I5498" s="48"/>
      <c r="J5498" s="48"/>
    </row>
    <row r="5499" spans="6:10" x14ac:dyDescent="0.25">
      <c r="F5499" s="48"/>
      <c r="G5499" s="48"/>
      <c r="H5499" s="61"/>
      <c r="I5499" s="48"/>
      <c r="J5499" s="48"/>
    </row>
    <row r="5500" spans="6:10" x14ac:dyDescent="0.25">
      <c r="F5500" s="48"/>
      <c r="G5500" s="48"/>
      <c r="H5500" s="61"/>
      <c r="I5500" s="48"/>
      <c r="J5500" s="48"/>
    </row>
    <row r="5501" spans="6:10" x14ac:dyDescent="0.25">
      <c r="F5501" s="48"/>
      <c r="G5501" s="48"/>
      <c r="H5501" s="61"/>
      <c r="I5501" s="48"/>
      <c r="J5501" s="48"/>
    </row>
    <row r="5502" spans="6:10" x14ac:dyDescent="0.25">
      <c r="F5502" s="48"/>
      <c r="G5502" s="48"/>
      <c r="H5502" s="61"/>
      <c r="I5502" s="48"/>
      <c r="J5502" s="48"/>
    </row>
    <row r="5503" spans="6:10" x14ac:dyDescent="0.25">
      <c r="F5503" s="48"/>
      <c r="G5503" s="48"/>
      <c r="H5503" s="61"/>
      <c r="I5503" s="48"/>
      <c r="J5503" s="48"/>
    </row>
    <row r="5504" spans="6:10" x14ac:dyDescent="0.25">
      <c r="F5504" s="48"/>
      <c r="G5504" s="48"/>
      <c r="H5504" s="61"/>
      <c r="I5504" s="48"/>
      <c r="J5504" s="48"/>
    </row>
    <row r="5505" spans="6:10" x14ac:dyDescent="0.25">
      <c r="F5505" s="48"/>
      <c r="G5505" s="48"/>
      <c r="H5505" s="61"/>
      <c r="I5505" s="48"/>
      <c r="J5505" s="48"/>
    </row>
    <row r="5506" spans="6:10" x14ac:dyDescent="0.25">
      <c r="F5506" s="48"/>
      <c r="G5506" s="48"/>
      <c r="H5506" s="61"/>
      <c r="I5506" s="48"/>
      <c r="J5506" s="48"/>
    </row>
    <row r="5507" spans="6:10" x14ac:dyDescent="0.25">
      <c r="F5507" s="48"/>
      <c r="G5507" s="48"/>
      <c r="H5507" s="61"/>
      <c r="I5507" s="48"/>
      <c r="J5507" s="48"/>
    </row>
    <row r="5508" spans="6:10" x14ac:dyDescent="0.25">
      <c r="F5508" s="48"/>
      <c r="G5508" s="48"/>
      <c r="H5508" s="61"/>
      <c r="I5508" s="48"/>
      <c r="J5508" s="48"/>
    </row>
    <row r="5509" spans="6:10" x14ac:dyDescent="0.25">
      <c r="F5509" s="48"/>
      <c r="G5509" s="48"/>
      <c r="H5509" s="61"/>
      <c r="I5509" s="48"/>
      <c r="J5509" s="48"/>
    </row>
    <row r="5510" spans="6:10" x14ac:dyDescent="0.25">
      <c r="F5510" s="48"/>
      <c r="G5510" s="48"/>
      <c r="H5510" s="61"/>
      <c r="I5510" s="48"/>
      <c r="J5510" s="48"/>
    </row>
    <row r="5511" spans="6:10" x14ac:dyDescent="0.25">
      <c r="F5511" s="48"/>
      <c r="G5511" s="48"/>
      <c r="H5511" s="61"/>
      <c r="I5511" s="48"/>
      <c r="J5511" s="48"/>
    </row>
    <row r="5512" spans="6:10" x14ac:dyDescent="0.25">
      <c r="F5512" s="48"/>
      <c r="G5512" s="48"/>
      <c r="H5512" s="61"/>
      <c r="I5512" s="48"/>
      <c r="J5512" s="48"/>
    </row>
    <row r="5513" spans="6:10" x14ac:dyDescent="0.25">
      <c r="F5513" s="48"/>
      <c r="G5513" s="48"/>
      <c r="H5513" s="61"/>
      <c r="I5513" s="48"/>
      <c r="J5513" s="48"/>
    </row>
    <row r="5514" spans="6:10" x14ac:dyDescent="0.25">
      <c r="F5514" s="48"/>
      <c r="G5514" s="48"/>
      <c r="H5514" s="61"/>
      <c r="I5514" s="48"/>
      <c r="J5514" s="48"/>
    </row>
    <row r="5515" spans="6:10" x14ac:dyDescent="0.25">
      <c r="F5515" s="48"/>
      <c r="G5515" s="48"/>
      <c r="H5515" s="61"/>
      <c r="I5515" s="48"/>
      <c r="J5515" s="48"/>
    </row>
    <row r="5516" spans="6:10" x14ac:dyDescent="0.25">
      <c r="F5516" s="48"/>
      <c r="G5516" s="48"/>
      <c r="H5516" s="61"/>
      <c r="I5516" s="48"/>
      <c r="J5516" s="48"/>
    </row>
    <row r="5517" spans="6:10" x14ac:dyDescent="0.25">
      <c r="F5517" s="48"/>
      <c r="G5517" s="48"/>
      <c r="H5517" s="61"/>
      <c r="I5517" s="48"/>
      <c r="J5517" s="48"/>
    </row>
    <row r="5518" spans="6:10" x14ac:dyDescent="0.25">
      <c r="F5518" s="48"/>
      <c r="G5518" s="48"/>
      <c r="H5518" s="61"/>
      <c r="I5518" s="48"/>
      <c r="J5518" s="48"/>
    </row>
    <row r="5519" spans="6:10" x14ac:dyDescent="0.25">
      <c r="F5519" s="48"/>
      <c r="G5519" s="48"/>
      <c r="H5519" s="61"/>
      <c r="I5519" s="48"/>
      <c r="J5519" s="48"/>
    </row>
    <row r="5520" spans="6:10" x14ac:dyDescent="0.25">
      <c r="F5520" s="48"/>
      <c r="G5520" s="48"/>
      <c r="H5520" s="61"/>
      <c r="I5520" s="48"/>
      <c r="J5520" s="48"/>
    </row>
    <row r="5521" spans="6:10" x14ac:dyDescent="0.25">
      <c r="F5521" s="48"/>
      <c r="G5521" s="48"/>
      <c r="H5521" s="61"/>
      <c r="I5521" s="48"/>
      <c r="J5521" s="48"/>
    </row>
    <row r="5522" spans="6:10" x14ac:dyDescent="0.25">
      <c r="F5522" s="48"/>
      <c r="G5522" s="48"/>
      <c r="H5522" s="61"/>
      <c r="I5522" s="48"/>
      <c r="J5522" s="48"/>
    </row>
    <row r="5523" spans="6:10" x14ac:dyDescent="0.25">
      <c r="F5523" s="48"/>
      <c r="G5523" s="48"/>
      <c r="H5523" s="61"/>
      <c r="I5523" s="48"/>
      <c r="J5523" s="48"/>
    </row>
    <row r="5524" spans="6:10" x14ac:dyDescent="0.25">
      <c r="F5524" s="48"/>
      <c r="G5524" s="48"/>
      <c r="H5524" s="61"/>
      <c r="I5524" s="48"/>
      <c r="J5524" s="48"/>
    </row>
    <row r="5525" spans="6:10" x14ac:dyDescent="0.25">
      <c r="F5525" s="48"/>
      <c r="G5525" s="48"/>
      <c r="H5525" s="61"/>
      <c r="I5525" s="48"/>
      <c r="J5525" s="48"/>
    </row>
    <row r="5526" spans="6:10" x14ac:dyDescent="0.25">
      <c r="F5526" s="48"/>
      <c r="G5526" s="48"/>
      <c r="H5526" s="61"/>
      <c r="I5526" s="48"/>
      <c r="J5526" s="48"/>
    </row>
    <row r="5527" spans="6:10" x14ac:dyDescent="0.25">
      <c r="F5527" s="48"/>
      <c r="G5527" s="48"/>
      <c r="H5527" s="61"/>
      <c r="I5527" s="48"/>
      <c r="J5527" s="48"/>
    </row>
    <row r="5528" spans="6:10" x14ac:dyDescent="0.25">
      <c r="F5528" s="48"/>
      <c r="G5528" s="48"/>
      <c r="H5528" s="61"/>
      <c r="I5528" s="48"/>
      <c r="J5528" s="48"/>
    </row>
    <row r="5529" spans="6:10" x14ac:dyDescent="0.25">
      <c r="F5529" s="48"/>
      <c r="G5529" s="48"/>
      <c r="H5529" s="61"/>
      <c r="I5529" s="48"/>
      <c r="J5529" s="48"/>
    </row>
    <row r="5530" spans="6:10" x14ac:dyDescent="0.25">
      <c r="F5530" s="48"/>
      <c r="G5530" s="48"/>
      <c r="H5530" s="61"/>
      <c r="I5530" s="48"/>
      <c r="J5530" s="48"/>
    </row>
    <row r="5531" spans="6:10" x14ac:dyDescent="0.25">
      <c r="F5531" s="48"/>
      <c r="G5531" s="48"/>
      <c r="H5531" s="61"/>
      <c r="I5531" s="48"/>
      <c r="J5531" s="48"/>
    </row>
    <row r="5532" spans="6:10" x14ac:dyDescent="0.25">
      <c r="F5532" s="48"/>
      <c r="G5532" s="48"/>
      <c r="H5532" s="61"/>
      <c r="I5532" s="48"/>
      <c r="J5532" s="48"/>
    </row>
    <row r="5533" spans="6:10" x14ac:dyDescent="0.25">
      <c r="F5533" s="48"/>
      <c r="G5533" s="48"/>
      <c r="H5533" s="61"/>
      <c r="I5533" s="48"/>
      <c r="J5533" s="48"/>
    </row>
    <row r="5534" spans="6:10" x14ac:dyDescent="0.25">
      <c r="F5534" s="48"/>
      <c r="G5534" s="48"/>
      <c r="H5534" s="61"/>
      <c r="I5534" s="48"/>
      <c r="J5534" s="48"/>
    </row>
    <row r="5535" spans="6:10" x14ac:dyDescent="0.25">
      <c r="F5535" s="48"/>
      <c r="G5535" s="48"/>
      <c r="H5535" s="61"/>
      <c r="I5535" s="48"/>
      <c r="J5535" s="48"/>
    </row>
    <row r="5536" spans="6:10" x14ac:dyDescent="0.25">
      <c r="F5536" s="48"/>
      <c r="G5536" s="48"/>
      <c r="H5536" s="61"/>
      <c r="I5536" s="48"/>
      <c r="J5536" s="48"/>
    </row>
    <row r="5537" spans="6:10" x14ac:dyDescent="0.25">
      <c r="F5537" s="48"/>
      <c r="G5537" s="48"/>
      <c r="H5537" s="61"/>
      <c r="I5537" s="48"/>
      <c r="J5537" s="48"/>
    </row>
    <row r="5538" spans="6:10" x14ac:dyDescent="0.25">
      <c r="F5538" s="48"/>
      <c r="G5538" s="48"/>
      <c r="H5538" s="61"/>
      <c r="I5538" s="48"/>
      <c r="J5538" s="48"/>
    </row>
    <row r="5539" spans="6:10" x14ac:dyDescent="0.25">
      <c r="F5539" s="48"/>
      <c r="G5539" s="48"/>
      <c r="H5539" s="61"/>
      <c r="I5539" s="48"/>
      <c r="J5539" s="48"/>
    </row>
    <row r="5540" spans="6:10" x14ac:dyDescent="0.25">
      <c r="F5540" s="48"/>
      <c r="G5540" s="48"/>
      <c r="H5540" s="61"/>
      <c r="I5540" s="48"/>
      <c r="J5540" s="48"/>
    </row>
    <row r="5541" spans="6:10" x14ac:dyDescent="0.25">
      <c r="F5541" s="48"/>
      <c r="G5541" s="48"/>
      <c r="H5541" s="61"/>
      <c r="I5541" s="48"/>
      <c r="J5541" s="48"/>
    </row>
    <row r="5542" spans="6:10" x14ac:dyDescent="0.25">
      <c r="F5542" s="48"/>
      <c r="G5542" s="48"/>
      <c r="H5542" s="61"/>
      <c r="I5542" s="48"/>
      <c r="J5542" s="48"/>
    </row>
    <row r="5543" spans="6:10" x14ac:dyDescent="0.25">
      <c r="F5543" s="48"/>
      <c r="G5543" s="48"/>
      <c r="H5543" s="61"/>
      <c r="I5543" s="48"/>
      <c r="J5543" s="48"/>
    </row>
    <row r="5544" spans="6:10" x14ac:dyDescent="0.25">
      <c r="F5544" s="48"/>
      <c r="G5544" s="48"/>
      <c r="H5544" s="61"/>
      <c r="I5544" s="48"/>
      <c r="J5544" s="48"/>
    </row>
    <row r="5545" spans="6:10" x14ac:dyDescent="0.25">
      <c r="F5545" s="48"/>
      <c r="G5545" s="48"/>
      <c r="H5545" s="61"/>
      <c r="I5545" s="48"/>
      <c r="J5545" s="48"/>
    </row>
    <row r="5546" spans="6:10" x14ac:dyDescent="0.25">
      <c r="F5546" s="48"/>
      <c r="G5546" s="48"/>
      <c r="H5546" s="61"/>
      <c r="I5546" s="48"/>
      <c r="J5546" s="48"/>
    </row>
    <row r="5547" spans="6:10" x14ac:dyDescent="0.25">
      <c r="F5547" s="48"/>
      <c r="G5547" s="48"/>
      <c r="H5547" s="61"/>
      <c r="I5547" s="48"/>
      <c r="J5547" s="48"/>
    </row>
    <row r="5548" spans="6:10" x14ac:dyDescent="0.25">
      <c r="F5548" s="48"/>
      <c r="G5548" s="48"/>
      <c r="H5548" s="61"/>
      <c r="I5548" s="48"/>
      <c r="J5548" s="48"/>
    </row>
    <row r="5549" spans="6:10" x14ac:dyDescent="0.25">
      <c r="F5549" s="48"/>
      <c r="G5549" s="48"/>
      <c r="H5549" s="61"/>
      <c r="I5549" s="48"/>
      <c r="J5549" s="48"/>
    </row>
    <row r="5550" spans="6:10" x14ac:dyDescent="0.25">
      <c r="F5550" s="48"/>
      <c r="G5550" s="48"/>
      <c r="H5550" s="61"/>
      <c r="I5550" s="48"/>
      <c r="J5550" s="48"/>
    </row>
    <row r="5551" spans="6:10" x14ac:dyDescent="0.25">
      <c r="F5551" s="48"/>
      <c r="G5551" s="48"/>
      <c r="H5551" s="61"/>
      <c r="I5551" s="48"/>
      <c r="J5551" s="48"/>
    </row>
    <row r="5552" spans="6:10" x14ac:dyDescent="0.25">
      <c r="F5552" s="48"/>
      <c r="G5552" s="48"/>
      <c r="H5552" s="61"/>
      <c r="I5552" s="48"/>
      <c r="J5552" s="48"/>
    </row>
    <row r="5553" spans="6:10" x14ac:dyDescent="0.25">
      <c r="F5553" s="48"/>
      <c r="G5553" s="48"/>
      <c r="H5553" s="61"/>
      <c r="I5553" s="48"/>
      <c r="J5553" s="48"/>
    </row>
    <row r="5554" spans="6:10" x14ac:dyDescent="0.25">
      <c r="F5554" s="48"/>
      <c r="G5554" s="48"/>
      <c r="H5554" s="61"/>
      <c r="I5554" s="48"/>
      <c r="J5554" s="48"/>
    </row>
    <row r="5555" spans="6:10" x14ac:dyDescent="0.25">
      <c r="F5555" s="48"/>
      <c r="G5555" s="48"/>
      <c r="H5555" s="61"/>
      <c r="I5555" s="48"/>
      <c r="J5555" s="48"/>
    </row>
    <row r="5556" spans="6:10" x14ac:dyDescent="0.25">
      <c r="F5556" s="48"/>
      <c r="G5556" s="48"/>
      <c r="H5556" s="61"/>
      <c r="I5556" s="48"/>
      <c r="J5556" s="48"/>
    </row>
    <row r="5557" spans="6:10" x14ac:dyDescent="0.25">
      <c r="F5557" s="48"/>
      <c r="G5557" s="48"/>
      <c r="H5557" s="61"/>
      <c r="I5557" s="48"/>
      <c r="J5557" s="48"/>
    </row>
    <row r="5558" spans="6:10" x14ac:dyDescent="0.25">
      <c r="F5558" s="48"/>
      <c r="G5558" s="48"/>
      <c r="H5558" s="61"/>
      <c r="I5558" s="48"/>
      <c r="J5558" s="48"/>
    </row>
    <row r="5559" spans="6:10" x14ac:dyDescent="0.25">
      <c r="F5559" s="48"/>
      <c r="G5559" s="48"/>
      <c r="H5559" s="61"/>
      <c r="I5559" s="48"/>
      <c r="J5559" s="48"/>
    </row>
    <row r="5560" spans="6:10" x14ac:dyDescent="0.25">
      <c r="F5560" s="48"/>
      <c r="G5560" s="48"/>
      <c r="H5560" s="61"/>
      <c r="I5560" s="48"/>
      <c r="J5560" s="48"/>
    </row>
    <row r="5561" spans="6:10" x14ac:dyDescent="0.25">
      <c r="F5561" s="48"/>
      <c r="G5561" s="48"/>
      <c r="H5561" s="61"/>
      <c r="I5561" s="48"/>
      <c r="J5561" s="48"/>
    </row>
    <row r="5562" spans="6:10" x14ac:dyDescent="0.25">
      <c r="F5562" s="48"/>
      <c r="G5562" s="48"/>
      <c r="H5562" s="61"/>
      <c r="I5562" s="48"/>
      <c r="J5562" s="48"/>
    </row>
    <row r="5563" spans="6:10" x14ac:dyDescent="0.25">
      <c r="F5563" s="48"/>
      <c r="G5563" s="48"/>
      <c r="H5563" s="61"/>
      <c r="I5563" s="48"/>
      <c r="J5563" s="48"/>
    </row>
    <row r="5564" spans="6:10" x14ac:dyDescent="0.25">
      <c r="F5564" s="48"/>
      <c r="G5564" s="48"/>
      <c r="H5564" s="61"/>
      <c r="I5564" s="48"/>
      <c r="J5564" s="48"/>
    </row>
    <row r="5565" spans="6:10" x14ac:dyDescent="0.25">
      <c r="F5565" s="48"/>
      <c r="G5565" s="48"/>
      <c r="H5565" s="61"/>
      <c r="I5565" s="48"/>
      <c r="J5565" s="48"/>
    </row>
    <row r="5566" spans="6:10" x14ac:dyDescent="0.25">
      <c r="F5566" s="48"/>
      <c r="G5566" s="48"/>
      <c r="H5566" s="61"/>
      <c r="I5566" s="48"/>
      <c r="J5566" s="48"/>
    </row>
    <row r="5567" spans="6:10" x14ac:dyDescent="0.25">
      <c r="F5567" s="48"/>
      <c r="G5567" s="48"/>
      <c r="H5567" s="61"/>
      <c r="I5567" s="48"/>
      <c r="J5567" s="48"/>
    </row>
    <row r="5568" spans="6:10" x14ac:dyDescent="0.25">
      <c r="F5568" s="48"/>
      <c r="G5568" s="48"/>
      <c r="H5568" s="61"/>
      <c r="I5568" s="48"/>
      <c r="J5568" s="48"/>
    </row>
    <row r="5569" spans="6:10" x14ac:dyDescent="0.25">
      <c r="F5569" s="48"/>
      <c r="G5569" s="48"/>
      <c r="H5569" s="61"/>
      <c r="I5569" s="48"/>
      <c r="J5569" s="48"/>
    </row>
    <row r="5570" spans="6:10" x14ac:dyDescent="0.25">
      <c r="F5570" s="48"/>
      <c r="G5570" s="48"/>
      <c r="H5570" s="61"/>
      <c r="I5570" s="48"/>
      <c r="J5570" s="48"/>
    </row>
    <row r="5571" spans="6:10" x14ac:dyDescent="0.25">
      <c r="F5571" s="48"/>
      <c r="G5571" s="48"/>
      <c r="H5571" s="61"/>
      <c r="I5571" s="48"/>
      <c r="J5571" s="48"/>
    </row>
    <row r="5572" spans="6:10" x14ac:dyDescent="0.25">
      <c r="F5572" s="48"/>
      <c r="G5572" s="48"/>
      <c r="H5572" s="61"/>
      <c r="I5572" s="48"/>
      <c r="J5572" s="48"/>
    </row>
    <row r="5573" spans="6:10" x14ac:dyDescent="0.25">
      <c r="F5573" s="48"/>
      <c r="G5573" s="48"/>
      <c r="H5573" s="61"/>
      <c r="I5573" s="48"/>
      <c r="J5573" s="48"/>
    </row>
    <row r="5574" spans="6:10" x14ac:dyDescent="0.25">
      <c r="F5574" s="48"/>
      <c r="G5574" s="48"/>
      <c r="H5574" s="61"/>
      <c r="I5574" s="48"/>
      <c r="J5574" s="48"/>
    </row>
    <row r="5575" spans="6:10" x14ac:dyDescent="0.25">
      <c r="F5575" s="48"/>
      <c r="G5575" s="48"/>
      <c r="H5575" s="61"/>
      <c r="I5575" s="48"/>
      <c r="J5575" s="48"/>
    </row>
    <row r="5576" spans="6:10" x14ac:dyDescent="0.25">
      <c r="F5576" s="48"/>
      <c r="G5576" s="48"/>
      <c r="H5576" s="61"/>
      <c r="I5576" s="48"/>
      <c r="J5576" s="48"/>
    </row>
    <row r="5577" spans="6:10" x14ac:dyDescent="0.25">
      <c r="F5577" s="48"/>
      <c r="G5577" s="48"/>
      <c r="H5577" s="61"/>
      <c r="I5577" s="48"/>
      <c r="J5577" s="48"/>
    </row>
    <row r="5578" spans="6:10" x14ac:dyDescent="0.25">
      <c r="F5578" s="48"/>
      <c r="G5578" s="48"/>
      <c r="H5578" s="61"/>
      <c r="I5578" s="48"/>
      <c r="J5578" s="48"/>
    </row>
    <row r="5579" spans="6:10" x14ac:dyDescent="0.25">
      <c r="F5579" s="48"/>
      <c r="G5579" s="48"/>
      <c r="H5579" s="61"/>
      <c r="I5579" s="48"/>
      <c r="J5579" s="48"/>
    </row>
    <row r="5580" spans="6:10" x14ac:dyDescent="0.25">
      <c r="F5580" s="48"/>
      <c r="G5580" s="48"/>
      <c r="H5580" s="61"/>
      <c r="I5580" s="48"/>
      <c r="J5580" s="48"/>
    </row>
    <row r="5581" spans="6:10" x14ac:dyDescent="0.25">
      <c r="F5581" s="48"/>
      <c r="G5581" s="48"/>
      <c r="H5581" s="61"/>
      <c r="I5581" s="48"/>
      <c r="J5581" s="48"/>
    </row>
    <row r="5582" spans="6:10" x14ac:dyDescent="0.25">
      <c r="F5582" s="48"/>
      <c r="G5582" s="48"/>
      <c r="H5582" s="61"/>
      <c r="I5582" s="48"/>
      <c r="J5582" s="48"/>
    </row>
    <row r="5583" spans="6:10" x14ac:dyDescent="0.25">
      <c r="F5583" s="48"/>
      <c r="G5583" s="48"/>
      <c r="H5583" s="61"/>
      <c r="I5583" s="48"/>
      <c r="J5583" s="48"/>
    </row>
    <row r="5584" spans="6:10" x14ac:dyDescent="0.25">
      <c r="F5584" s="48"/>
      <c r="G5584" s="48"/>
      <c r="H5584" s="61"/>
      <c r="I5584" s="48"/>
      <c r="J5584" s="48"/>
    </row>
    <row r="5585" spans="6:10" x14ac:dyDescent="0.25">
      <c r="F5585" s="48"/>
      <c r="G5585" s="48"/>
      <c r="H5585" s="61"/>
      <c r="I5585" s="48"/>
      <c r="J5585" s="48"/>
    </row>
    <row r="5586" spans="6:10" x14ac:dyDescent="0.25">
      <c r="F5586" s="48"/>
      <c r="G5586" s="48"/>
      <c r="H5586" s="61"/>
      <c r="I5586" s="48"/>
      <c r="J5586" s="48"/>
    </row>
    <row r="5587" spans="6:10" x14ac:dyDescent="0.25">
      <c r="F5587" s="48"/>
      <c r="G5587" s="48"/>
      <c r="H5587" s="61"/>
      <c r="I5587" s="48"/>
      <c r="J5587" s="48"/>
    </row>
    <row r="5588" spans="6:10" x14ac:dyDescent="0.25">
      <c r="F5588" s="48"/>
      <c r="G5588" s="48"/>
      <c r="H5588" s="61"/>
      <c r="I5588" s="48"/>
      <c r="J5588" s="48"/>
    </row>
    <row r="5589" spans="6:10" x14ac:dyDescent="0.25">
      <c r="F5589" s="48"/>
      <c r="G5589" s="48"/>
      <c r="H5589" s="61"/>
      <c r="I5589" s="48"/>
      <c r="J5589" s="48"/>
    </row>
    <row r="5590" spans="6:10" x14ac:dyDescent="0.25">
      <c r="F5590" s="48"/>
      <c r="G5590" s="48"/>
      <c r="H5590" s="61"/>
      <c r="I5590" s="48"/>
      <c r="J5590" s="48"/>
    </row>
    <row r="5591" spans="6:10" x14ac:dyDescent="0.25">
      <c r="F5591" s="48"/>
      <c r="G5591" s="48"/>
      <c r="H5591" s="61"/>
      <c r="I5591" s="48"/>
      <c r="J5591" s="48"/>
    </row>
    <row r="5592" spans="6:10" x14ac:dyDescent="0.25">
      <c r="F5592" s="48"/>
      <c r="G5592" s="48"/>
      <c r="H5592" s="61"/>
      <c r="I5592" s="48"/>
      <c r="J5592" s="48"/>
    </row>
    <row r="5593" spans="6:10" x14ac:dyDescent="0.25">
      <c r="F5593" s="48"/>
      <c r="G5593" s="48"/>
      <c r="H5593" s="61"/>
      <c r="I5593" s="48"/>
      <c r="J5593" s="48"/>
    </row>
    <row r="5594" spans="6:10" x14ac:dyDescent="0.25">
      <c r="F5594" s="48"/>
      <c r="G5594" s="48"/>
      <c r="H5594" s="61"/>
      <c r="I5594" s="48"/>
      <c r="J5594" s="48"/>
    </row>
    <row r="5595" spans="6:10" x14ac:dyDescent="0.25">
      <c r="F5595" s="48"/>
      <c r="G5595" s="48"/>
      <c r="H5595" s="61"/>
      <c r="I5595" s="48"/>
      <c r="J5595" s="48"/>
    </row>
    <row r="5596" spans="6:10" x14ac:dyDescent="0.25">
      <c r="F5596" s="48"/>
      <c r="G5596" s="48"/>
      <c r="H5596" s="61"/>
      <c r="I5596" s="48"/>
      <c r="J5596" s="48"/>
    </row>
    <row r="5597" spans="6:10" x14ac:dyDescent="0.25">
      <c r="F5597" s="48"/>
      <c r="G5597" s="48"/>
      <c r="H5597" s="61"/>
      <c r="I5597" s="48"/>
      <c r="J5597" s="48"/>
    </row>
    <row r="5598" spans="6:10" x14ac:dyDescent="0.25">
      <c r="F5598" s="48"/>
      <c r="G5598" s="48"/>
      <c r="H5598" s="61"/>
      <c r="I5598" s="48"/>
      <c r="J5598" s="48"/>
    </row>
    <row r="5599" spans="6:10" x14ac:dyDescent="0.25">
      <c r="F5599" s="48"/>
      <c r="G5599" s="48"/>
      <c r="H5599" s="61"/>
      <c r="I5599" s="48"/>
      <c r="J5599" s="48"/>
    </row>
    <row r="5600" spans="6:10" x14ac:dyDescent="0.25">
      <c r="F5600" s="48"/>
      <c r="G5600" s="48"/>
      <c r="H5600" s="61"/>
      <c r="I5600" s="48"/>
      <c r="J5600" s="48"/>
    </row>
    <row r="5601" spans="6:10" x14ac:dyDescent="0.25">
      <c r="F5601" s="48"/>
      <c r="G5601" s="48"/>
      <c r="H5601" s="61"/>
      <c r="I5601" s="48"/>
      <c r="J5601" s="48"/>
    </row>
    <row r="5602" spans="6:10" x14ac:dyDescent="0.25">
      <c r="F5602" s="48"/>
      <c r="G5602" s="48"/>
      <c r="H5602" s="61"/>
      <c r="I5602" s="48"/>
      <c r="J5602" s="48"/>
    </row>
    <row r="5603" spans="6:10" x14ac:dyDescent="0.25">
      <c r="F5603" s="48"/>
      <c r="G5603" s="48"/>
      <c r="H5603" s="61"/>
      <c r="I5603" s="48"/>
      <c r="J5603" s="48"/>
    </row>
    <row r="5604" spans="6:10" x14ac:dyDescent="0.25">
      <c r="F5604" s="48"/>
      <c r="G5604" s="48"/>
      <c r="H5604" s="61"/>
      <c r="I5604" s="48"/>
      <c r="J5604" s="48"/>
    </row>
    <row r="5605" spans="6:10" x14ac:dyDescent="0.25">
      <c r="F5605" s="48"/>
      <c r="G5605" s="48"/>
      <c r="H5605" s="61"/>
      <c r="I5605" s="48"/>
      <c r="J5605" s="48"/>
    </row>
    <row r="5606" spans="6:10" x14ac:dyDescent="0.25">
      <c r="F5606" s="48"/>
      <c r="G5606" s="48"/>
      <c r="H5606" s="61"/>
      <c r="I5606" s="48"/>
      <c r="J5606" s="48"/>
    </row>
    <row r="5607" spans="6:10" x14ac:dyDescent="0.25">
      <c r="F5607" s="48"/>
      <c r="G5607" s="48"/>
      <c r="H5607" s="61"/>
      <c r="I5607" s="48"/>
      <c r="J5607" s="48"/>
    </row>
    <row r="5608" spans="6:10" x14ac:dyDescent="0.25">
      <c r="F5608" s="48"/>
      <c r="G5608" s="48"/>
      <c r="H5608" s="61"/>
      <c r="I5608" s="48"/>
      <c r="J5608" s="48"/>
    </row>
    <row r="5609" spans="6:10" x14ac:dyDescent="0.25">
      <c r="F5609" s="48"/>
      <c r="G5609" s="48"/>
      <c r="H5609" s="61"/>
      <c r="I5609" s="48"/>
      <c r="J5609" s="48"/>
    </row>
    <row r="5610" spans="6:10" x14ac:dyDescent="0.25">
      <c r="F5610" s="48"/>
      <c r="G5610" s="48"/>
      <c r="H5610" s="61"/>
      <c r="I5610" s="48"/>
      <c r="J5610" s="48"/>
    </row>
    <row r="5611" spans="6:10" x14ac:dyDescent="0.25">
      <c r="F5611" s="48"/>
      <c r="G5611" s="48"/>
      <c r="H5611" s="61"/>
      <c r="I5611" s="48"/>
      <c r="J5611" s="48"/>
    </row>
    <row r="5612" spans="6:10" x14ac:dyDescent="0.25">
      <c r="F5612" s="48"/>
      <c r="G5612" s="48"/>
      <c r="H5612" s="61"/>
      <c r="I5612" s="48"/>
      <c r="J5612" s="48"/>
    </row>
    <row r="5613" spans="6:10" x14ac:dyDescent="0.25">
      <c r="F5613" s="48"/>
      <c r="G5613" s="48"/>
      <c r="H5613" s="61"/>
      <c r="I5613" s="48"/>
      <c r="J5613" s="48"/>
    </row>
    <row r="5614" spans="6:10" x14ac:dyDescent="0.25">
      <c r="F5614" s="48"/>
      <c r="G5614" s="48"/>
      <c r="H5614" s="61"/>
      <c r="I5614" s="48"/>
      <c r="J5614" s="48"/>
    </row>
    <row r="5615" spans="6:10" x14ac:dyDescent="0.25">
      <c r="F5615" s="48"/>
      <c r="G5615" s="48"/>
      <c r="H5615" s="61"/>
      <c r="I5615" s="48"/>
      <c r="J5615" s="48"/>
    </row>
    <row r="5616" spans="6:10" x14ac:dyDescent="0.25">
      <c r="F5616" s="48"/>
      <c r="G5616" s="48"/>
      <c r="H5616" s="61"/>
      <c r="I5616" s="48"/>
      <c r="J5616" s="48"/>
    </row>
    <row r="5617" spans="6:10" x14ac:dyDescent="0.25">
      <c r="F5617" s="48"/>
      <c r="G5617" s="48"/>
      <c r="H5617" s="61"/>
      <c r="I5617" s="48"/>
      <c r="J5617" s="48"/>
    </row>
    <row r="5618" spans="6:10" x14ac:dyDescent="0.25">
      <c r="F5618" s="48"/>
      <c r="G5618" s="48"/>
      <c r="H5618" s="61"/>
      <c r="I5618" s="48"/>
      <c r="J5618" s="48"/>
    </row>
    <row r="5619" spans="6:10" x14ac:dyDescent="0.25">
      <c r="F5619" s="48"/>
      <c r="G5619" s="48"/>
      <c r="H5619" s="61"/>
      <c r="I5619" s="48"/>
      <c r="J5619" s="48"/>
    </row>
    <row r="5620" spans="6:10" x14ac:dyDescent="0.25">
      <c r="F5620" s="48"/>
      <c r="G5620" s="48"/>
      <c r="H5620" s="61"/>
      <c r="I5620" s="48"/>
      <c r="J5620" s="48"/>
    </row>
    <row r="5621" spans="6:10" x14ac:dyDescent="0.25">
      <c r="F5621" s="48"/>
      <c r="G5621" s="48"/>
      <c r="H5621" s="61"/>
      <c r="I5621" s="48"/>
      <c r="J5621" s="48"/>
    </row>
    <row r="5622" spans="6:10" x14ac:dyDescent="0.25">
      <c r="F5622" s="48"/>
      <c r="G5622" s="48"/>
      <c r="H5622" s="61"/>
      <c r="I5622" s="48"/>
      <c r="J5622" s="48"/>
    </row>
    <row r="5623" spans="6:10" x14ac:dyDescent="0.25">
      <c r="F5623" s="48"/>
      <c r="G5623" s="48"/>
      <c r="H5623" s="61"/>
      <c r="I5623" s="48"/>
      <c r="J5623" s="48"/>
    </row>
    <row r="5624" spans="6:10" x14ac:dyDescent="0.25">
      <c r="F5624" s="48"/>
      <c r="G5624" s="48"/>
      <c r="H5624" s="61"/>
      <c r="I5624" s="48"/>
      <c r="J5624" s="48"/>
    </row>
    <row r="5625" spans="6:10" x14ac:dyDescent="0.25">
      <c r="F5625" s="48"/>
      <c r="G5625" s="48"/>
      <c r="H5625" s="61"/>
      <c r="I5625" s="48"/>
      <c r="J5625" s="48"/>
    </row>
    <row r="5626" spans="6:10" x14ac:dyDescent="0.25">
      <c r="F5626" s="48"/>
      <c r="G5626" s="48"/>
      <c r="H5626" s="61"/>
      <c r="I5626" s="48"/>
      <c r="J5626" s="48"/>
    </row>
    <row r="5627" spans="6:10" x14ac:dyDescent="0.25">
      <c r="F5627" s="48"/>
      <c r="G5627" s="48"/>
      <c r="H5627" s="61"/>
      <c r="I5627" s="48"/>
      <c r="J5627" s="48"/>
    </row>
    <row r="5628" spans="6:10" x14ac:dyDescent="0.25">
      <c r="F5628" s="48"/>
      <c r="G5628" s="48"/>
      <c r="H5628" s="61"/>
      <c r="I5628" s="48"/>
      <c r="J5628" s="48"/>
    </row>
    <row r="5629" spans="6:10" x14ac:dyDescent="0.25">
      <c r="F5629" s="48"/>
      <c r="G5629" s="48"/>
      <c r="H5629" s="61"/>
      <c r="I5629" s="48"/>
      <c r="J5629" s="48"/>
    </row>
    <row r="5630" spans="6:10" x14ac:dyDescent="0.25">
      <c r="F5630" s="48"/>
      <c r="G5630" s="48"/>
      <c r="H5630" s="61"/>
      <c r="I5630" s="48"/>
      <c r="J5630" s="48"/>
    </row>
    <row r="5631" spans="6:10" x14ac:dyDescent="0.25">
      <c r="F5631" s="48"/>
      <c r="G5631" s="48"/>
      <c r="H5631" s="61"/>
      <c r="I5631" s="48"/>
      <c r="J5631" s="48"/>
    </row>
    <row r="5632" spans="6:10" x14ac:dyDescent="0.25">
      <c r="F5632" s="48"/>
      <c r="G5632" s="48"/>
      <c r="H5632" s="61"/>
      <c r="I5632" s="48"/>
      <c r="J5632" s="48"/>
    </row>
    <row r="5633" spans="6:10" x14ac:dyDescent="0.25">
      <c r="F5633" s="48"/>
      <c r="G5633" s="48"/>
      <c r="H5633" s="61"/>
      <c r="I5633" s="48"/>
      <c r="J5633" s="48"/>
    </row>
    <row r="5634" spans="6:10" x14ac:dyDescent="0.25">
      <c r="F5634" s="48"/>
      <c r="G5634" s="48"/>
      <c r="H5634" s="61"/>
      <c r="I5634" s="48"/>
      <c r="J5634" s="48"/>
    </row>
    <row r="5635" spans="6:10" x14ac:dyDescent="0.25">
      <c r="F5635" s="48"/>
      <c r="G5635" s="48"/>
      <c r="H5635" s="61"/>
      <c r="I5635" s="48"/>
      <c r="J5635" s="48"/>
    </row>
    <row r="5636" spans="6:10" x14ac:dyDescent="0.25">
      <c r="F5636" s="48"/>
      <c r="G5636" s="48"/>
      <c r="H5636" s="61"/>
      <c r="I5636" s="48"/>
      <c r="J5636" s="48"/>
    </row>
    <row r="5637" spans="6:10" x14ac:dyDescent="0.25">
      <c r="F5637" s="48"/>
      <c r="G5637" s="48"/>
      <c r="H5637" s="61"/>
      <c r="I5637" s="48"/>
      <c r="J5637" s="48"/>
    </row>
    <row r="5638" spans="6:10" x14ac:dyDescent="0.25">
      <c r="F5638" s="48"/>
      <c r="G5638" s="48"/>
      <c r="H5638" s="61"/>
      <c r="I5638" s="48"/>
      <c r="J5638" s="48"/>
    </row>
    <row r="5639" spans="6:10" x14ac:dyDescent="0.25">
      <c r="F5639" s="48"/>
      <c r="G5639" s="48"/>
      <c r="H5639" s="61"/>
      <c r="I5639" s="48"/>
      <c r="J5639" s="48"/>
    </row>
    <row r="5640" spans="6:10" x14ac:dyDescent="0.25">
      <c r="F5640" s="48"/>
      <c r="G5640" s="48"/>
      <c r="H5640" s="61"/>
      <c r="I5640" s="48"/>
      <c r="J5640" s="48"/>
    </row>
    <row r="5641" spans="6:10" x14ac:dyDescent="0.25">
      <c r="F5641" s="48"/>
      <c r="G5641" s="48"/>
      <c r="H5641" s="61"/>
      <c r="I5641" s="48"/>
      <c r="J5641" s="48"/>
    </row>
    <row r="5642" spans="6:10" x14ac:dyDescent="0.25">
      <c r="F5642" s="48"/>
      <c r="G5642" s="48"/>
      <c r="H5642" s="61"/>
      <c r="I5642" s="48"/>
      <c r="J5642" s="48"/>
    </row>
    <row r="5643" spans="6:10" x14ac:dyDescent="0.25">
      <c r="F5643" s="48"/>
      <c r="G5643" s="48"/>
      <c r="H5643" s="61"/>
      <c r="I5643" s="48"/>
      <c r="J5643" s="48"/>
    </row>
    <row r="5644" spans="6:10" x14ac:dyDescent="0.25">
      <c r="F5644" s="48"/>
      <c r="G5644" s="48"/>
      <c r="H5644" s="61"/>
      <c r="I5644" s="48"/>
      <c r="J5644" s="48"/>
    </row>
    <row r="5645" spans="6:10" x14ac:dyDescent="0.25">
      <c r="F5645" s="48"/>
      <c r="G5645" s="48"/>
      <c r="H5645" s="61"/>
      <c r="I5645" s="48"/>
      <c r="J5645" s="48"/>
    </row>
    <row r="5646" spans="6:10" x14ac:dyDescent="0.25">
      <c r="F5646" s="48"/>
      <c r="G5646" s="48"/>
      <c r="H5646" s="61"/>
      <c r="I5646" s="48"/>
      <c r="J5646" s="48"/>
    </row>
    <row r="5647" spans="6:10" x14ac:dyDescent="0.25">
      <c r="F5647" s="48"/>
      <c r="G5647" s="48"/>
      <c r="H5647" s="61"/>
      <c r="I5647" s="48"/>
      <c r="J5647" s="48"/>
    </row>
    <row r="5648" spans="6:10" x14ac:dyDescent="0.25">
      <c r="F5648" s="48"/>
      <c r="G5648" s="48"/>
      <c r="H5648" s="61"/>
      <c r="I5648" s="48"/>
      <c r="J5648" s="48"/>
    </row>
    <row r="5649" spans="6:10" x14ac:dyDescent="0.25">
      <c r="F5649" s="48"/>
      <c r="G5649" s="48"/>
      <c r="H5649" s="61"/>
      <c r="I5649" s="48"/>
      <c r="J5649" s="48"/>
    </row>
    <row r="5650" spans="6:10" x14ac:dyDescent="0.25">
      <c r="F5650" s="48"/>
      <c r="G5650" s="48"/>
      <c r="H5650" s="61"/>
      <c r="I5650" s="48"/>
      <c r="J5650" s="48"/>
    </row>
    <row r="5651" spans="6:10" x14ac:dyDescent="0.25">
      <c r="F5651" s="48"/>
      <c r="G5651" s="48"/>
      <c r="H5651" s="61"/>
      <c r="I5651" s="48"/>
      <c r="J5651" s="48"/>
    </row>
    <row r="5652" spans="6:10" x14ac:dyDescent="0.25">
      <c r="F5652" s="48"/>
      <c r="G5652" s="48"/>
      <c r="H5652" s="61"/>
      <c r="I5652" s="48"/>
      <c r="J5652" s="48"/>
    </row>
    <row r="5653" spans="6:10" x14ac:dyDescent="0.25">
      <c r="F5653" s="48"/>
      <c r="G5653" s="48"/>
      <c r="H5653" s="61"/>
      <c r="I5653" s="48"/>
      <c r="J5653" s="48"/>
    </row>
    <row r="5654" spans="6:10" x14ac:dyDescent="0.25">
      <c r="F5654" s="48"/>
      <c r="G5654" s="48"/>
      <c r="H5654" s="61"/>
      <c r="I5654" s="48"/>
      <c r="J5654" s="48"/>
    </row>
    <row r="5655" spans="6:10" x14ac:dyDescent="0.25">
      <c r="F5655" s="48"/>
      <c r="G5655" s="48"/>
      <c r="H5655" s="61"/>
      <c r="I5655" s="48"/>
      <c r="J5655" s="48"/>
    </row>
    <row r="5656" spans="6:10" x14ac:dyDescent="0.25">
      <c r="F5656" s="48"/>
      <c r="G5656" s="48"/>
      <c r="H5656" s="61"/>
      <c r="I5656" s="48"/>
      <c r="J5656" s="48"/>
    </row>
    <row r="5657" spans="6:10" x14ac:dyDescent="0.25">
      <c r="F5657" s="48"/>
      <c r="G5657" s="48"/>
      <c r="H5657" s="61"/>
      <c r="I5657" s="48"/>
      <c r="J5657" s="48"/>
    </row>
    <row r="5658" spans="6:10" x14ac:dyDescent="0.25">
      <c r="F5658" s="48"/>
      <c r="G5658" s="48"/>
      <c r="H5658" s="61"/>
      <c r="I5658" s="48"/>
      <c r="J5658" s="48"/>
    </row>
    <row r="5659" spans="6:10" x14ac:dyDescent="0.25">
      <c r="F5659" s="48"/>
      <c r="G5659" s="48"/>
      <c r="H5659" s="61"/>
      <c r="I5659" s="48"/>
      <c r="J5659" s="48"/>
    </row>
    <row r="5660" spans="6:10" x14ac:dyDescent="0.25">
      <c r="F5660" s="48"/>
      <c r="G5660" s="48"/>
      <c r="H5660" s="61"/>
      <c r="I5660" s="48"/>
      <c r="J5660" s="48"/>
    </row>
    <row r="5661" spans="6:10" x14ac:dyDescent="0.25">
      <c r="F5661" s="48"/>
      <c r="G5661" s="48"/>
      <c r="H5661" s="61"/>
      <c r="I5661" s="48"/>
      <c r="J5661" s="48"/>
    </row>
    <row r="5662" spans="6:10" x14ac:dyDescent="0.25">
      <c r="F5662" s="48"/>
      <c r="G5662" s="48"/>
      <c r="H5662" s="61"/>
      <c r="I5662" s="48"/>
      <c r="J5662" s="48"/>
    </row>
    <row r="5663" spans="6:10" x14ac:dyDescent="0.25">
      <c r="F5663" s="48"/>
      <c r="G5663" s="48"/>
      <c r="H5663" s="61"/>
      <c r="I5663" s="48"/>
      <c r="J5663" s="48"/>
    </row>
    <row r="5664" spans="6:10" x14ac:dyDescent="0.25">
      <c r="F5664" s="48"/>
      <c r="G5664" s="48"/>
      <c r="H5664" s="61"/>
      <c r="I5664" s="48"/>
      <c r="J5664" s="48"/>
    </row>
    <row r="5665" spans="6:10" x14ac:dyDescent="0.25">
      <c r="F5665" s="48"/>
      <c r="G5665" s="48"/>
      <c r="H5665" s="61"/>
      <c r="I5665" s="48"/>
      <c r="J5665" s="48"/>
    </row>
    <row r="5666" spans="6:10" x14ac:dyDescent="0.25">
      <c r="F5666" s="48"/>
      <c r="G5666" s="48"/>
      <c r="H5666" s="61"/>
      <c r="I5666" s="48"/>
      <c r="J5666" s="48"/>
    </row>
    <row r="5667" spans="6:10" x14ac:dyDescent="0.25">
      <c r="F5667" s="48"/>
      <c r="G5667" s="48"/>
      <c r="H5667" s="61"/>
      <c r="I5667" s="48"/>
      <c r="J5667" s="48"/>
    </row>
    <row r="5668" spans="6:10" x14ac:dyDescent="0.25">
      <c r="F5668" s="48"/>
      <c r="G5668" s="48"/>
      <c r="H5668" s="61"/>
      <c r="I5668" s="48"/>
      <c r="J5668" s="48"/>
    </row>
    <row r="5669" spans="6:10" x14ac:dyDescent="0.25">
      <c r="F5669" s="48"/>
      <c r="G5669" s="48"/>
      <c r="H5669" s="61"/>
      <c r="I5669" s="48"/>
      <c r="J5669" s="48"/>
    </row>
    <row r="5670" spans="6:10" x14ac:dyDescent="0.25">
      <c r="F5670" s="48"/>
      <c r="G5670" s="48"/>
      <c r="H5670" s="61"/>
      <c r="I5670" s="48"/>
      <c r="J5670" s="48"/>
    </row>
    <row r="5671" spans="6:10" x14ac:dyDescent="0.25">
      <c r="F5671" s="48"/>
      <c r="G5671" s="48"/>
      <c r="H5671" s="61"/>
      <c r="I5671" s="48"/>
      <c r="J5671" s="48"/>
    </row>
    <row r="5672" spans="6:10" x14ac:dyDescent="0.25">
      <c r="F5672" s="48"/>
      <c r="G5672" s="48"/>
      <c r="H5672" s="61"/>
      <c r="I5672" s="48"/>
      <c r="J5672" s="48"/>
    </row>
    <row r="5673" spans="6:10" x14ac:dyDescent="0.25">
      <c r="F5673" s="48"/>
      <c r="G5673" s="48"/>
      <c r="H5673" s="61"/>
      <c r="I5673" s="48"/>
      <c r="J5673" s="48"/>
    </row>
    <row r="5674" spans="6:10" x14ac:dyDescent="0.25">
      <c r="F5674" s="48"/>
      <c r="G5674" s="48"/>
      <c r="H5674" s="61"/>
      <c r="I5674" s="48"/>
      <c r="J5674" s="48"/>
    </row>
    <row r="5675" spans="6:10" x14ac:dyDescent="0.25">
      <c r="F5675" s="48"/>
      <c r="G5675" s="48"/>
      <c r="H5675" s="61"/>
      <c r="I5675" s="48"/>
      <c r="J5675" s="48"/>
    </row>
    <row r="5676" spans="6:10" x14ac:dyDescent="0.25">
      <c r="F5676" s="48"/>
      <c r="G5676" s="48"/>
      <c r="H5676" s="61"/>
      <c r="I5676" s="48"/>
      <c r="J5676" s="48"/>
    </row>
    <row r="5677" spans="6:10" x14ac:dyDescent="0.25">
      <c r="F5677" s="48"/>
      <c r="G5677" s="48"/>
      <c r="H5677" s="61"/>
      <c r="I5677" s="48"/>
      <c r="J5677" s="48"/>
    </row>
    <row r="5678" spans="6:10" x14ac:dyDescent="0.25">
      <c r="F5678" s="48"/>
      <c r="G5678" s="48"/>
      <c r="H5678" s="61"/>
      <c r="I5678" s="48"/>
      <c r="J5678" s="48"/>
    </row>
    <row r="5679" spans="6:10" x14ac:dyDescent="0.25">
      <c r="F5679" s="48"/>
      <c r="G5679" s="48"/>
      <c r="H5679" s="61"/>
      <c r="I5679" s="48"/>
      <c r="J5679" s="48"/>
    </row>
    <row r="5680" spans="6:10" x14ac:dyDescent="0.25">
      <c r="F5680" s="48"/>
      <c r="G5680" s="48"/>
      <c r="H5680" s="61"/>
      <c r="I5680" s="48"/>
      <c r="J5680" s="48"/>
    </row>
    <row r="5681" spans="6:10" x14ac:dyDescent="0.25">
      <c r="F5681" s="48"/>
      <c r="G5681" s="48"/>
      <c r="H5681" s="61"/>
      <c r="I5681" s="48"/>
      <c r="J5681" s="48"/>
    </row>
    <row r="5682" spans="6:10" x14ac:dyDescent="0.25">
      <c r="F5682" s="48"/>
      <c r="G5682" s="48"/>
      <c r="H5682" s="61"/>
      <c r="I5682" s="48"/>
      <c r="J5682" s="48"/>
    </row>
    <row r="5683" spans="6:10" x14ac:dyDescent="0.25">
      <c r="F5683" s="48"/>
      <c r="G5683" s="48"/>
      <c r="H5683" s="61"/>
      <c r="I5683" s="48"/>
      <c r="J5683" s="48"/>
    </row>
    <row r="5684" spans="6:10" x14ac:dyDescent="0.25">
      <c r="F5684" s="48"/>
      <c r="G5684" s="48"/>
      <c r="H5684" s="61"/>
      <c r="I5684" s="48"/>
      <c r="J5684" s="48"/>
    </row>
    <row r="5685" spans="6:10" x14ac:dyDescent="0.25">
      <c r="F5685" s="48"/>
      <c r="G5685" s="48"/>
      <c r="H5685" s="61"/>
      <c r="I5685" s="48"/>
      <c r="J5685" s="48"/>
    </row>
    <row r="5686" spans="6:10" x14ac:dyDescent="0.25">
      <c r="F5686" s="48"/>
      <c r="G5686" s="48"/>
      <c r="H5686" s="61"/>
      <c r="I5686" s="48"/>
      <c r="J5686" s="48"/>
    </row>
    <row r="5687" spans="6:10" x14ac:dyDescent="0.25">
      <c r="F5687" s="48"/>
      <c r="G5687" s="48"/>
      <c r="H5687" s="61"/>
      <c r="I5687" s="48"/>
      <c r="J5687" s="48"/>
    </row>
    <row r="5688" spans="6:10" x14ac:dyDescent="0.25">
      <c r="F5688" s="48"/>
      <c r="G5688" s="48"/>
      <c r="H5688" s="61"/>
      <c r="I5688" s="48"/>
      <c r="J5688" s="48"/>
    </row>
    <row r="5689" spans="6:10" x14ac:dyDescent="0.25">
      <c r="F5689" s="48"/>
      <c r="G5689" s="48"/>
      <c r="H5689" s="61"/>
      <c r="I5689" s="48"/>
      <c r="J5689" s="48"/>
    </row>
    <row r="5690" spans="6:10" x14ac:dyDescent="0.25">
      <c r="F5690" s="48"/>
      <c r="G5690" s="48"/>
      <c r="H5690" s="61"/>
      <c r="I5690" s="48"/>
      <c r="J5690" s="48"/>
    </row>
    <row r="5691" spans="6:10" x14ac:dyDescent="0.25">
      <c r="F5691" s="48"/>
      <c r="G5691" s="48"/>
      <c r="H5691" s="61"/>
      <c r="I5691" s="48"/>
      <c r="J5691" s="48"/>
    </row>
    <row r="5692" spans="6:10" x14ac:dyDescent="0.25">
      <c r="F5692" s="48"/>
      <c r="G5692" s="48"/>
      <c r="H5692" s="61"/>
      <c r="I5692" s="48"/>
      <c r="J5692" s="48"/>
    </row>
    <row r="5693" spans="6:10" x14ac:dyDescent="0.25">
      <c r="F5693" s="48"/>
      <c r="G5693" s="48"/>
      <c r="H5693" s="61"/>
      <c r="I5693" s="48"/>
      <c r="J5693" s="48"/>
    </row>
    <row r="5694" spans="6:10" x14ac:dyDescent="0.25">
      <c r="F5694" s="48"/>
      <c r="G5694" s="48"/>
      <c r="H5694" s="61"/>
      <c r="I5694" s="48"/>
      <c r="J5694" s="48"/>
    </row>
    <row r="5695" spans="6:10" x14ac:dyDescent="0.25">
      <c r="F5695" s="48"/>
      <c r="G5695" s="48"/>
      <c r="H5695" s="61"/>
      <c r="I5695" s="48"/>
      <c r="J5695" s="48"/>
    </row>
    <row r="5696" spans="6:10" x14ac:dyDescent="0.25">
      <c r="F5696" s="48"/>
      <c r="G5696" s="48"/>
      <c r="H5696" s="61"/>
      <c r="I5696" s="48"/>
      <c r="J5696" s="48"/>
    </row>
    <row r="5697" spans="6:10" x14ac:dyDescent="0.25">
      <c r="F5697" s="48"/>
      <c r="G5697" s="48"/>
      <c r="H5697" s="61"/>
      <c r="I5697" s="48"/>
      <c r="J5697" s="48"/>
    </row>
    <row r="5698" spans="6:10" x14ac:dyDescent="0.25">
      <c r="F5698" s="48"/>
      <c r="G5698" s="48"/>
      <c r="H5698" s="61"/>
      <c r="I5698" s="48"/>
      <c r="J5698" s="48"/>
    </row>
    <row r="5699" spans="6:10" x14ac:dyDescent="0.25">
      <c r="F5699" s="48"/>
      <c r="G5699" s="48"/>
      <c r="H5699" s="61"/>
      <c r="I5699" s="48"/>
      <c r="J5699" s="48"/>
    </row>
    <row r="5700" spans="6:10" x14ac:dyDescent="0.25">
      <c r="F5700" s="48"/>
      <c r="G5700" s="48"/>
      <c r="H5700" s="61"/>
      <c r="I5700" s="48"/>
      <c r="J5700" s="48"/>
    </row>
    <row r="5701" spans="6:10" x14ac:dyDescent="0.25">
      <c r="F5701" s="48"/>
      <c r="G5701" s="48"/>
      <c r="H5701" s="61"/>
      <c r="I5701" s="48"/>
      <c r="J5701" s="48"/>
    </row>
    <row r="5702" spans="6:10" x14ac:dyDescent="0.25">
      <c r="F5702" s="48"/>
      <c r="G5702" s="48"/>
      <c r="H5702" s="61"/>
      <c r="I5702" s="48"/>
      <c r="J5702" s="48"/>
    </row>
    <row r="5703" spans="6:10" x14ac:dyDescent="0.25">
      <c r="F5703" s="48"/>
      <c r="G5703" s="48"/>
      <c r="H5703" s="61"/>
      <c r="I5703" s="48"/>
      <c r="J5703" s="48"/>
    </row>
    <row r="5704" spans="6:10" x14ac:dyDescent="0.25">
      <c r="F5704" s="48"/>
      <c r="G5704" s="48"/>
      <c r="H5704" s="61"/>
      <c r="I5704" s="48"/>
      <c r="J5704" s="48"/>
    </row>
    <row r="5705" spans="6:10" x14ac:dyDescent="0.25">
      <c r="F5705" s="48"/>
      <c r="G5705" s="48"/>
      <c r="H5705" s="61"/>
      <c r="I5705" s="48"/>
      <c r="J5705" s="48"/>
    </row>
    <row r="5706" spans="6:10" x14ac:dyDescent="0.25">
      <c r="F5706" s="48"/>
      <c r="G5706" s="48"/>
      <c r="H5706" s="61"/>
      <c r="I5706" s="48"/>
      <c r="J5706" s="48"/>
    </row>
    <row r="5707" spans="6:10" x14ac:dyDescent="0.25">
      <c r="F5707" s="48"/>
      <c r="G5707" s="48"/>
      <c r="H5707" s="61"/>
      <c r="I5707" s="48"/>
      <c r="J5707" s="48"/>
    </row>
    <row r="5708" spans="6:10" x14ac:dyDescent="0.25">
      <c r="F5708" s="48"/>
      <c r="G5708" s="48"/>
      <c r="H5708" s="61"/>
      <c r="I5708" s="48"/>
      <c r="J5708" s="48"/>
    </row>
    <row r="5709" spans="6:10" x14ac:dyDescent="0.25">
      <c r="F5709" s="48"/>
      <c r="G5709" s="48"/>
      <c r="H5709" s="61"/>
      <c r="I5709" s="48"/>
      <c r="J5709" s="48"/>
    </row>
    <row r="5710" spans="6:10" x14ac:dyDescent="0.25">
      <c r="F5710" s="48"/>
      <c r="G5710" s="48"/>
      <c r="H5710" s="61"/>
      <c r="I5710" s="48"/>
      <c r="J5710" s="48"/>
    </row>
    <row r="5711" spans="6:10" x14ac:dyDescent="0.25">
      <c r="F5711" s="48"/>
      <c r="G5711" s="48"/>
      <c r="H5711" s="61"/>
      <c r="I5711" s="48"/>
      <c r="J5711" s="48"/>
    </row>
    <row r="5712" spans="6:10" x14ac:dyDescent="0.25">
      <c r="F5712" s="48"/>
      <c r="G5712" s="48"/>
      <c r="H5712" s="61"/>
      <c r="I5712" s="48"/>
      <c r="J5712" s="48"/>
    </row>
    <row r="5713" spans="6:10" x14ac:dyDescent="0.25">
      <c r="F5713" s="48"/>
      <c r="G5713" s="48"/>
      <c r="H5713" s="61"/>
      <c r="I5713" s="48"/>
      <c r="J5713" s="48"/>
    </row>
    <row r="5714" spans="6:10" x14ac:dyDescent="0.25">
      <c r="F5714" s="48"/>
      <c r="G5714" s="48"/>
      <c r="H5714" s="61"/>
      <c r="I5714" s="48"/>
      <c r="J5714" s="48"/>
    </row>
    <row r="5715" spans="6:10" x14ac:dyDescent="0.25">
      <c r="F5715" s="48"/>
      <c r="G5715" s="48"/>
      <c r="H5715" s="61"/>
      <c r="I5715" s="48"/>
      <c r="J5715" s="48"/>
    </row>
    <row r="5716" spans="6:10" x14ac:dyDescent="0.25">
      <c r="F5716" s="48"/>
      <c r="G5716" s="48"/>
      <c r="H5716" s="61"/>
      <c r="I5716" s="48"/>
      <c r="J5716" s="48"/>
    </row>
    <row r="5717" spans="6:10" x14ac:dyDescent="0.25">
      <c r="F5717" s="48"/>
      <c r="G5717" s="48"/>
      <c r="H5717" s="61"/>
      <c r="I5717" s="48"/>
      <c r="J5717" s="48"/>
    </row>
    <row r="5718" spans="6:10" x14ac:dyDescent="0.25">
      <c r="F5718" s="48"/>
      <c r="G5718" s="48"/>
      <c r="H5718" s="61"/>
      <c r="I5718" s="48"/>
      <c r="J5718" s="48"/>
    </row>
    <row r="5719" spans="6:10" x14ac:dyDescent="0.25">
      <c r="F5719" s="48"/>
      <c r="G5719" s="48"/>
      <c r="H5719" s="61"/>
      <c r="I5719" s="48"/>
      <c r="J5719" s="48"/>
    </row>
    <row r="5720" spans="6:10" x14ac:dyDescent="0.25">
      <c r="F5720" s="48"/>
      <c r="G5720" s="48"/>
      <c r="H5720" s="61"/>
      <c r="I5720" s="48"/>
      <c r="J5720" s="48"/>
    </row>
    <row r="5721" spans="6:10" x14ac:dyDescent="0.25">
      <c r="F5721" s="48"/>
      <c r="G5721" s="48"/>
      <c r="H5721" s="61"/>
      <c r="I5721" s="48"/>
      <c r="J5721" s="48"/>
    </row>
    <row r="5722" spans="6:10" x14ac:dyDescent="0.25">
      <c r="F5722" s="48"/>
      <c r="G5722" s="48"/>
      <c r="H5722" s="61"/>
      <c r="I5722" s="48"/>
      <c r="J5722" s="48"/>
    </row>
    <row r="5723" spans="6:10" x14ac:dyDescent="0.25">
      <c r="F5723" s="48"/>
      <c r="G5723" s="48"/>
      <c r="H5723" s="61"/>
      <c r="I5723" s="48"/>
      <c r="J5723" s="48"/>
    </row>
    <row r="5724" spans="6:10" x14ac:dyDescent="0.25">
      <c r="F5724" s="48"/>
      <c r="G5724" s="48"/>
      <c r="H5724" s="61"/>
      <c r="I5724" s="48"/>
      <c r="J5724" s="48"/>
    </row>
    <row r="5725" spans="6:10" x14ac:dyDescent="0.25">
      <c r="F5725" s="48"/>
      <c r="G5725" s="48"/>
      <c r="H5725" s="61"/>
      <c r="I5725" s="48"/>
      <c r="J5725" s="48"/>
    </row>
    <row r="5726" spans="6:10" x14ac:dyDescent="0.25">
      <c r="F5726" s="48"/>
      <c r="G5726" s="48"/>
      <c r="H5726" s="61"/>
      <c r="I5726" s="48"/>
      <c r="J5726" s="48"/>
    </row>
    <row r="5727" spans="6:10" x14ac:dyDescent="0.25">
      <c r="F5727" s="48"/>
      <c r="G5727" s="48"/>
      <c r="H5727" s="61"/>
      <c r="I5727" s="48"/>
      <c r="J5727" s="48"/>
    </row>
    <row r="5728" spans="6:10" x14ac:dyDescent="0.25">
      <c r="F5728" s="48"/>
      <c r="G5728" s="48"/>
      <c r="H5728" s="61"/>
      <c r="I5728" s="48"/>
      <c r="J5728" s="48"/>
    </row>
    <row r="5729" spans="6:10" x14ac:dyDescent="0.25">
      <c r="F5729" s="48"/>
      <c r="G5729" s="48"/>
      <c r="H5729" s="61"/>
      <c r="I5729" s="48"/>
      <c r="J5729" s="48"/>
    </row>
    <row r="5730" spans="6:10" x14ac:dyDescent="0.25">
      <c r="F5730" s="48"/>
      <c r="G5730" s="48"/>
      <c r="H5730" s="61"/>
      <c r="I5730" s="48"/>
      <c r="J5730" s="48"/>
    </row>
    <row r="5731" spans="6:10" x14ac:dyDescent="0.25">
      <c r="F5731" s="48"/>
      <c r="G5731" s="48"/>
      <c r="H5731" s="61"/>
      <c r="I5731" s="48"/>
      <c r="J5731" s="48"/>
    </row>
    <row r="5732" spans="6:10" x14ac:dyDescent="0.25">
      <c r="F5732" s="48"/>
      <c r="G5732" s="48"/>
      <c r="H5732" s="61"/>
      <c r="I5732" s="48"/>
      <c r="J5732" s="48"/>
    </row>
    <row r="5733" spans="6:10" x14ac:dyDescent="0.25">
      <c r="F5733" s="48"/>
      <c r="G5733" s="48"/>
      <c r="H5733" s="61"/>
      <c r="I5733" s="48"/>
      <c r="J5733" s="48"/>
    </row>
    <row r="5734" spans="6:10" x14ac:dyDescent="0.25">
      <c r="F5734" s="48"/>
      <c r="G5734" s="48"/>
      <c r="H5734" s="61"/>
      <c r="I5734" s="48"/>
      <c r="J5734" s="48"/>
    </row>
    <row r="5735" spans="6:10" x14ac:dyDescent="0.25">
      <c r="F5735" s="48"/>
      <c r="G5735" s="48"/>
      <c r="H5735" s="61"/>
      <c r="I5735" s="48"/>
      <c r="J5735" s="48"/>
    </row>
    <row r="5736" spans="6:10" x14ac:dyDescent="0.25">
      <c r="F5736" s="48"/>
      <c r="G5736" s="48"/>
      <c r="H5736" s="61"/>
      <c r="I5736" s="48"/>
      <c r="J5736" s="48"/>
    </row>
    <row r="5737" spans="6:10" x14ac:dyDescent="0.25">
      <c r="F5737" s="48"/>
      <c r="G5737" s="48"/>
      <c r="H5737" s="61"/>
      <c r="I5737" s="48"/>
      <c r="J5737" s="48"/>
    </row>
    <row r="5738" spans="6:10" x14ac:dyDescent="0.25">
      <c r="F5738" s="48"/>
      <c r="G5738" s="48"/>
      <c r="H5738" s="61"/>
      <c r="I5738" s="48"/>
      <c r="J5738" s="48"/>
    </row>
    <row r="5739" spans="6:10" x14ac:dyDescent="0.25">
      <c r="F5739" s="48"/>
      <c r="G5739" s="48"/>
      <c r="H5739" s="61"/>
      <c r="I5739" s="48"/>
      <c r="J5739" s="48"/>
    </row>
    <row r="5740" spans="6:10" x14ac:dyDescent="0.25">
      <c r="F5740" s="48"/>
      <c r="G5740" s="48"/>
      <c r="H5740" s="61"/>
      <c r="I5740" s="48"/>
      <c r="J5740" s="48"/>
    </row>
    <row r="5741" spans="6:10" x14ac:dyDescent="0.25">
      <c r="F5741" s="48"/>
      <c r="G5741" s="48"/>
      <c r="H5741" s="61"/>
      <c r="I5741" s="48"/>
      <c r="J5741" s="48"/>
    </row>
    <row r="5742" spans="6:10" x14ac:dyDescent="0.25">
      <c r="F5742" s="48"/>
      <c r="G5742" s="48"/>
      <c r="H5742" s="61"/>
      <c r="I5742" s="48"/>
      <c r="J5742" s="48"/>
    </row>
    <row r="5743" spans="6:10" x14ac:dyDescent="0.25">
      <c r="F5743" s="48"/>
      <c r="G5743" s="48"/>
      <c r="H5743" s="61"/>
      <c r="I5743" s="48"/>
      <c r="J5743" s="48"/>
    </row>
    <row r="5744" spans="6:10" x14ac:dyDescent="0.25">
      <c r="F5744" s="48"/>
      <c r="G5744" s="48"/>
      <c r="H5744" s="61"/>
      <c r="I5744" s="48"/>
      <c r="J5744" s="48"/>
    </row>
    <row r="5745" spans="6:10" x14ac:dyDescent="0.25">
      <c r="F5745" s="48"/>
      <c r="G5745" s="48"/>
      <c r="H5745" s="61"/>
      <c r="I5745" s="48"/>
      <c r="J5745" s="48"/>
    </row>
    <row r="5746" spans="6:10" x14ac:dyDescent="0.25">
      <c r="F5746" s="48"/>
      <c r="G5746" s="48"/>
      <c r="H5746" s="61"/>
      <c r="I5746" s="48"/>
      <c r="J5746" s="48"/>
    </row>
    <row r="5747" spans="6:10" x14ac:dyDescent="0.25">
      <c r="F5747" s="48"/>
      <c r="G5747" s="48"/>
      <c r="H5747" s="61"/>
      <c r="I5747" s="48"/>
      <c r="J5747" s="48"/>
    </row>
    <row r="5748" spans="6:10" x14ac:dyDescent="0.25">
      <c r="F5748" s="48"/>
      <c r="G5748" s="48"/>
      <c r="H5748" s="61"/>
      <c r="I5748" s="48"/>
      <c r="J5748" s="48"/>
    </row>
    <row r="5749" spans="6:10" x14ac:dyDescent="0.25">
      <c r="F5749" s="48"/>
      <c r="G5749" s="48"/>
      <c r="H5749" s="61"/>
      <c r="I5749" s="48"/>
      <c r="J5749" s="48"/>
    </row>
    <row r="5750" spans="6:10" x14ac:dyDescent="0.25">
      <c r="F5750" s="48"/>
      <c r="G5750" s="48"/>
      <c r="H5750" s="61"/>
      <c r="I5750" s="48"/>
      <c r="J5750" s="48"/>
    </row>
    <row r="5751" spans="6:10" x14ac:dyDescent="0.25">
      <c r="F5751" s="48"/>
      <c r="G5751" s="48"/>
      <c r="H5751" s="61"/>
      <c r="I5751" s="48"/>
      <c r="J5751" s="48"/>
    </row>
    <row r="5752" spans="6:10" x14ac:dyDescent="0.25">
      <c r="F5752" s="48"/>
      <c r="G5752" s="48"/>
      <c r="H5752" s="61"/>
      <c r="I5752" s="48"/>
      <c r="J5752" s="48"/>
    </row>
    <row r="5753" spans="6:10" x14ac:dyDescent="0.25">
      <c r="F5753" s="48"/>
      <c r="G5753" s="48"/>
      <c r="H5753" s="61"/>
      <c r="I5753" s="48"/>
      <c r="J5753" s="48"/>
    </row>
    <row r="5754" spans="6:10" x14ac:dyDescent="0.25">
      <c r="F5754" s="48"/>
      <c r="G5754" s="48"/>
      <c r="H5754" s="61"/>
      <c r="I5754" s="48"/>
      <c r="J5754" s="48"/>
    </row>
    <row r="5755" spans="6:10" x14ac:dyDescent="0.25">
      <c r="F5755" s="48"/>
      <c r="G5755" s="48"/>
      <c r="H5755" s="61"/>
      <c r="I5755" s="48"/>
      <c r="J5755" s="48"/>
    </row>
    <row r="5756" spans="6:10" x14ac:dyDescent="0.25">
      <c r="F5756" s="48"/>
      <c r="G5756" s="48"/>
      <c r="H5756" s="61"/>
      <c r="I5756" s="48"/>
      <c r="J5756" s="48"/>
    </row>
    <row r="5757" spans="6:10" x14ac:dyDescent="0.25">
      <c r="F5757" s="48"/>
      <c r="G5757" s="48"/>
      <c r="H5757" s="61"/>
      <c r="I5757" s="48"/>
      <c r="J5757" s="48"/>
    </row>
    <row r="5758" spans="6:10" x14ac:dyDescent="0.25">
      <c r="F5758" s="48"/>
      <c r="G5758" s="48"/>
      <c r="H5758" s="61"/>
      <c r="I5758" s="48"/>
      <c r="J5758" s="48"/>
    </row>
    <row r="5759" spans="6:10" x14ac:dyDescent="0.25">
      <c r="F5759" s="48"/>
      <c r="G5759" s="48"/>
      <c r="H5759" s="61"/>
      <c r="I5759" s="48"/>
      <c r="J5759" s="48"/>
    </row>
    <row r="5760" spans="6:10" x14ac:dyDescent="0.25">
      <c r="F5760" s="48"/>
      <c r="G5760" s="48"/>
      <c r="H5760" s="61"/>
      <c r="I5760" s="48"/>
      <c r="J5760" s="48"/>
    </row>
    <row r="5761" spans="6:10" x14ac:dyDescent="0.25">
      <c r="F5761" s="48"/>
      <c r="G5761" s="48"/>
      <c r="H5761" s="61"/>
      <c r="I5761" s="48"/>
      <c r="J5761" s="48"/>
    </row>
    <row r="5762" spans="6:10" x14ac:dyDescent="0.25">
      <c r="F5762" s="48"/>
      <c r="G5762" s="48"/>
      <c r="H5762" s="61"/>
      <c r="I5762" s="48"/>
      <c r="J5762" s="48"/>
    </row>
    <row r="5763" spans="6:10" x14ac:dyDescent="0.25">
      <c r="F5763" s="48"/>
      <c r="G5763" s="48"/>
      <c r="H5763" s="61"/>
      <c r="I5763" s="48"/>
      <c r="J5763" s="48"/>
    </row>
    <row r="5764" spans="6:10" x14ac:dyDescent="0.25">
      <c r="F5764" s="48"/>
      <c r="G5764" s="48"/>
      <c r="H5764" s="61"/>
      <c r="I5764" s="48"/>
      <c r="J5764" s="48"/>
    </row>
    <row r="5765" spans="6:10" x14ac:dyDescent="0.25">
      <c r="F5765" s="48"/>
      <c r="G5765" s="48"/>
      <c r="H5765" s="61"/>
      <c r="I5765" s="48"/>
      <c r="J5765" s="48"/>
    </row>
    <row r="5766" spans="6:10" x14ac:dyDescent="0.25">
      <c r="F5766" s="48"/>
      <c r="G5766" s="48"/>
      <c r="H5766" s="61"/>
      <c r="I5766" s="48"/>
      <c r="J5766" s="48"/>
    </row>
    <row r="5767" spans="6:10" x14ac:dyDescent="0.25">
      <c r="F5767" s="48"/>
      <c r="G5767" s="48"/>
      <c r="H5767" s="61"/>
      <c r="I5767" s="48"/>
      <c r="J5767" s="48"/>
    </row>
    <row r="5768" spans="6:10" x14ac:dyDescent="0.25">
      <c r="F5768" s="48"/>
      <c r="G5768" s="48"/>
      <c r="H5768" s="61"/>
      <c r="I5768" s="48"/>
      <c r="J5768" s="48"/>
    </row>
    <row r="5769" spans="6:10" x14ac:dyDescent="0.25">
      <c r="F5769" s="48"/>
      <c r="G5769" s="48"/>
      <c r="H5769" s="61"/>
      <c r="I5769" s="48"/>
      <c r="J5769" s="48"/>
    </row>
    <row r="5770" spans="6:10" x14ac:dyDescent="0.25">
      <c r="F5770" s="48"/>
      <c r="G5770" s="48"/>
      <c r="H5770" s="61"/>
      <c r="I5770" s="48"/>
      <c r="J5770" s="48"/>
    </row>
    <row r="5771" spans="6:10" x14ac:dyDescent="0.25">
      <c r="F5771" s="48"/>
      <c r="G5771" s="48"/>
      <c r="H5771" s="61"/>
      <c r="I5771" s="48"/>
      <c r="J5771" s="48"/>
    </row>
    <row r="5772" spans="6:10" x14ac:dyDescent="0.25">
      <c r="F5772" s="48"/>
      <c r="G5772" s="48"/>
      <c r="H5772" s="61"/>
      <c r="I5772" s="48"/>
      <c r="J5772" s="48"/>
    </row>
    <row r="5773" spans="6:10" x14ac:dyDescent="0.25">
      <c r="F5773" s="48"/>
      <c r="G5773" s="48"/>
      <c r="H5773" s="61"/>
      <c r="I5773" s="48"/>
      <c r="J5773" s="48"/>
    </row>
    <row r="5774" spans="6:10" x14ac:dyDescent="0.25">
      <c r="F5774" s="48"/>
      <c r="G5774" s="48"/>
      <c r="H5774" s="61"/>
      <c r="I5774" s="48"/>
      <c r="J5774" s="48"/>
    </row>
    <row r="5775" spans="6:10" x14ac:dyDescent="0.25">
      <c r="F5775" s="48"/>
      <c r="G5775" s="48"/>
      <c r="H5775" s="61"/>
      <c r="I5775" s="48"/>
      <c r="J5775" s="48"/>
    </row>
    <row r="5776" spans="6:10" x14ac:dyDescent="0.25">
      <c r="F5776" s="48"/>
      <c r="G5776" s="48"/>
      <c r="H5776" s="61"/>
      <c r="I5776" s="48"/>
      <c r="J5776" s="48"/>
    </row>
    <row r="5777" spans="6:10" x14ac:dyDescent="0.25">
      <c r="F5777" s="48"/>
      <c r="G5777" s="48"/>
      <c r="H5777" s="61"/>
      <c r="I5777" s="48"/>
      <c r="J5777" s="48"/>
    </row>
    <row r="5778" spans="6:10" x14ac:dyDescent="0.25">
      <c r="F5778" s="48"/>
      <c r="G5778" s="48"/>
      <c r="H5778" s="61"/>
      <c r="I5778" s="48"/>
      <c r="J5778" s="48"/>
    </row>
    <row r="5779" spans="6:10" x14ac:dyDescent="0.25">
      <c r="F5779" s="48"/>
      <c r="G5779" s="48"/>
      <c r="H5779" s="61"/>
      <c r="I5779" s="48"/>
      <c r="J5779" s="48"/>
    </row>
    <row r="5780" spans="6:10" x14ac:dyDescent="0.25">
      <c r="F5780" s="48"/>
      <c r="G5780" s="48"/>
      <c r="H5780" s="61"/>
      <c r="I5780" s="48"/>
      <c r="J5780" s="48"/>
    </row>
    <row r="5781" spans="6:10" x14ac:dyDescent="0.25">
      <c r="F5781" s="48"/>
      <c r="G5781" s="48"/>
      <c r="H5781" s="61"/>
      <c r="I5781" s="48"/>
      <c r="J5781" s="48"/>
    </row>
    <row r="5782" spans="6:10" x14ac:dyDescent="0.25">
      <c r="F5782" s="48"/>
      <c r="G5782" s="48"/>
      <c r="H5782" s="61"/>
      <c r="I5782" s="48"/>
      <c r="J5782" s="48"/>
    </row>
    <row r="5783" spans="6:10" x14ac:dyDescent="0.25">
      <c r="F5783" s="48"/>
      <c r="G5783" s="48"/>
      <c r="H5783" s="61"/>
      <c r="I5783" s="48"/>
      <c r="J5783" s="48"/>
    </row>
    <row r="5784" spans="6:10" x14ac:dyDescent="0.25">
      <c r="F5784" s="48"/>
      <c r="G5784" s="48"/>
      <c r="H5784" s="61"/>
      <c r="I5784" s="48"/>
      <c r="J5784" s="48"/>
    </row>
    <row r="5785" spans="6:10" x14ac:dyDescent="0.25">
      <c r="F5785" s="48"/>
      <c r="G5785" s="48"/>
      <c r="H5785" s="61"/>
      <c r="I5785" s="48"/>
      <c r="J5785" s="48"/>
    </row>
    <row r="5786" spans="6:10" x14ac:dyDescent="0.25">
      <c r="F5786" s="48"/>
      <c r="G5786" s="48"/>
      <c r="H5786" s="61"/>
      <c r="I5786" s="48"/>
      <c r="J5786" s="48"/>
    </row>
    <row r="5787" spans="6:10" x14ac:dyDescent="0.25">
      <c r="F5787" s="48"/>
      <c r="G5787" s="48"/>
      <c r="H5787" s="61"/>
      <c r="I5787" s="48"/>
      <c r="J5787" s="48"/>
    </row>
    <row r="5788" spans="6:10" x14ac:dyDescent="0.25">
      <c r="F5788" s="48"/>
      <c r="G5788" s="48"/>
      <c r="H5788" s="61"/>
      <c r="I5788" s="48"/>
      <c r="J5788" s="48"/>
    </row>
    <row r="5789" spans="6:10" x14ac:dyDescent="0.25">
      <c r="F5789" s="48"/>
      <c r="G5789" s="48"/>
      <c r="H5789" s="61"/>
      <c r="I5789" s="48"/>
      <c r="J5789" s="48"/>
    </row>
    <row r="5790" spans="6:10" x14ac:dyDescent="0.25">
      <c r="F5790" s="48"/>
      <c r="G5790" s="48"/>
      <c r="H5790" s="61"/>
      <c r="I5790" s="48"/>
      <c r="J5790" s="48"/>
    </row>
    <row r="5791" spans="6:10" x14ac:dyDescent="0.25">
      <c r="F5791" s="48"/>
      <c r="G5791" s="48"/>
      <c r="H5791" s="61"/>
      <c r="I5791" s="48"/>
      <c r="J5791" s="48"/>
    </row>
    <row r="5792" spans="6:10" x14ac:dyDescent="0.25">
      <c r="F5792" s="48"/>
      <c r="G5792" s="48"/>
      <c r="H5792" s="61"/>
      <c r="I5792" s="48"/>
      <c r="J5792" s="48"/>
    </row>
    <row r="5793" spans="6:10" x14ac:dyDescent="0.25">
      <c r="F5793" s="48"/>
      <c r="G5793" s="48"/>
      <c r="H5793" s="61"/>
      <c r="I5793" s="48"/>
      <c r="J5793" s="48"/>
    </row>
    <row r="5794" spans="6:10" x14ac:dyDescent="0.25">
      <c r="F5794" s="48"/>
      <c r="G5794" s="48"/>
      <c r="H5794" s="61"/>
      <c r="I5794" s="48"/>
      <c r="J5794" s="48"/>
    </row>
    <row r="5795" spans="6:10" x14ac:dyDescent="0.25">
      <c r="F5795" s="48"/>
      <c r="G5795" s="48"/>
      <c r="H5795" s="61"/>
      <c r="I5795" s="48"/>
      <c r="J5795" s="48"/>
    </row>
    <row r="5796" spans="6:10" x14ac:dyDescent="0.25">
      <c r="F5796" s="48"/>
      <c r="G5796" s="48"/>
      <c r="H5796" s="61"/>
      <c r="I5796" s="48"/>
      <c r="J5796" s="48"/>
    </row>
    <row r="5797" spans="6:10" x14ac:dyDescent="0.25">
      <c r="F5797" s="48"/>
      <c r="G5797" s="48"/>
      <c r="H5797" s="61"/>
      <c r="I5797" s="48"/>
      <c r="J5797" s="48"/>
    </row>
    <row r="5798" spans="6:10" x14ac:dyDescent="0.25">
      <c r="F5798" s="48"/>
      <c r="G5798" s="48"/>
      <c r="H5798" s="61"/>
      <c r="I5798" s="48"/>
      <c r="J5798" s="48"/>
    </row>
    <row r="5799" spans="6:10" x14ac:dyDescent="0.25">
      <c r="F5799" s="48"/>
      <c r="G5799" s="48"/>
      <c r="H5799" s="61"/>
      <c r="I5799" s="48"/>
      <c r="J5799" s="48"/>
    </row>
    <row r="5800" spans="6:10" x14ac:dyDescent="0.25">
      <c r="F5800" s="48"/>
      <c r="G5800" s="48"/>
      <c r="H5800" s="61"/>
      <c r="I5800" s="48"/>
      <c r="J5800" s="48"/>
    </row>
    <row r="5801" spans="6:10" x14ac:dyDescent="0.25">
      <c r="F5801" s="48"/>
      <c r="G5801" s="48"/>
      <c r="H5801" s="61"/>
      <c r="I5801" s="48"/>
      <c r="J5801" s="48"/>
    </row>
    <row r="5802" spans="6:10" x14ac:dyDescent="0.25">
      <c r="F5802" s="48"/>
      <c r="G5802" s="48"/>
      <c r="H5802" s="61"/>
      <c r="I5802" s="48"/>
      <c r="J5802" s="48"/>
    </row>
    <row r="5803" spans="6:10" x14ac:dyDescent="0.25">
      <c r="F5803" s="48"/>
      <c r="G5803" s="48"/>
      <c r="H5803" s="61"/>
      <c r="I5803" s="48"/>
      <c r="J5803" s="48"/>
    </row>
    <row r="5804" spans="6:10" x14ac:dyDescent="0.25">
      <c r="F5804" s="48"/>
      <c r="G5804" s="48"/>
      <c r="H5804" s="61"/>
      <c r="I5804" s="48"/>
      <c r="J5804" s="48"/>
    </row>
    <row r="5805" spans="6:10" x14ac:dyDescent="0.25">
      <c r="F5805" s="48"/>
      <c r="G5805" s="48"/>
      <c r="H5805" s="61"/>
      <c r="I5805" s="48"/>
      <c r="J5805" s="48"/>
    </row>
    <row r="5806" spans="6:10" x14ac:dyDescent="0.25">
      <c r="F5806" s="48"/>
      <c r="G5806" s="48"/>
      <c r="H5806" s="61"/>
      <c r="I5806" s="48"/>
      <c r="J5806" s="48"/>
    </row>
    <row r="5807" spans="6:10" x14ac:dyDescent="0.25">
      <c r="F5807" s="48"/>
      <c r="G5807" s="48"/>
      <c r="H5807" s="61"/>
      <c r="I5807" s="48"/>
      <c r="J5807" s="48"/>
    </row>
    <row r="5808" spans="6:10" x14ac:dyDescent="0.25">
      <c r="F5808" s="48"/>
      <c r="G5808" s="48"/>
      <c r="H5808" s="61"/>
      <c r="I5808" s="48"/>
      <c r="J5808" s="48"/>
    </row>
    <row r="5809" spans="6:10" x14ac:dyDescent="0.25">
      <c r="F5809" s="48"/>
      <c r="G5809" s="48"/>
      <c r="H5809" s="61"/>
      <c r="I5809" s="48"/>
      <c r="J5809" s="48"/>
    </row>
    <row r="5810" spans="6:10" x14ac:dyDescent="0.25">
      <c r="F5810" s="48"/>
      <c r="G5810" s="48"/>
      <c r="H5810" s="61"/>
      <c r="I5810" s="48"/>
      <c r="J5810" s="48"/>
    </row>
    <row r="5811" spans="6:10" x14ac:dyDescent="0.25">
      <c r="F5811" s="48"/>
      <c r="G5811" s="48"/>
      <c r="H5811" s="61"/>
      <c r="I5811" s="48"/>
      <c r="J5811" s="48"/>
    </row>
    <row r="5812" spans="6:10" x14ac:dyDescent="0.25">
      <c r="F5812" s="48"/>
      <c r="G5812" s="48"/>
      <c r="H5812" s="61"/>
      <c r="I5812" s="48"/>
      <c r="J5812" s="48"/>
    </row>
    <row r="5813" spans="6:10" x14ac:dyDescent="0.25">
      <c r="F5813" s="48"/>
      <c r="G5813" s="48"/>
      <c r="H5813" s="61"/>
      <c r="I5813" s="48"/>
      <c r="J5813" s="48"/>
    </row>
    <row r="5814" spans="6:10" x14ac:dyDescent="0.25">
      <c r="F5814" s="48"/>
      <c r="G5814" s="48"/>
      <c r="H5814" s="61"/>
      <c r="I5814" s="48"/>
      <c r="J5814" s="48"/>
    </row>
    <row r="5815" spans="6:10" x14ac:dyDescent="0.25">
      <c r="F5815" s="48"/>
      <c r="G5815" s="48"/>
      <c r="H5815" s="61"/>
      <c r="I5815" s="48"/>
      <c r="J5815" s="48"/>
    </row>
    <row r="5816" spans="6:10" x14ac:dyDescent="0.25">
      <c r="F5816" s="48"/>
      <c r="G5816" s="48"/>
      <c r="H5816" s="61"/>
      <c r="I5816" s="48"/>
      <c r="J5816" s="48"/>
    </row>
    <row r="5817" spans="6:10" x14ac:dyDescent="0.25">
      <c r="F5817" s="48"/>
      <c r="G5817" s="48"/>
      <c r="H5817" s="61"/>
      <c r="I5817" s="48"/>
      <c r="J5817" s="48"/>
    </row>
    <row r="5818" spans="6:10" x14ac:dyDescent="0.25">
      <c r="F5818" s="48"/>
      <c r="G5818" s="48"/>
      <c r="H5818" s="61"/>
      <c r="I5818" s="48"/>
      <c r="J5818" s="48"/>
    </row>
    <row r="5819" spans="6:10" x14ac:dyDescent="0.25">
      <c r="F5819" s="48"/>
      <c r="G5819" s="48"/>
      <c r="H5819" s="61"/>
      <c r="I5819" s="48"/>
      <c r="J5819" s="48"/>
    </row>
    <row r="5820" spans="6:10" x14ac:dyDescent="0.25">
      <c r="F5820" s="48"/>
      <c r="G5820" s="48"/>
      <c r="H5820" s="61"/>
      <c r="I5820" s="48"/>
      <c r="J5820" s="48"/>
    </row>
    <row r="5821" spans="6:10" x14ac:dyDescent="0.25">
      <c r="F5821" s="48"/>
      <c r="G5821" s="48"/>
      <c r="H5821" s="61"/>
      <c r="I5821" s="48"/>
      <c r="J5821" s="48"/>
    </row>
    <row r="5822" spans="6:10" x14ac:dyDescent="0.25">
      <c r="F5822" s="48"/>
      <c r="G5822" s="48"/>
      <c r="H5822" s="61"/>
      <c r="I5822" s="48"/>
      <c r="J5822" s="48"/>
    </row>
    <row r="5823" spans="6:10" x14ac:dyDescent="0.25">
      <c r="F5823" s="48"/>
      <c r="G5823" s="48"/>
      <c r="H5823" s="61"/>
      <c r="I5823" s="48"/>
      <c r="J5823" s="48"/>
    </row>
    <row r="5824" spans="6:10" x14ac:dyDescent="0.25">
      <c r="F5824" s="48"/>
      <c r="G5824" s="48"/>
      <c r="H5824" s="61"/>
      <c r="I5824" s="48"/>
      <c r="J5824" s="48"/>
    </row>
    <row r="5825" spans="6:10" x14ac:dyDescent="0.25">
      <c r="F5825" s="48"/>
      <c r="G5825" s="48"/>
      <c r="H5825" s="61"/>
      <c r="I5825" s="48"/>
      <c r="J5825" s="48"/>
    </row>
    <row r="5826" spans="6:10" x14ac:dyDescent="0.25">
      <c r="F5826" s="48"/>
      <c r="G5826" s="48"/>
      <c r="H5826" s="61"/>
      <c r="I5826" s="48"/>
      <c r="J5826" s="48"/>
    </row>
    <row r="5827" spans="6:10" x14ac:dyDescent="0.25">
      <c r="F5827" s="48"/>
      <c r="G5827" s="48"/>
      <c r="H5827" s="61"/>
      <c r="I5827" s="48"/>
      <c r="J5827" s="48"/>
    </row>
    <row r="5828" spans="6:10" x14ac:dyDescent="0.25">
      <c r="F5828" s="48"/>
      <c r="G5828" s="48"/>
      <c r="H5828" s="61"/>
      <c r="I5828" s="48"/>
      <c r="J5828" s="48"/>
    </row>
    <row r="5829" spans="6:10" x14ac:dyDescent="0.25">
      <c r="F5829" s="48"/>
      <c r="G5829" s="48"/>
      <c r="H5829" s="61"/>
      <c r="I5829" s="48"/>
      <c r="J5829" s="48"/>
    </row>
    <row r="5830" spans="6:10" x14ac:dyDescent="0.25">
      <c r="F5830" s="48"/>
      <c r="G5830" s="48"/>
      <c r="H5830" s="61"/>
      <c r="I5830" s="48"/>
      <c r="J5830" s="48"/>
    </row>
    <row r="5831" spans="6:10" x14ac:dyDescent="0.25">
      <c r="F5831" s="48"/>
      <c r="G5831" s="48"/>
      <c r="H5831" s="61"/>
      <c r="I5831" s="48"/>
      <c r="J5831" s="48"/>
    </row>
    <row r="5832" spans="6:10" x14ac:dyDescent="0.25">
      <c r="F5832" s="48"/>
      <c r="G5832" s="48"/>
      <c r="H5832" s="61"/>
      <c r="I5832" s="48"/>
      <c r="J5832" s="48"/>
    </row>
    <row r="5833" spans="6:10" x14ac:dyDescent="0.25">
      <c r="F5833" s="48"/>
      <c r="G5833" s="48"/>
      <c r="H5833" s="61"/>
      <c r="I5833" s="48"/>
      <c r="J5833" s="48"/>
    </row>
    <row r="5834" spans="6:10" x14ac:dyDescent="0.25">
      <c r="F5834" s="48"/>
      <c r="G5834" s="48"/>
      <c r="H5834" s="61"/>
      <c r="I5834" s="48"/>
      <c r="J5834" s="48"/>
    </row>
    <row r="5835" spans="6:10" x14ac:dyDescent="0.25">
      <c r="F5835" s="48"/>
      <c r="G5835" s="48"/>
      <c r="H5835" s="61"/>
      <c r="I5835" s="48"/>
      <c r="J5835" s="48"/>
    </row>
    <row r="5836" spans="6:10" x14ac:dyDescent="0.25">
      <c r="F5836" s="48"/>
      <c r="G5836" s="48"/>
      <c r="H5836" s="61"/>
      <c r="I5836" s="48"/>
      <c r="J5836" s="48"/>
    </row>
    <row r="5837" spans="6:10" x14ac:dyDescent="0.25">
      <c r="F5837" s="48"/>
      <c r="G5837" s="48"/>
      <c r="H5837" s="61"/>
      <c r="I5837" s="48"/>
      <c r="J5837" s="48"/>
    </row>
    <row r="5838" spans="6:10" x14ac:dyDescent="0.25">
      <c r="F5838" s="48"/>
      <c r="G5838" s="48"/>
      <c r="H5838" s="61"/>
      <c r="I5838" s="48"/>
      <c r="J5838" s="48"/>
    </row>
    <row r="5839" spans="6:10" x14ac:dyDescent="0.25">
      <c r="F5839" s="48"/>
      <c r="G5839" s="48"/>
      <c r="H5839" s="61"/>
      <c r="I5839" s="48"/>
      <c r="J5839" s="48"/>
    </row>
    <row r="5840" spans="6:10" x14ac:dyDescent="0.25">
      <c r="F5840" s="48"/>
      <c r="G5840" s="48"/>
      <c r="H5840" s="61"/>
      <c r="I5840" s="48"/>
      <c r="J5840" s="48"/>
    </row>
    <row r="5841" spans="6:10" x14ac:dyDescent="0.25">
      <c r="F5841" s="48"/>
      <c r="G5841" s="48"/>
      <c r="H5841" s="61"/>
      <c r="I5841" s="48"/>
      <c r="J5841" s="48"/>
    </row>
    <row r="5842" spans="6:10" x14ac:dyDescent="0.25">
      <c r="F5842" s="48"/>
      <c r="G5842" s="48"/>
      <c r="H5842" s="61"/>
      <c r="I5842" s="48"/>
      <c r="J5842" s="48"/>
    </row>
    <row r="5843" spans="6:10" x14ac:dyDescent="0.25">
      <c r="F5843" s="48"/>
      <c r="G5843" s="48"/>
      <c r="H5843" s="61"/>
      <c r="I5843" s="48"/>
      <c r="J5843" s="48"/>
    </row>
    <row r="5844" spans="6:10" x14ac:dyDescent="0.25">
      <c r="F5844" s="48"/>
      <c r="G5844" s="48"/>
      <c r="H5844" s="61"/>
      <c r="I5844" s="48"/>
      <c r="J5844" s="48"/>
    </row>
    <row r="5845" spans="6:10" x14ac:dyDescent="0.25">
      <c r="F5845" s="48"/>
      <c r="G5845" s="48"/>
      <c r="H5845" s="61"/>
      <c r="I5845" s="48"/>
      <c r="J5845" s="48"/>
    </row>
    <row r="5846" spans="6:10" x14ac:dyDescent="0.25">
      <c r="F5846" s="48"/>
      <c r="G5846" s="48"/>
      <c r="H5846" s="61"/>
      <c r="I5846" s="48"/>
      <c r="J5846" s="48"/>
    </row>
    <row r="5847" spans="6:10" x14ac:dyDescent="0.25">
      <c r="F5847" s="48"/>
      <c r="G5847" s="48"/>
      <c r="H5847" s="61"/>
      <c r="I5847" s="48"/>
      <c r="J5847" s="48"/>
    </row>
    <row r="5848" spans="6:10" x14ac:dyDescent="0.25">
      <c r="F5848" s="48"/>
      <c r="G5848" s="48"/>
      <c r="H5848" s="61"/>
      <c r="I5848" s="48"/>
      <c r="J5848" s="48"/>
    </row>
    <row r="5849" spans="6:10" x14ac:dyDescent="0.25">
      <c r="F5849" s="48"/>
      <c r="G5849" s="48"/>
      <c r="H5849" s="61"/>
      <c r="I5849" s="48"/>
      <c r="J5849" s="48"/>
    </row>
    <row r="5850" spans="6:10" x14ac:dyDescent="0.25">
      <c r="F5850" s="48"/>
      <c r="G5850" s="48"/>
      <c r="H5850" s="61"/>
      <c r="I5850" s="48"/>
      <c r="J5850" s="48"/>
    </row>
    <row r="5851" spans="6:10" x14ac:dyDescent="0.25">
      <c r="F5851" s="48"/>
      <c r="G5851" s="48"/>
      <c r="H5851" s="61"/>
      <c r="I5851" s="48"/>
      <c r="J5851" s="48"/>
    </row>
    <row r="5852" spans="6:10" x14ac:dyDescent="0.25">
      <c r="F5852" s="48"/>
      <c r="G5852" s="48"/>
      <c r="H5852" s="61"/>
      <c r="I5852" s="48"/>
      <c r="J5852" s="48"/>
    </row>
    <row r="5853" spans="6:10" x14ac:dyDescent="0.25">
      <c r="F5853" s="48"/>
      <c r="G5853" s="48"/>
      <c r="H5853" s="61"/>
      <c r="I5853" s="48"/>
      <c r="J5853" s="48"/>
    </row>
    <row r="5854" spans="6:10" x14ac:dyDescent="0.25">
      <c r="F5854" s="48"/>
      <c r="G5854" s="48"/>
      <c r="H5854" s="61"/>
      <c r="I5854" s="48"/>
      <c r="J5854" s="48"/>
    </row>
    <row r="5855" spans="6:10" x14ac:dyDescent="0.25">
      <c r="F5855" s="48"/>
      <c r="G5855" s="48"/>
      <c r="H5855" s="61"/>
      <c r="I5855" s="48"/>
      <c r="J5855" s="48"/>
    </row>
    <row r="5856" spans="6:10" x14ac:dyDescent="0.25">
      <c r="F5856" s="48"/>
      <c r="G5856" s="48"/>
      <c r="H5856" s="61"/>
      <c r="I5856" s="48"/>
      <c r="J5856" s="48"/>
    </row>
    <row r="5857" spans="6:10" x14ac:dyDescent="0.25">
      <c r="F5857" s="48"/>
      <c r="G5857" s="48"/>
      <c r="H5857" s="61"/>
      <c r="I5857" s="48"/>
      <c r="J5857" s="48"/>
    </row>
    <row r="5858" spans="6:10" x14ac:dyDescent="0.25">
      <c r="F5858" s="48"/>
      <c r="G5858" s="48"/>
      <c r="H5858" s="61"/>
      <c r="I5858" s="48"/>
      <c r="J5858" s="48"/>
    </row>
    <row r="5859" spans="6:10" x14ac:dyDescent="0.25">
      <c r="F5859" s="48"/>
      <c r="G5859" s="48"/>
      <c r="H5859" s="61"/>
      <c r="I5859" s="48"/>
      <c r="J5859" s="48"/>
    </row>
    <row r="5860" spans="6:10" x14ac:dyDescent="0.25">
      <c r="F5860" s="48"/>
      <c r="G5860" s="48"/>
      <c r="H5860" s="61"/>
      <c r="I5860" s="48"/>
      <c r="J5860" s="48"/>
    </row>
    <row r="5861" spans="6:10" x14ac:dyDescent="0.25">
      <c r="F5861" s="48"/>
      <c r="G5861" s="48"/>
      <c r="H5861" s="61"/>
      <c r="I5861" s="48"/>
      <c r="J5861" s="48"/>
    </row>
    <row r="5862" spans="6:10" x14ac:dyDescent="0.25">
      <c r="F5862" s="48"/>
      <c r="G5862" s="48"/>
      <c r="H5862" s="61"/>
      <c r="I5862" s="48"/>
      <c r="J5862" s="48"/>
    </row>
    <row r="5863" spans="6:10" x14ac:dyDescent="0.25">
      <c r="F5863" s="48"/>
      <c r="G5863" s="48"/>
      <c r="H5863" s="61"/>
      <c r="I5863" s="48"/>
      <c r="J5863" s="48"/>
    </row>
    <row r="5864" spans="6:10" x14ac:dyDescent="0.25">
      <c r="F5864" s="48"/>
      <c r="G5864" s="48"/>
      <c r="H5864" s="61"/>
      <c r="I5864" s="48"/>
      <c r="J5864" s="48"/>
    </row>
    <row r="5865" spans="6:10" x14ac:dyDescent="0.25">
      <c r="F5865" s="48"/>
      <c r="G5865" s="48"/>
      <c r="H5865" s="61"/>
      <c r="I5865" s="48"/>
      <c r="J5865" s="48"/>
    </row>
    <row r="5866" spans="6:10" x14ac:dyDescent="0.25">
      <c r="F5866" s="48"/>
      <c r="G5866" s="48"/>
      <c r="H5866" s="61"/>
      <c r="I5866" s="48"/>
      <c r="J5866" s="48"/>
    </row>
    <row r="5867" spans="6:10" x14ac:dyDescent="0.25">
      <c r="F5867" s="48"/>
      <c r="G5867" s="48"/>
      <c r="H5867" s="61"/>
      <c r="I5867" s="48"/>
      <c r="J5867" s="48"/>
    </row>
    <row r="5868" spans="6:10" x14ac:dyDescent="0.25">
      <c r="F5868" s="48"/>
      <c r="G5868" s="48"/>
      <c r="H5868" s="61"/>
      <c r="I5868" s="48"/>
      <c r="J5868" s="48"/>
    </row>
    <row r="5869" spans="6:10" x14ac:dyDescent="0.25">
      <c r="F5869" s="48"/>
      <c r="G5869" s="48"/>
      <c r="H5869" s="61"/>
      <c r="I5869" s="48"/>
      <c r="J5869" s="48"/>
    </row>
    <row r="5870" spans="6:10" x14ac:dyDescent="0.25">
      <c r="F5870" s="48"/>
      <c r="G5870" s="48"/>
      <c r="H5870" s="61"/>
      <c r="I5870" s="48"/>
      <c r="J5870" s="48"/>
    </row>
    <row r="5871" spans="6:10" x14ac:dyDescent="0.25">
      <c r="F5871" s="48"/>
      <c r="G5871" s="48"/>
      <c r="H5871" s="61"/>
      <c r="I5871" s="48"/>
      <c r="J5871" s="48"/>
    </row>
    <row r="5872" spans="6:10" x14ac:dyDescent="0.25">
      <c r="F5872" s="48"/>
      <c r="G5872" s="48"/>
      <c r="H5872" s="61"/>
      <c r="I5872" s="48"/>
      <c r="J5872" s="48"/>
    </row>
    <row r="5873" spans="6:10" x14ac:dyDescent="0.25">
      <c r="F5873" s="48"/>
      <c r="G5873" s="48"/>
      <c r="H5873" s="61"/>
      <c r="I5873" s="48"/>
      <c r="J5873" s="48"/>
    </row>
    <row r="5874" spans="6:10" x14ac:dyDescent="0.25">
      <c r="F5874" s="48"/>
      <c r="G5874" s="48"/>
      <c r="H5874" s="61"/>
      <c r="I5874" s="48"/>
      <c r="J5874" s="48"/>
    </row>
    <row r="5875" spans="6:10" x14ac:dyDescent="0.25">
      <c r="F5875" s="48"/>
      <c r="G5875" s="48"/>
      <c r="H5875" s="61"/>
      <c r="I5875" s="48"/>
      <c r="J5875" s="48"/>
    </row>
    <row r="5876" spans="6:10" x14ac:dyDescent="0.25">
      <c r="F5876" s="48"/>
      <c r="G5876" s="48"/>
      <c r="H5876" s="61"/>
      <c r="I5876" s="48"/>
      <c r="J5876" s="48"/>
    </row>
    <row r="5877" spans="6:10" x14ac:dyDescent="0.25">
      <c r="F5877" s="48"/>
      <c r="G5877" s="48"/>
      <c r="H5877" s="61"/>
      <c r="I5877" s="48"/>
      <c r="J5877" s="48"/>
    </row>
    <row r="5878" spans="6:10" x14ac:dyDescent="0.25">
      <c r="F5878" s="48"/>
      <c r="G5878" s="48"/>
      <c r="H5878" s="61"/>
      <c r="I5878" s="48"/>
      <c r="J5878" s="48"/>
    </row>
    <row r="5879" spans="6:10" x14ac:dyDescent="0.25">
      <c r="F5879" s="48"/>
      <c r="G5879" s="48"/>
      <c r="H5879" s="61"/>
      <c r="I5879" s="48"/>
      <c r="J5879" s="48"/>
    </row>
    <row r="5880" spans="6:10" x14ac:dyDescent="0.25">
      <c r="F5880" s="48"/>
      <c r="G5880" s="48"/>
      <c r="H5880" s="61"/>
      <c r="I5880" s="48"/>
      <c r="J5880" s="48"/>
    </row>
    <row r="5881" spans="6:10" x14ac:dyDescent="0.25">
      <c r="F5881" s="48"/>
      <c r="G5881" s="48"/>
      <c r="H5881" s="61"/>
      <c r="I5881" s="48"/>
      <c r="J5881" s="48"/>
    </row>
    <row r="5882" spans="6:10" x14ac:dyDescent="0.25">
      <c r="F5882" s="48"/>
      <c r="G5882" s="48"/>
      <c r="H5882" s="61"/>
      <c r="I5882" s="48"/>
      <c r="J5882" s="48"/>
    </row>
    <row r="5883" spans="6:10" x14ac:dyDescent="0.25">
      <c r="F5883" s="48"/>
      <c r="G5883" s="48"/>
      <c r="H5883" s="61"/>
      <c r="I5883" s="48"/>
      <c r="J5883" s="48"/>
    </row>
    <row r="5884" spans="6:10" x14ac:dyDescent="0.25">
      <c r="F5884" s="48"/>
      <c r="G5884" s="48"/>
      <c r="H5884" s="61"/>
      <c r="I5884" s="48"/>
      <c r="J5884" s="48"/>
    </row>
    <row r="5885" spans="6:10" x14ac:dyDescent="0.25">
      <c r="F5885" s="48"/>
      <c r="G5885" s="48"/>
      <c r="H5885" s="61"/>
      <c r="I5885" s="48"/>
      <c r="J5885" s="48"/>
    </row>
    <row r="5886" spans="6:10" x14ac:dyDescent="0.25">
      <c r="F5886" s="48"/>
      <c r="G5886" s="48"/>
      <c r="H5886" s="61"/>
      <c r="I5886" s="48"/>
      <c r="J5886" s="48"/>
    </row>
    <row r="5887" spans="6:10" x14ac:dyDescent="0.25">
      <c r="F5887" s="48"/>
      <c r="G5887" s="48"/>
      <c r="H5887" s="61"/>
      <c r="I5887" s="48"/>
      <c r="J5887" s="48"/>
    </row>
    <row r="5888" spans="6:10" x14ac:dyDescent="0.25">
      <c r="F5888" s="48"/>
      <c r="G5888" s="48"/>
      <c r="H5888" s="61"/>
      <c r="I5888" s="48"/>
      <c r="J5888" s="48"/>
    </row>
    <row r="5889" spans="6:10" x14ac:dyDescent="0.25">
      <c r="F5889" s="48"/>
      <c r="G5889" s="48"/>
      <c r="H5889" s="61"/>
      <c r="I5889" s="48"/>
      <c r="J5889" s="48"/>
    </row>
    <row r="5890" spans="6:10" x14ac:dyDescent="0.25">
      <c r="F5890" s="48"/>
      <c r="G5890" s="48"/>
      <c r="H5890" s="61"/>
      <c r="I5890" s="48"/>
      <c r="J5890" s="48"/>
    </row>
    <row r="5891" spans="6:10" x14ac:dyDescent="0.25">
      <c r="F5891" s="48"/>
      <c r="G5891" s="48"/>
      <c r="H5891" s="61"/>
      <c r="I5891" s="48"/>
      <c r="J5891" s="48"/>
    </row>
    <row r="5892" spans="6:10" x14ac:dyDescent="0.25">
      <c r="F5892" s="48"/>
      <c r="G5892" s="48"/>
      <c r="H5892" s="61"/>
      <c r="I5892" s="48"/>
      <c r="J5892" s="48"/>
    </row>
    <row r="5893" spans="6:10" x14ac:dyDescent="0.25">
      <c r="F5893" s="48"/>
      <c r="G5893" s="48"/>
      <c r="H5893" s="61"/>
      <c r="I5893" s="48"/>
      <c r="J5893" s="48"/>
    </row>
    <row r="5894" spans="6:10" x14ac:dyDescent="0.25">
      <c r="F5894" s="48"/>
      <c r="G5894" s="48"/>
      <c r="H5894" s="61"/>
      <c r="I5894" s="48"/>
      <c r="J5894" s="48"/>
    </row>
    <row r="5895" spans="6:10" x14ac:dyDescent="0.25">
      <c r="F5895" s="48"/>
      <c r="G5895" s="48"/>
      <c r="H5895" s="61"/>
      <c r="I5895" s="48"/>
      <c r="J5895" s="48"/>
    </row>
    <row r="5896" spans="6:10" x14ac:dyDescent="0.25">
      <c r="F5896" s="48"/>
      <c r="G5896" s="48"/>
      <c r="H5896" s="61"/>
      <c r="I5896" s="48"/>
      <c r="J5896" s="48"/>
    </row>
    <row r="5897" spans="6:10" x14ac:dyDescent="0.25">
      <c r="F5897" s="48"/>
      <c r="G5897" s="48"/>
      <c r="H5897" s="61"/>
      <c r="I5897" s="48"/>
      <c r="J5897" s="48"/>
    </row>
    <row r="5898" spans="6:10" x14ac:dyDescent="0.25">
      <c r="F5898" s="48"/>
      <c r="G5898" s="48"/>
      <c r="H5898" s="61"/>
      <c r="I5898" s="48"/>
      <c r="J5898" s="48"/>
    </row>
    <row r="5899" spans="6:10" x14ac:dyDescent="0.25">
      <c r="F5899" s="48"/>
      <c r="G5899" s="48"/>
      <c r="H5899" s="61"/>
      <c r="I5899" s="48"/>
      <c r="J5899" s="48"/>
    </row>
    <row r="5900" spans="6:10" x14ac:dyDescent="0.25">
      <c r="F5900" s="48"/>
      <c r="G5900" s="48"/>
      <c r="H5900" s="61"/>
      <c r="I5900" s="48"/>
      <c r="J5900" s="48"/>
    </row>
    <row r="5901" spans="6:10" x14ac:dyDescent="0.25">
      <c r="F5901" s="48"/>
      <c r="G5901" s="48"/>
      <c r="H5901" s="61"/>
      <c r="I5901" s="48"/>
      <c r="J5901" s="48"/>
    </row>
    <row r="5902" spans="6:10" x14ac:dyDescent="0.25">
      <c r="F5902" s="48"/>
      <c r="G5902" s="48"/>
      <c r="H5902" s="61"/>
      <c r="I5902" s="48"/>
      <c r="J5902" s="48"/>
    </row>
    <row r="5903" spans="6:10" x14ac:dyDescent="0.25">
      <c r="F5903" s="48"/>
      <c r="G5903" s="48"/>
      <c r="H5903" s="61"/>
      <c r="I5903" s="48"/>
      <c r="J5903" s="48"/>
    </row>
    <row r="5904" spans="6:10" x14ac:dyDescent="0.25">
      <c r="F5904" s="48"/>
      <c r="G5904" s="48"/>
      <c r="H5904" s="61"/>
      <c r="I5904" s="48"/>
      <c r="J5904" s="48"/>
    </row>
    <row r="5905" spans="6:10" x14ac:dyDescent="0.25">
      <c r="F5905" s="48"/>
      <c r="G5905" s="48"/>
      <c r="H5905" s="61"/>
      <c r="I5905" s="48"/>
      <c r="J5905" s="48"/>
    </row>
    <row r="5906" spans="6:10" x14ac:dyDescent="0.25">
      <c r="F5906" s="48"/>
      <c r="G5906" s="48"/>
      <c r="H5906" s="61"/>
      <c r="I5906" s="48"/>
      <c r="J5906" s="48"/>
    </row>
    <row r="5907" spans="6:10" x14ac:dyDescent="0.25">
      <c r="F5907" s="48"/>
      <c r="G5907" s="48"/>
      <c r="H5907" s="61"/>
      <c r="I5907" s="48"/>
      <c r="J5907" s="48"/>
    </row>
    <row r="5908" spans="6:10" x14ac:dyDescent="0.25">
      <c r="F5908" s="48"/>
      <c r="G5908" s="48"/>
      <c r="H5908" s="61"/>
      <c r="I5908" s="48"/>
      <c r="J5908" s="48"/>
    </row>
    <row r="5909" spans="6:10" x14ac:dyDescent="0.25">
      <c r="F5909" s="48"/>
      <c r="G5909" s="48"/>
      <c r="H5909" s="61"/>
      <c r="I5909" s="48"/>
      <c r="J5909" s="48"/>
    </row>
    <row r="5910" spans="6:10" x14ac:dyDescent="0.25">
      <c r="F5910" s="48"/>
      <c r="G5910" s="48"/>
      <c r="H5910" s="61"/>
      <c r="I5910" s="48"/>
      <c r="J5910" s="48"/>
    </row>
    <row r="5911" spans="6:10" x14ac:dyDescent="0.25">
      <c r="F5911" s="48"/>
      <c r="G5911" s="48"/>
      <c r="H5911" s="61"/>
      <c r="I5911" s="48"/>
      <c r="J5911" s="48"/>
    </row>
    <row r="5912" spans="6:10" x14ac:dyDescent="0.25">
      <c r="F5912" s="48"/>
      <c r="G5912" s="48"/>
      <c r="H5912" s="61"/>
      <c r="I5912" s="48"/>
      <c r="J5912" s="48"/>
    </row>
    <row r="5913" spans="6:10" x14ac:dyDescent="0.25">
      <c r="F5913" s="48"/>
      <c r="G5913" s="48"/>
      <c r="H5913" s="61"/>
      <c r="I5913" s="48"/>
      <c r="J5913" s="48"/>
    </row>
    <row r="5914" spans="6:10" x14ac:dyDescent="0.25">
      <c r="F5914" s="48"/>
      <c r="G5914" s="48"/>
      <c r="H5914" s="61"/>
      <c r="I5914" s="48"/>
      <c r="J5914" s="48"/>
    </row>
    <row r="5915" spans="6:10" x14ac:dyDescent="0.25">
      <c r="F5915" s="48"/>
      <c r="G5915" s="48"/>
      <c r="H5915" s="61"/>
      <c r="I5915" s="48"/>
      <c r="J5915" s="48"/>
    </row>
    <row r="5916" spans="6:10" x14ac:dyDescent="0.25">
      <c r="F5916" s="48"/>
      <c r="G5916" s="48"/>
      <c r="H5916" s="61"/>
      <c r="I5916" s="48"/>
      <c r="J5916" s="48"/>
    </row>
    <row r="5917" spans="6:10" x14ac:dyDescent="0.25">
      <c r="F5917" s="48"/>
      <c r="G5917" s="48"/>
      <c r="H5917" s="61"/>
      <c r="I5917" s="48"/>
      <c r="J5917" s="48"/>
    </row>
    <row r="5918" spans="6:10" x14ac:dyDescent="0.25">
      <c r="F5918" s="48"/>
      <c r="G5918" s="48"/>
      <c r="H5918" s="61"/>
      <c r="I5918" s="48"/>
      <c r="J5918" s="48"/>
    </row>
    <row r="5919" spans="6:10" x14ac:dyDescent="0.25">
      <c r="F5919" s="48"/>
      <c r="G5919" s="48"/>
      <c r="H5919" s="61"/>
      <c r="I5919" s="48"/>
      <c r="J5919" s="48"/>
    </row>
    <row r="5920" spans="6:10" x14ac:dyDescent="0.25">
      <c r="F5920" s="48"/>
      <c r="G5920" s="48"/>
      <c r="H5920" s="61"/>
      <c r="I5920" s="48"/>
      <c r="J5920" s="48"/>
    </row>
    <row r="5921" spans="6:10" x14ac:dyDescent="0.25">
      <c r="F5921" s="48"/>
      <c r="G5921" s="48"/>
      <c r="H5921" s="61"/>
      <c r="I5921" s="48"/>
      <c r="J5921" s="48"/>
    </row>
    <row r="5922" spans="6:10" x14ac:dyDescent="0.25">
      <c r="F5922" s="48"/>
      <c r="G5922" s="48"/>
      <c r="H5922" s="61"/>
      <c r="I5922" s="48"/>
      <c r="J5922" s="48"/>
    </row>
    <row r="5923" spans="6:10" x14ac:dyDescent="0.25">
      <c r="F5923" s="48"/>
      <c r="G5923" s="48"/>
      <c r="H5923" s="61"/>
      <c r="I5923" s="48"/>
      <c r="J5923" s="48"/>
    </row>
    <row r="5924" spans="6:10" x14ac:dyDescent="0.25">
      <c r="F5924" s="48"/>
      <c r="G5924" s="48"/>
      <c r="H5924" s="61"/>
      <c r="I5924" s="48"/>
      <c r="J5924" s="48"/>
    </row>
    <row r="5925" spans="6:10" x14ac:dyDescent="0.25">
      <c r="F5925" s="48"/>
      <c r="G5925" s="48"/>
      <c r="H5925" s="61"/>
      <c r="I5925" s="48"/>
      <c r="J5925" s="48"/>
    </row>
    <row r="5926" spans="6:10" x14ac:dyDescent="0.25">
      <c r="F5926" s="48"/>
      <c r="G5926" s="48"/>
      <c r="H5926" s="61"/>
      <c r="I5926" s="48"/>
      <c r="J5926" s="48"/>
    </row>
    <row r="5927" spans="6:10" x14ac:dyDescent="0.25">
      <c r="F5927" s="48"/>
      <c r="G5927" s="48"/>
      <c r="H5927" s="61"/>
      <c r="I5927" s="48"/>
      <c r="J5927" s="48"/>
    </row>
    <row r="5928" spans="6:10" x14ac:dyDescent="0.25">
      <c r="F5928" s="48"/>
      <c r="G5928" s="48"/>
      <c r="H5928" s="61"/>
      <c r="I5928" s="48"/>
      <c r="J5928" s="48"/>
    </row>
    <row r="5929" spans="6:10" x14ac:dyDescent="0.25">
      <c r="F5929" s="48"/>
      <c r="G5929" s="48"/>
      <c r="H5929" s="61"/>
      <c r="I5929" s="48"/>
      <c r="J5929" s="48"/>
    </row>
    <row r="5930" spans="6:10" x14ac:dyDescent="0.25">
      <c r="F5930" s="48"/>
      <c r="G5930" s="48"/>
      <c r="H5930" s="61"/>
      <c r="I5930" s="48"/>
      <c r="J5930" s="48"/>
    </row>
    <row r="5931" spans="6:10" x14ac:dyDescent="0.25">
      <c r="F5931" s="48"/>
      <c r="G5931" s="48"/>
      <c r="H5931" s="61"/>
      <c r="I5931" s="48"/>
      <c r="J5931" s="48"/>
    </row>
    <row r="5932" spans="6:10" x14ac:dyDescent="0.25">
      <c r="F5932" s="48"/>
      <c r="G5932" s="48"/>
      <c r="H5932" s="61"/>
      <c r="I5932" s="48"/>
      <c r="J5932" s="48"/>
    </row>
    <row r="5933" spans="6:10" x14ac:dyDescent="0.25">
      <c r="F5933" s="48"/>
      <c r="G5933" s="48"/>
      <c r="H5933" s="61"/>
      <c r="I5933" s="48"/>
      <c r="J5933" s="48"/>
    </row>
    <row r="5934" spans="6:10" x14ac:dyDescent="0.25">
      <c r="F5934" s="48"/>
      <c r="G5934" s="48"/>
      <c r="H5934" s="61"/>
      <c r="I5934" s="48"/>
      <c r="J5934" s="48"/>
    </row>
    <row r="5935" spans="6:10" x14ac:dyDescent="0.25">
      <c r="F5935" s="48"/>
      <c r="G5935" s="48"/>
      <c r="H5935" s="61"/>
      <c r="I5935" s="48"/>
      <c r="J5935" s="48"/>
    </row>
    <row r="5936" spans="6:10" x14ac:dyDescent="0.25">
      <c r="F5936" s="48"/>
      <c r="G5936" s="48"/>
      <c r="H5936" s="61"/>
      <c r="I5936" s="48"/>
      <c r="J5936" s="48"/>
    </row>
    <row r="5937" spans="6:10" x14ac:dyDescent="0.25">
      <c r="F5937" s="48"/>
      <c r="G5937" s="48"/>
      <c r="H5937" s="61"/>
      <c r="I5937" s="48"/>
      <c r="J5937" s="48"/>
    </row>
    <row r="5938" spans="6:10" x14ac:dyDescent="0.25">
      <c r="F5938" s="48"/>
      <c r="G5938" s="48"/>
      <c r="H5938" s="61"/>
      <c r="I5938" s="48"/>
      <c r="J5938" s="48"/>
    </row>
    <row r="5939" spans="6:10" x14ac:dyDescent="0.25">
      <c r="F5939" s="48"/>
      <c r="G5939" s="48"/>
      <c r="H5939" s="61"/>
      <c r="I5939" s="48"/>
      <c r="J5939" s="48"/>
    </row>
    <row r="5940" spans="6:10" x14ac:dyDescent="0.25">
      <c r="F5940" s="48"/>
      <c r="G5940" s="48"/>
      <c r="H5940" s="61"/>
      <c r="I5940" s="48"/>
      <c r="J5940" s="48"/>
    </row>
    <row r="5941" spans="6:10" x14ac:dyDescent="0.25">
      <c r="F5941" s="48"/>
      <c r="G5941" s="48"/>
      <c r="H5941" s="61"/>
      <c r="I5941" s="48"/>
      <c r="J5941" s="48"/>
    </row>
    <row r="5942" spans="6:10" x14ac:dyDescent="0.25">
      <c r="F5942" s="48"/>
      <c r="G5942" s="48"/>
      <c r="H5942" s="61"/>
      <c r="I5942" s="48"/>
      <c r="J5942" s="48"/>
    </row>
    <row r="5943" spans="6:10" x14ac:dyDescent="0.25">
      <c r="F5943" s="48"/>
      <c r="G5943" s="48"/>
      <c r="H5943" s="61"/>
      <c r="I5943" s="48"/>
      <c r="J5943" s="48"/>
    </row>
    <row r="5944" spans="6:10" x14ac:dyDescent="0.25">
      <c r="F5944" s="48"/>
      <c r="G5944" s="48"/>
      <c r="H5944" s="61"/>
      <c r="I5944" s="48"/>
      <c r="J5944" s="48"/>
    </row>
    <row r="5945" spans="6:10" x14ac:dyDescent="0.25">
      <c r="F5945" s="48"/>
      <c r="G5945" s="48"/>
      <c r="H5945" s="61"/>
      <c r="I5945" s="48"/>
      <c r="J5945" s="48"/>
    </row>
    <row r="5946" spans="6:10" x14ac:dyDescent="0.25">
      <c r="F5946" s="48"/>
      <c r="G5946" s="48"/>
      <c r="H5946" s="61"/>
      <c r="I5946" s="48"/>
      <c r="J5946" s="48"/>
    </row>
    <row r="5947" spans="6:10" x14ac:dyDescent="0.25">
      <c r="F5947" s="48"/>
      <c r="G5947" s="48"/>
      <c r="H5947" s="61"/>
      <c r="I5947" s="48"/>
      <c r="J5947" s="48"/>
    </row>
    <row r="5948" spans="6:10" x14ac:dyDescent="0.25">
      <c r="F5948" s="48"/>
      <c r="G5948" s="48"/>
      <c r="H5948" s="61"/>
      <c r="I5948" s="48"/>
      <c r="J5948" s="48"/>
    </row>
    <row r="5949" spans="6:10" x14ac:dyDescent="0.25">
      <c r="F5949" s="48"/>
      <c r="G5949" s="48"/>
      <c r="H5949" s="61"/>
      <c r="I5949" s="48"/>
      <c r="J5949" s="48"/>
    </row>
    <row r="5950" spans="6:10" x14ac:dyDescent="0.25">
      <c r="F5950" s="48"/>
      <c r="G5950" s="48"/>
      <c r="H5950" s="61"/>
      <c r="I5950" s="48"/>
      <c r="J5950" s="48"/>
    </row>
    <row r="5951" spans="6:10" x14ac:dyDescent="0.25">
      <c r="F5951" s="48"/>
      <c r="G5951" s="48"/>
      <c r="H5951" s="61"/>
      <c r="I5951" s="48"/>
      <c r="J5951" s="48"/>
    </row>
    <row r="5952" spans="6:10" x14ac:dyDescent="0.25">
      <c r="F5952" s="48"/>
      <c r="G5952" s="48"/>
      <c r="H5952" s="61"/>
      <c r="I5952" s="48"/>
      <c r="J5952" s="48"/>
    </row>
    <row r="5953" spans="6:10" x14ac:dyDescent="0.25">
      <c r="F5953" s="48"/>
      <c r="G5953" s="48"/>
      <c r="H5953" s="61"/>
      <c r="I5953" s="48"/>
      <c r="J5953" s="48"/>
    </row>
    <row r="5954" spans="6:10" x14ac:dyDescent="0.25">
      <c r="F5954" s="48"/>
      <c r="G5954" s="48"/>
      <c r="H5954" s="61"/>
      <c r="I5954" s="48"/>
      <c r="J5954" s="48"/>
    </row>
    <row r="5955" spans="6:10" x14ac:dyDescent="0.25">
      <c r="F5955" s="48"/>
      <c r="G5955" s="48"/>
      <c r="H5955" s="61"/>
      <c r="I5955" s="48"/>
      <c r="J5955" s="48"/>
    </row>
    <row r="5956" spans="6:10" x14ac:dyDescent="0.25">
      <c r="F5956" s="48"/>
      <c r="G5956" s="48"/>
      <c r="H5956" s="61"/>
      <c r="I5956" s="48"/>
      <c r="J5956" s="48"/>
    </row>
    <row r="5957" spans="6:10" x14ac:dyDescent="0.25">
      <c r="F5957" s="48"/>
      <c r="G5957" s="48"/>
      <c r="H5957" s="61"/>
      <c r="I5957" s="48"/>
      <c r="J5957" s="48"/>
    </row>
    <row r="5958" spans="6:10" x14ac:dyDescent="0.25">
      <c r="F5958" s="48"/>
      <c r="G5958" s="48"/>
      <c r="H5958" s="61"/>
      <c r="I5958" s="48"/>
      <c r="J5958" s="48"/>
    </row>
    <row r="5959" spans="6:10" x14ac:dyDescent="0.25">
      <c r="F5959" s="48"/>
      <c r="G5959" s="48"/>
      <c r="H5959" s="61"/>
      <c r="I5959" s="48"/>
      <c r="J5959" s="48"/>
    </row>
    <row r="5960" spans="6:10" x14ac:dyDescent="0.25">
      <c r="F5960" s="48"/>
      <c r="G5960" s="48"/>
      <c r="H5960" s="61"/>
      <c r="I5960" s="48"/>
      <c r="J5960" s="48"/>
    </row>
    <row r="5961" spans="6:10" x14ac:dyDescent="0.25">
      <c r="F5961" s="48"/>
      <c r="G5961" s="48"/>
      <c r="H5961" s="61"/>
      <c r="I5961" s="48"/>
      <c r="J5961" s="48"/>
    </row>
    <row r="5962" spans="6:10" x14ac:dyDescent="0.25">
      <c r="F5962" s="48"/>
      <c r="G5962" s="48"/>
      <c r="H5962" s="61"/>
      <c r="I5962" s="48"/>
      <c r="J5962" s="48"/>
    </row>
    <row r="5963" spans="6:10" x14ac:dyDescent="0.25">
      <c r="F5963" s="48"/>
      <c r="G5963" s="48"/>
      <c r="H5963" s="61"/>
      <c r="I5963" s="48"/>
      <c r="J5963" s="48"/>
    </row>
    <row r="5964" spans="6:10" x14ac:dyDescent="0.25">
      <c r="F5964" s="48"/>
      <c r="G5964" s="48"/>
      <c r="H5964" s="61"/>
      <c r="I5964" s="48"/>
      <c r="J5964" s="48"/>
    </row>
    <row r="5965" spans="6:10" x14ac:dyDescent="0.25">
      <c r="F5965" s="48"/>
      <c r="G5965" s="48"/>
      <c r="H5965" s="61"/>
      <c r="I5965" s="48"/>
      <c r="J5965" s="48"/>
    </row>
    <row r="5966" spans="6:10" x14ac:dyDescent="0.25">
      <c r="F5966" s="48"/>
      <c r="G5966" s="48"/>
      <c r="H5966" s="61"/>
      <c r="I5966" s="48"/>
      <c r="J5966" s="48"/>
    </row>
    <row r="5967" spans="6:10" x14ac:dyDescent="0.25">
      <c r="F5967" s="48"/>
      <c r="G5967" s="48"/>
      <c r="H5967" s="61"/>
      <c r="I5967" s="48"/>
      <c r="J5967" s="48"/>
    </row>
    <row r="5968" spans="6:10" x14ac:dyDescent="0.25">
      <c r="F5968" s="48"/>
      <c r="G5968" s="48"/>
      <c r="H5968" s="61"/>
      <c r="I5968" s="48"/>
      <c r="J5968" s="48"/>
    </row>
    <row r="5969" spans="6:10" x14ac:dyDescent="0.25">
      <c r="F5969" s="48"/>
      <c r="G5969" s="48"/>
      <c r="H5969" s="61"/>
      <c r="I5969" s="48"/>
      <c r="J5969" s="48"/>
    </row>
    <row r="5970" spans="6:10" x14ac:dyDescent="0.25">
      <c r="F5970" s="48"/>
      <c r="G5970" s="48"/>
      <c r="H5970" s="61"/>
      <c r="I5970" s="48"/>
      <c r="J5970" s="48"/>
    </row>
    <row r="5971" spans="6:10" x14ac:dyDescent="0.25">
      <c r="F5971" s="48"/>
      <c r="G5971" s="48"/>
      <c r="H5971" s="61"/>
      <c r="I5971" s="48"/>
      <c r="J5971" s="48"/>
    </row>
    <row r="5972" spans="6:10" x14ac:dyDescent="0.25">
      <c r="F5972" s="48"/>
      <c r="G5972" s="48"/>
      <c r="H5972" s="61"/>
      <c r="I5972" s="48"/>
      <c r="J5972" s="48"/>
    </row>
    <row r="5973" spans="6:10" x14ac:dyDescent="0.25">
      <c r="F5973" s="48"/>
      <c r="G5973" s="48"/>
      <c r="H5973" s="61"/>
      <c r="I5973" s="48"/>
      <c r="J5973" s="48"/>
    </row>
    <row r="5974" spans="6:10" x14ac:dyDescent="0.25">
      <c r="F5974" s="48"/>
      <c r="G5974" s="48"/>
      <c r="H5974" s="61"/>
      <c r="I5974" s="48"/>
      <c r="J5974" s="48"/>
    </row>
    <row r="5975" spans="6:10" x14ac:dyDescent="0.25">
      <c r="F5975" s="48"/>
      <c r="G5975" s="48"/>
      <c r="H5975" s="61"/>
      <c r="I5975" s="48"/>
      <c r="J5975" s="48"/>
    </row>
    <row r="5976" spans="6:10" x14ac:dyDescent="0.25">
      <c r="F5976" s="48"/>
      <c r="G5976" s="48"/>
      <c r="H5976" s="61"/>
      <c r="I5976" s="48"/>
      <c r="J5976" s="48"/>
    </row>
    <row r="5977" spans="6:10" x14ac:dyDescent="0.25">
      <c r="F5977" s="48"/>
      <c r="G5977" s="48"/>
      <c r="H5977" s="61"/>
      <c r="I5977" s="48"/>
      <c r="J5977" s="48"/>
    </row>
    <row r="5978" spans="6:10" x14ac:dyDescent="0.25">
      <c r="F5978" s="48"/>
      <c r="G5978" s="48"/>
      <c r="H5978" s="61"/>
      <c r="I5978" s="48"/>
      <c r="J5978" s="48"/>
    </row>
    <row r="5979" spans="6:10" x14ac:dyDescent="0.25">
      <c r="F5979" s="48"/>
      <c r="G5979" s="48"/>
      <c r="H5979" s="61"/>
      <c r="I5979" s="48"/>
      <c r="J5979" s="48"/>
    </row>
    <row r="5980" spans="6:10" x14ac:dyDescent="0.25">
      <c r="F5980" s="48"/>
      <c r="G5980" s="48"/>
      <c r="H5980" s="61"/>
      <c r="I5980" s="48"/>
      <c r="J5980" s="48"/>
    </row>
    <row r="5981" spans="6:10" x14ac:dyDescent="0.25">
      <c r="F5981" s="48"/>
      <c r="G5981" s="48"/>
      <c r="H5981" s="61"/>
      <c r="I5981" s="48"/>
      <c r="J5981" s="48"/>
    </row>
    <row r="5982" spans="6:10" x14ac:dyDescent="0.25">
      <c r="F5982" s="48"/>
      <c r="G5982" s="48"/>
      <c r="H5982" s="61"/>
      <c r="I5982" s="48"/>
      <c r="J5982" s="48"/>
    </row>
    <row r="5983" spans="6:10" x14ac:dyDescent="0.25">
      <c r="F5983" s="48"/>
      <c r="G5983" s="48"/>
      <c r="H5983" s="61"/>
      <c r="I5983" s="48"/>
      <c r="J5983" s="48"/>
    </row>
    <row r="5984" spans="6:10" x14ac:dyDescent="0.25">
      <c r="F5984" s="48"/>
      <c r="G5984" s="48"/>
      <c r="H5984" s="61"/>
      <c r="I5984" s="48"/>
      <c r="J5984" s="48"/>
    </row>
    <row r="5985" spans="6:10" x14ac:dyDescent="0.25">
      <c r="F5985" s="48"/>
      <c r="G5985" s="48"/>
      <c r="H5985" s="61"/>
      <c r="I5985" s="48"/>
      <c r="J5985" s="48"/>
    </row>
    <row r="5986" spans="6:10" x14ac:dyDescent="0.25">
      <c r="F5986" s="48"/>
      <c r="G5986" s="48"/>
      <c r="H5986" s="61"/>
      <c r="I5986" s="48"/>
      <c r="J5986" s="48"/>
    </row>
    <row r="5987" spans="6:10" x14ac:dyDescent="0.25">
      <c r="F5987" s="48"/>
      <c r="G5987" s="48"/>
      <c r="H5987" s="61"/>
      <c r="I5987" s="48"/>
      <c r="J5987" s="48"/>
    </row>
    <row r="5988" spans="6:10" x14ac:dyDescent="0.25">
      <c r="F5988" s="48"/>
      <c r="G5988" s="48"/>
      <c r="H5988" s="61"/>
      <c r="I5988" s="48"/>
      <c r="J5988" s="48"/>
    </row>
    <row r="5989" spans="6:10" x14ac:dyDescent="0.25">
      <c r="F5989" s="48"/>
      <c r="G5989" s="48"/>
      <c r="H5989" s="61"/>
      <c r="I5989" s="48"/>
      <c r="J5989" s="48"/>
    </row>
    <row r="5990" spans="6:10" x14ac:dyDescent="0.25">
      <c r="F5990" s="48"/>
      <c r="G5990" s="48"/>
      <c r="H5990" s="61"/>
      <c r="I5990" s="48"/>
      <c r="J5990" s="48"/>
    </row>
    <row r="5991" spans="6:10" x14ac:dyDescent="0.25">
      <c r="F5991" s="48"/>
      <c r="G5991" s="48"/>
      <c r="H5991" s="61"/>
      <c r="I5991" s="48"/>
      <c r="J5991" s="48"/>
    </row>
    <row r="5992" spans="6:10" x14ac:dyDescent="0.25">
      <c r="F5992" s="48"/>
      <c r="G5992" s="48"/>
      <c r="H5992" s="61"/>
      <c r="I5992" s="48"/>
      <c r="J5992" s="48"/>
    </row>
    <row r="5993" spans="6:10" x14ac:dyDescent="0.25">
      <c r="F5993" s="48"/>
      <c r="G5993" s="48"/>
      <c r="H5993" s="61"/>
      <c r="I5993" s="48"/>
      <c r="J5993" s="48"/>
    </row>
    <row r="5994" spans="6:10" x14ac:dyDescent="0.25">
      <c r="F5994" s="48"/>
      <c r="G5994" s="48"/>
      <c r="H5994" s="61"/>
      <c r="I5994" s="48"/>
      <c r="J5994" s="48"/>
    </row>
    <row r="5995" spans="6:10" x14ac:dyDescent="0.25">
      <c r="F5995" s="48"/>
      <c r="G5995" s="48"/>
      <c r="H5995" s="61"/>
      <c r="I5995" s="48"/>
      <c r="J5995" s="48"/>
    </row>
    <row r="5996" spans="6:10" x14ac:dyDescent="0.25">
      <c r="F5996" s="48"/>
      <c r="G5996" s="48"/>
      <c r="H5996" s="61"/>
      <c r="I5996" s="48"/>
      <c r="J5996" s="48"/>
    </row>
    <row r="5997" spans="6:10" x14ac:dyDescent="0.25">
      <c r="F5997" s="48"/>
      <c r="G5997" s="48"/>
      <c r="H5997" s="61"/>
      <c r="I5997" s="48"/>
      <c r="J5997" s="48"/>
    </row>
    <row r="5998" spans="6:10" x14ac:dyDescent="0.25">
      <c r="F5998" s="48"/>
      <c r="G5998" s="48"/>
      <c r="H5998" s="61"/>
      <c r="I5998" s="48"/>
      <c r="J5998" s="48"/>
    </row>
    <row r="5999" spans="6:10" x14ac:dyDescent="0.25">
      <c r="F5999" s="48"/>
      <c r="G5999" s="48"/>
      <c r="H5999" s="61"/>
      <c r="I5999" s="48"/>
      <c r="J5999" s="48"/>
    </row>
    <row r="6000" spans="6:10" x14ac:dyDescent="0.25">
      <c r="F6000" s="48"/>
      <c r="G6000" s="48"/>
      <c r="H6000" s="61"/>
      <c r="I6000" s="48"/>
      <c r="J6000" s="48"/>
    </row>
    <row r="6001" spans="6:10" x14ac:dyDescent="0.25">
      <c r="F6001" s="48"/>
      <c r="G6001" s="48"/>
      <c r="H6001" s="61"/>
      <c r="I6001" s="48"/>
      <c r="J6001" s="48"/>
    </row>
    <row r="6002" spans="6:10" x14ac:dyDescent="0.25">
      <c r="F6002" s="48"/>
      <c r="G6002" s="48"/>
      <c r="H6002" s="61"/>
      <c r="I6002" s="48"/>
      <c r="J6002" s="48"/>
    </row>
    <row r="6003" spans="6:10" x14ac:dyDescent="0.25">
      <c r="F6003" s="48"/>
      <c r="G6003" s="48"/>
      <c r="H6003" s="61"/>
      <c r="I6003" s="48"/>
      <c r="J6003" s="48"/>
    </row>
    <row r="6004" spans="6:10" x14ac:dyDescent="0.25">
      <c r="F6004" s="48"/>
      <c r="G6004" s="48"/>
      <c r="H6004" s="61"/>
      <c r="I6004" s="48"/>
      <c r="J6004" s="48"/>
    </row>
    <row r="6005" spans="6:10" x14ac:dyDescent="0.25">
      <c r="F6005" s="48"/>
      <c r="G6005" s="48"/>
      <c r="H6005" s="61"/>
      <c r="I6005" s="48"/>
      <c r="J6005" s="48"/>
    </row>
    <row r="6006" spans="6:10" x14ac:dyDescent="0.25">
      <c r="F6006" s="48"/>
      <c r="G6006" s="48"/>
      <c r="H6006" s="61"/>
      <c r="I6006" s="48"/>
      <c r="J6006" s="48"/>
    </row>
    <row r="6007" spans="6:10" x14ac:dyDescent="0.25">
      <c r="F6007" s="48"/>
      <c r="G6007" s="48"/>
      <c r="H6007" s="61"/>
      <c r="I6007" s="48"/>
      <c r="J6007" s="48"/>
    </row>
    <row r="6008" spans="6:10" x14ac:dyDescent="0.25">
      <c r="F6008" s="48"/>
      <c r="G6008" s="48"/>
      <c r="H6008" s="61"/>
      <c r="I6008" s="48"/>
      <c r="J6008" s="48"/>
    </row>
    <row r="6009" spans="6:10" x14ac:dyDescent="0.25">
      <c r="F6009" s="48"/>
      <c r="G6009" s="48"/>
      <c r="H6009" s="61"/>
      <c r="I6009" s="48"/>
      <c r="J6009" s="48"/>
    </row>
    <row r="6010" spans="6:10" x14ac:dyDescent="0.25">
      <c r="F6010" s="48"/>
      <c r="G6010" s="48"/>
      <c r="H6010" s="61"/>
      <c r="I6010" s="48"/>
      <c r="J6010" s="48"/>
    </row>
    <row r="6011" spans="6:10" x14ac:dyDescent="0.25">
      <c r="F6011" s="48"/>
      <c r="G6011" s="48"/>
      <c r="H6011" s="61"/>
      <c r="I6011" s="48"/>
      <c r="J6011" s="48"/>
    </row>
    <row r="6012" spans="6:10" x14ac:dyDescent="0.25">
      <c r="F6012" s="48"/>
      <c r="G6012" s="48"/>
      <c r="H6012" s="61"/>
      <c r="I6012" s="48"/>
      <c r="J6012" s="48"/>
    </row>
    <row r="6013" spans="6:10" x14ac:dyDescent="0.25">
      <c r="F6013" s="48"/>
      <c r="G6013" s="48"/>
      <c r="H6013" s="61"/>
      <c r="I6013" s="48"/>
      <c r="J6013" s="48"/>
    </row>
    <row r="6014" spans="6:10" x14ac:dyDescent="0.25">
      <c r="F6014" s="48"/>
      <c r="G6014" s="48"/>
      <c r="H6014" s="61"/>
      <c r="I6014" s="48"/>
      <c r="J6014" s="48"/>
    </row>
    <row r="6015" spans="6:10" x14ac:dyDescent="0.25">
      <c r="F6015" s="48"/>
      <c r="G6015" s="48"/>
      <c r="H6015" s="61"/>
      <c r="I6015" s="48"/>
      <c r="J6015" s="48"/>
    </row>
    <row r="6016" spans="6:10" x14ac:dyDescent="0.25">
      <c r="F6016" s="48"/>
      <c r="G6016" s="48"/>
      <c r="H6016" s="61"/>
      <c r="I6016" s="48"/>
      <c r="J6016" s="48"/>
    </row>
    <row r="6017" spans="6:10" x14ac:dyDescent="0.25">
      <c r="F6017" s="48"/>
      <c r="G6017" s="48"/>
      <c r="H6017" s="61"/>
      <c r="I6017" s="48"/>
      <c r="J6017" s="48"/>
    </row>
    <row r="6018" spans="6:10" x14ac:dyDescent="0.25">
      <c r="F6018" s="48"/>
      <c r="G6018" s="48"/>
      <c r="H6018" s="61"/>
      <c r="I6018" s="48"/>
      <c r="J6018" s="48"/>
    </row>
    <row r="6019" spans="6:10" x14ac:dyDescent="0.25">
      <c r="F6019" s="48"/>
      <c r="G6019" s="48"/>
      <c r="H6019" s="61"/>
      <c r="I6019" s="48"/>
      <c r="J6019" s="48"/>
    </row>
    <row r="6020" spans="6:10" x14ac:dyDescent="0.25">
      <c r="F6020" s="48"/>
      <c r="G6020" s="48"/>
      <c r="H6020" s="61"/>
      <c r="I6020" s="48"/>
      <c r="J6020" s="48"/>
    </row>
    <row r="6021" spans="6:10" x14ac:dyDescent="0.25">
      <c r="F6021" s="48"/>
      <c r="G6021" s="48"/>
      <c r="H6021" s="61"/>
      <c r="I6021" s="48"/>
      <c r="J6021" s="48"/>
    </row>
    <row r="6022" spans="6:10" x14ac:dyDescent="0.25">
      <c r="F6022" s="48"/>
      <c r="G6022" s="48"/>
      <c r="H6022" s="61"/>
      <c r="I6022" s="48"/>
      <c r="J6022" s="48"/>
    </row>
    <row r="6023" spans="6:10" x14ac:dyDescent="0.25">
      <c r="F6023" s="48"/>
      <c r="G6023" s="48"/>
      <c r="H6023" s="61"/>
      <c r="I6023" s="48"/>
      <c r="J6023" s="48"/>
    </row>
    <row r="6024" spans="6:10" x14ac:dyDescent="0.25">
      <c r="F6024" s="48"/>
      <c r="G6024" s="48"/>
      <c r="H6024" s="61"/>
      <c r="I6024" s="48"/>
      <c r="J6024" s="48"/>
    </row>
    <row r="6025" spans="6:10" x14ac:dyDescent="0.25">
      <c r="F6025" s="48"/>
      <c r="G6025" s="48"/>
      <c r="H6025" s="61"/>
      <c r="I6025" s="48"/>
      <c r="J6025" s="48"/>
    </row>
    <row r="6026" spans="6:10" x14ac:dyDescent="0.25">
      <c r="F6026" s="48"/>
      <c r="G6026" s="48"/>
      <c r="H6026" s="61"/>
      <c r="I6026" s="48"/>
      <c r="J6026" s="48"/>
    </row>
    <row r="6027" spans="6:10" x14ac:dyDescent="0.25">
      <c r="F6027" s="48"/>
      <c r="G6027" s="48"/>
      <c r="H6027" s="61"/>
      <c r="I6027" s="48"/>
      <c r="J6027" s="48"/>
    </row>
    <row r="6028" spans="6:10" x14ac:dyDescent="0.25">
      <c r="F6028" s="48"/>
      <c r="G6028" s="48"/>
      <c r="H6028" s="61"/>
      <c r="I6028" s="48"/>
      <c r="J6028" s="48"/>
    </row>
    <row r="6029" spans="6:10" x14ac:dyDescent="0.25">
      <c r="F6029" s="48"/>
      <c r="G6029" s="48"/>
      <c r="H6029" s="61"/>
      <c r="I6029" s="48"/>
      <c r="J6029" s="48"/>
    </row>
    <row r="6030" spans="6:10" x14ac:dyDescent="0.25">
      <c r="F6030" s="48"/>
      <c r="G6030" s="48"/>
      <c r="H6030" s="61"/>
      <c r="I6030" s="48"/>
      <c r="J6030" s="48"/>
    </row>
    <row r="6031" spans="6:10" x14ac:dyDescent="0.25">
      <c r="F6031" s="48"/>
      <c r="G6031" s="48"/>
      <c r="H6031" s="61"/>
      <c r="I6031" s="48"/>
      <c r="J6031" s="48"/>
    </row>
    <row r="6032" spans="6:10" x14ac:dyDescent="0.25">
      <c r="F6032" s="48"/>
      <c r="G6032" s="48"/>
      <c r="H6032" s="61"/>
      <c r="I6032" s="48"/>
      <c r="J6032" s="48"/>
    </row>
    <row r="6033" spans="6:10" x14ac:dyDescent="0.25">
      <c r="F6033" s="48"/>
      <c r="G6033" s="48"/>
      <c r="H6033" s="61"/>
      <c r="I6033" s="48"/>
      <c r="J6033" s="48"/>
    </row>
    <row r="6034" spans="6:10" x14ac:dyDescent="0.25">
      <c r="F6034" s="48"/>
      <c r="G6034" s="48"/>
      <c r="H6034" s="61"/>
      <c r="I6034" s="48"/>
      <c r="J6034" s="48"/>
    </row>
    <row r="6035" spans="6:10" x14ac:dyDescent="0.25">
      <c r="F6035" s="48"/>
      <c r="G6035" s="48"/>
      <c r="H6035" s="61"/>
      <c r="I6035" s="48"/>
      <c r="J6035" s="48"/>
    </row>
    <row r="6036" spans="6:10" x14ac:dyDescent="0.25">
      <c r="F6036" s="48"/>
      <c r="G6036" s="48"/>
      <c r="H6036" s="61"/>
      <c r="I6036" s="48"/>
      <c r="J6036" s="48"/>
    </row>
    <row r="6037" spans="6:10" x14ac:dyDescent="0.25">
      <c r="F6037" s="48"/>
      <c r="G6037" s="48"/>
      <c r="H6037" s="61"/>
      <c r="I6037" s="48"/>
      <c r="J6037" s="48"/>
    </row>
    <row r="6038" spans="6:10" x14ac:dyDescent="0.25">
      <c r="F6038" s="48"/>
      <c r="G6038" s="48"/>
      <c r="H6038" s="61"/>
      <c r="I6038" s="48"/>
      <c r="J6038" s="48"/>
    </row>
    <row r="6039" spans="6:10" x14ac:dyDescent="0.25">
      <c r="F6039" s="48"/>
      <c r="G6039" s="48"/>
      <c r="H6039" s="61"/>
      <c r="I6039" s="48"/>
      <c r="J6039" s="48"/>
    </row>
    <row r="6040" spans="6:10" x14ac:dyDescent="0.25">
      <c r="F6040" s="48"/>
      <c r="G6040" s="48"/>
      <c r="H6040" s="61"/>
      <c r="I6040" s="48"/>
      <c r="J6040" s="48"/>
    </row>
    <row r="6041" spans="6:10" x14ac:dyDescent="0.25">
      <c r="F6041" s="48"/>
      <c r="G6041" s="48"/>
      <c r="H6041" s="61"/>
      <c r="I6041" s="48"/>
      <c r="J6041" s="48"/>
    </row>
    <row r="6042" spans="6:10" x14ac:dyDescent="0.25">
      <c r="F6042" s="48"/>
      <c r="G6042" s="48"/>
      <c r="H6042" s="61"/>
      <c r="I6042" s="48"/>
      <c r="J6042" s="48"/>
    </row>
    <row r="6043" spans="6:10" x14ac:dyDescent="0.25">
      <c r="F6043" s="48"/>
      <c r="G6043" s="48"/>
      <c r="H6043" s="61"/>
      <c r="I6043" s="48"/>
      <c r="J6043" s="48"/>
    </row>
    <row r="6044" spans="6:10" x14ac:dyDescent="0.25">
      <c r="F6044" s="48"/>
      <c r="G6044" s="48"/>
      <c r="H6044" s="61"/>
      <c r="I6044" s="48"/>
      <c r="J6044" s="48"/>
    </row>
    <row r="6045" spans="6:10" x14ac:dyDescent="0.25">
      <c r="F6045" s="48"/>
      <c r="G6045" s="48"/>
      <c r="H6045" s="61"/>
      <c r="I6045" s="48"/>
      <c r="J6045" s="48"/>
    </row>
    <row r="6046" spans="6:10" x14ac:dyDescent="0.25">
      <c r="F6046" s="48"/>
      <c r="G6046" s="48"/>
      <c r="H6046" s="61"/>
      <c r="I6046" s="48"/>
      <c r="J6046" s="48"/>
    </row>
    <row r="6047" spans="6:10" x14ac:dyDescent="0.25">
      <c r="F6047" s="48"/>
      <c r="G6047" s="48"/>
      <c r="H6047" s="61"/>
      <c r="I6047" s="48"/>
      <c r="J6047" s="48"/>
    </row>
    <row r="6048" spans="6:10" x14ac:dyDescent="0.25">
      <c r="F6048" s="48"/>
      <c r="G6048" s="48"/>
      <c r="H6048" s="61"/>
      <c r="I6048" s="48"/>
      <c r="J6048" s="48"/>
    </row>
    <row r="6049" spans="6:10" x14ac:dyDescent="0.25">
      <c r="F6049" s="48"/>
      <c r="G6049" s="48"/>
      <c r="H6049" s="61"/>
      <c r="I6049" s="48"/>
      <c r="J6049" s="48"/>
    </row>
    <row r="6050" spans="6:10" x14ac:dyDescent="0.25">
      <c r="F6050" s="48"/>
      <c r="G6050" s="48"/>
      <c r="H6050" s="61"/>
      <c r="I6050" s="48"/>
      <c r="J6050" s="48"/>
    </row>
    <row r="6051" spans="6:10" x14ac:dyDescent="0.25">
      <c r="F6051" s="48"/>
      <c r="G6051" s="48"/>
      <c r="H6051" s="61"/>
      <c r="I6051" s="48"/>
      <c r="J6051" s="48"/>
    </row>
    <row r="6052" spans="6:10" x14ac:dyDescent="0.25">
      <c r="F6052" s="48"/>
      <c r="G6052" s="48"/>
      <c r="H6052" s="61"/>
      <c r="I6052" s="48"/>
      <c r="J6052" s="48"/>
    </row>
    <row r="6053" spans="6:10" x14ac:dyDescent="0.25">
      <c r="F6053" s="48"/>
      <c r="G6053" s="48"/>
      <c r="H6053" s="61"/>
      <c r="I6053" s="48"/>
      <c r="J6053" s="48"/>
    </row>
    <row r="6054" spans="6:10" x14ac:dyDescent="0.25">
      <c r="F6054" s="48"/>
      <c r="G6054" s="48"/>
      <c r="H6054" s="61"/>
      <c r="I6054" s="48"/>
      <c r="J6054" s="48"/>
    </row>
    <row r="6055" spans="6:10" x14ac:dyDescent="0.25">
      <c r="F6055" s="48"/>
      <c r="G6055" s="48"/>
      <c r="H6055" s="61"/>
      <c r="I6055" s="48"/>
      <c r="J6055" s="48"/>
    </row>
    <row r="6056" spans="6:10" x14ac:dyDescent="0.25">
      <c r="F6056" s="48"/>
      <c r="G6056" s="48"/>
      <c r="H6056" s="61"/>
      <c r="I6056" s="48"/>
      <c r="J6056" s="48"/>
    </row>
    <row r="6057" spans="6:10" x14ac:dyDescent="0.25">
      <c r="F6057" s="48"/>
      <c r="G6057" s="48"/>
      <c r="H6057" s="61"/>
      <c r="I6057" s="48"/>
      <c r="J6057" s="48"/>
    </row>
    <row r="6058" spans="6:10" x14ac:dyDescent="0.25">
      <c r="F6058" s="48"/>
      <c r="G6058" s="48"/>
      <c r="H6058" s="61"/>
      <c r="I6058" s="48"/>
      <c r="J6058" s="48"/>
    </row>
    <row r="6059" spans="6:10" x14ac:dyDescent="0.25">
      <c r="F6059" s="48"/>
      <c r="G6059" s="48"/>
      <c r="H6059" s="61"/>
      <c r="I6059" s="48"/>
      <c r="J6059" s="48"/>
    </row>
    <row r="6060" spans="6:10" x14ac:dyDescent="0.25">
      <c r="F6060" s="48"/>
      <c r="G6060" s="48"/>
      <c r="H6060" s="61"/>
      <c r="I6060" s="48"/>
      <c r="J6060" s="48"/>
    </row>
    <row r="6061" spans="6:10" x14ac:dyDescent="0.25">
      <c r="F6061" s="48"/>
      <c r="G6061" s="48"/>
      <c r="H6061" s="61"/>
      <c r="I6061" s="48"/>
      <c r="J6061" s="48"/>
    </row>
    <row r="6062" spans="6:10" x14ac:dyDescent="0.25">
      <c r="F6062" s="48"/>
      <c r="G6062" s="48"/>
      <c r="H6062" s="61"/>
      <c r="I6062" s="48"/>
      <c r="J6062" s="48"/>
    </row>
    <row r="6063" spans="6:10" x14ac:dyDescent="0.25">
      <c r="F6063" s="48"/>
      <c r="G6063" s="48"/>
      <c r="H6063" s="61"/>
      <c r="I6063" s="48"/>
      <c r="J6063" s="48"/>
    </row>
    <row r="6064" spans="6:10" x14ac:dyDescent="0.25">
      <c r="F6064" s="48"/>
      <c r="G6064" s="48"/>
      <c r="H6064" s="61"/>
      <c r="I6064" s="48"/>
      <c r="J6064" s="48"/>
    </row>
    <row r="6065" spans="6:10" x14ac:dyDescent="0.25">
      <c r="F6065" s="48"/>
      <c r="G6065" s="48"/>
      <c r="H6065" s="61"/>
      <c r="I6065" s="48"/>
      <c r="J6065" s="48"/>
    </row>
    <row r="6066" spans="6:10" x14ac:dyDescent="0.25">
      <c r="F6066" s="48"/>
      <c r="G6066" s="48"/>
      <c r="H6066" s="61"/>
      <c r="I6066" s="48"/>
      <c r="J6066" s="48"/>
    </row>
    <row r="6067" spans="6:10" x14ac:dyDescent="0.25">
      <c r="F6067" s="48"/>
      <c r="G6067" s="48"/>
      <c r="H6067" s="61"/>
      <c r="I6067" s="48"/>
      <c r="J6067" s="48"/>
    </row>
    <row r="6068" spans="6:10" x14ac:dyDescent="0.25">
      <c r="F6068" s="48"/>
      <c r="G6068" s="48"/>
      <c r="H6068" s="61"/>
      <c r="I6068" s="48"/>
      <c r="J6068" s="48"/>
    </row>
    <row r="6069" spans="6:10" x14ac:dyDescent="0.25">
      <c r="F6069" s="48"/>
      <c r="G6069" s="48"/>
      <c r="H6069" s="61"/>
      <c r="I6069" s="48"/>
      <c r="J6069" s="48"/>
    </row>
    <row r="6070" spans="6:10" x14ac:dyDescent="0.25">
      <c r="F6070" s="48"/>
      <c r="G6070" s="48"/>
      <c r="H6070" s="61"/>
      <c r="I6070" s="48"/>
      <c r="J6070" s="48"/>
    </row>
    <row r="6071" spans="6:10" x14ac:dyDescent="0.25">
      <c r="F6071" s="48"/>
      <c r="G6071" s="48"/>
      <c r="H6071" s="61"/>
      <c r="I6071" s="48"/>
      <c r="J6071" s="48"/>
    </row>
    <row r="6072" spans="6:10" x14ac:dyDescent="0.25">
      <c r="F6072" s="48"/>
      <c r="G6072" s="48"/>
      <c r="H6072" s="61"/>
      <c r="I6072" s="48"/>
      <c r="J6072" s="48"/>
    </row>
    <row r="6073" spans="6:10" x14ac:dyDescent="0.25">
      <c r="F6073" s="48"/>
      <c r="G6073" s="48"/>
      <c r="H6073" s="61"/>
      <c r="I6073" s="48"/>
      <c r="J6073" s="48"/>
    </row>
    <row r="6074" spans="6:10" x14ac:dyDescent="0.25">
      <c r="F6074" s="48"/>
      <c r="G6074" s="48"/>
      <c r="H6074" s="61"/>
      <c r="I6074" s="48"/>
      <c r="J6074" s="48"/>
    </row>
    <row r="6075" spans="6:10" x14ac:dyDescent="0.25">
      <c r="F6075" s="48"/>
      <c r="G6075" s="48"/>
      <c r="H6075" s="61"/>
      <c r="I6075" s="48"/>
      <c r="J6075" s="48"/>
    </row>
    <row r="6076" spans="6:10" x14ac:dyDescent="0.25">
      <c r="F6076" s="48"/>
      <c r="G6076" s="48"/>
      <c r="H6076" s="61"/>
      <c r="I6076" s="48"/>
      <c r="J6076" s="48"/>
    </row>
    <row r="6077" spans="6:10" x14ac:dyDescent="0.25">
      <c r="F6077" s="48"/>
      <c r="G6077" s="48"/>
      <c r="H6077" s="61"/>
      <c r="I6077" s="48"/>
      <c r="J6077" s="48"/>
    </row>
    <row r="6078" spans="6:10" x14ac:dyDescent="0.25">
      <c r="F6078" s="48"/>
      <c r="G6078" s="48"/>
      <c r="H6078" s="61"/>
      <c r="I6078" s="48"/>
      <c r="J6078" s="48"/>
    </row>
    <row r="6079" spans="6:10" x14ac:dyDescent="0.25">
      <c r="F6079" s="48"/>
      <c r="G6079" s="48"/>
      <c r="H6079" s="61"/>
      <c r="I6079" s="48"/>
      <c r="J6079" s="48"/>
    </row>
    <row r="6080" spans="6:10" x14ac:dyDescent="0.25">
      <c r="F6080" s="48"/>
      <c r="G6080" s="48"/>
      <c r="H6080" s="61"/>
      <c r="I6080" s="48"/>
      <c r="J6080" s="48"/>
    </row>
    <row r="6081" spans="6:10" x14ac:dyDescent="0.25">
      <c r="F6081" s="48"/>
      <c r="G6081" s="48"/>
      <c r="H6081" s="61"/>
      <c r="I6081" s="48"/>
      <c r="J6081" s="48"/>
    </row>
    <row r="6082" spans="6:10" x14ac:dyDescent="0.25">
      <c r="F6082" s="48"/>
      <c r="G6082" s="48"/>
      <c r="H6082" s="61"/>
      <c r="I6082" s="48"/>
      <c r="J6082" s="48"/>
    </row>
    <row r="6083" spans="6:10" x14ac:dyDescent="0.25">
      <c r="F6083" s="48"/>
      <c r="G6083" s="48"/>
      <c r="H6083" s="61"/>
      <c r="I6083" s="48"/>
      <c r="J6083" s="48"/>
    </row>
    <row r="6084" spans="6:10" x14ac:dyDescent="0.25">
      <c r="F6084" s="48"/>
      <c r="G6084" s="48"/>
      <c r="H6084" s="61"/>
      <c r="I6084" s="48"/>
      <c r="J6084" s="48"/>
    </row>
    <row r="6085" spans="6:10" x14ac:dyDescent="0.25">
      <c r="F6085" s="48"/>
      <c r="G6085" s="48"/>
      <c r="H6085" s="61"/>
      <c r="I6085" s="48"/>
      <c r="J6085" s="48"/>
    </row>
    <row r="6086" spans="6:10" x14ac:dyDescent="0.25">
      <c r="F6086" s="48"/>
      <c r="G6086" s="48"/>
      <c r="H6086" s="61"/>
      <c r="I6086" s="48"/>
      <c r="J6086" s="48"/>
    </row>
    <row r="6087" spans="6:10" x14ac:dyDescent="0.25">
      <c r="F6087" s="48"/>
      <c r="G6087" s="48"/>
      <c r="H6087" s="61"/>
      <c r="I6087" s="48"/>
      <c r="J6087" s="48"/>
    </row>
    <row r="6088" spans="6:10" x14ac:dyDescent="0.25">
      <c r="F6088" s="48"/>
      <c r="G6088" s="48"/>
      <c r="H6088" s="61"/>
      <c r="I6088" s="48"/>
      <c r="J6088" s="48"/>
    </row>
    <row r="6089" spans="6:10" x14ac:dyDescent="0.25">
      <c r="F6089" s="48"/>
      <c r="G6089" s="48"/>
      <c r="H6089" s="61"/>
      <c r="I6089" s="48"/>
      <c r="J6089" s="48"/>
    </row>
    <row r="6090" spans="6:10" x14ac:dyDescent="0.25">
      <c r="F6090" s="48"/>
      <c r="G6090" s="48"/>
      <c r="H6090" s="61"/>
      <c r="I6090" s="48"/>
      <c r="J6090" s="48"/>
    </row>
    <row r="6091" spans="6:10" x14ac:dyDescent="0.25">
      <c r="F6091" s="48"/>
      <c r="G6091" s="48"/>
      <c r="H6091" s="61"/>
      <c r="I6091" s="48"/>
      <c r="J6091" s="48"/>
    </row>
    <row r="6092" spans="6:10" x14ac:dyDescent="0.25">
      <c r="F6092" s="48"/>
      <c r="G6092" s="48"/>
      <c r="H6092" s="61"/>
      <c r="I6092" s="48"/>
      <c r="J6092" s="48"/>
    </row>
    <row r="6093" spans="6:10" x14ac:dyDescent="0.25">
      <c r="F6093" s="48"/>
      <c r="G6093" s="48"/>
      <c r="H6093" s="61"/>
      <c r="I6093" s="48"/>
      <c r="J6093" s="48"/>
    </row>
    <row r="6094" spans="6:10" x14ac:dyDescent="0.25">
      <c r="F6094" s="48"/>
      <c r="G6094" s="48"/>
      <c r="H6094" s="61"/>
      <c r="I6094" s="48"/>
      <c r="J6094" s="48"/>
    </row>
    <row r="6095" spans="6:10" x14ac:dyDescent="0.25">
      <c r="F6095" s="48"/>
      <c r="G6095" s="48"/>
      <c r="H6095" s="61"/>
      <c r="I6095" s="48"/>
      <c r="J6095" s="48"/>
    </row>
    <row r="6096" spans="6:10" x14ac:dyDescent="0.25">
      <c r="F6096" s="48"/>
      <c r="G6096" s="48"/>
      <c r="H6096" s="61"/>
      <c r="I6096" s="48"/>
      <c r="J6096" s="48"/>
    </row>
    <row r="6097" spans="6:10" x14ac:dyDescent="0.25">
      <c r="F6097" s="48"/>
      <c r="G6097" s="48"/>
      <c r="H6097" s="61"/>
      <c r="I6097" s="48"/>
      <c r="J6097" s="48"/>
    </row>
    <row r="6098" spans="6:10" x14ac:dyDescent="0.25">
      <c r="F6098" s="48"/>
      <c r="G6098" s="48"/>
      <c r="H6098" s="61"/>
      <c r="I6098" s="48"/>
      <c r="J6098" s="48"/>
    </row>
    <row r="6099" spans="6:10" x14ac:dyDescent="0.25">
      <c r="F6099" s="48"/>
      <c r="G6099" s="48"/>
      <c r="H6099" s="61"/>
      <c r="I6099" s="48"/>
      <c r="J6099" s="48"/>
    </row>
    <row r="6100" spans="6:10" x14ac:dyDescent="0.25">
      <c r="F6100" s="48"/>
      <c r="G6100" s="48"/>
      <c r="H6100" s="61"/>
      <c r="I6100" s="48"/>
      <c r="J6100" s="48"/>
    </row>
    <row r="6101" spans="6:10" x14ac:dyDescent="0.25">
      <c r="F6101" s="48"/>
      <c r="G6101" s="48"/>
      <c r="H6101" s="61"/>
      <c r="I6101" s="48"/>
      <c r="J6101" s="48"/>
    </row>
    <row r="6102" spans="6:10" x14ac:dyDescent="0.25">
      <c r="F6102" s="48"/>
      <c r="G6102" s="48"/>
      <c r="H6102" s="61"/>
      <c r="I6102" s="48"/>
      <c r="J6102" s="48"/>
    </row>
    <row r="6103" spans="6:10" x14ac:dyDescent="0.25">
      <c r="F6103" s="48"/>
      <c r="G6103" s="48"/>
      <c r="H6103" s="61"/>
      <c r="I6103" s="48"/>
      <c r="J6103" s="48"/>
    </row>
    <row r="6104" spans="6:10" x14ac:dyDescent="0.25">
      <c r="F6104" s="48"/>
      <c r="G6104" s="48"/>
      <c r="H6104" s="61"/>
      <c r="I6104" s="48"/>
      <c r="J6104" s="48"/>
    </row>
    <row r="6105" spans="6:10" x14ac:dyDescent="0.25">
      <c r="F6105" s="48"/>
      <c r="G6105" s="48"/>
      <c r="H6105" s="61"/>
      <c r="I6105" s="48"/>
      <c r="J6105" s="48"/>
    </row>
    <row r="6106" spans="6:10" x14ac:dyDescent="0.25">
      <c r="F6106" s="48"/>
      <c r="G6106" s="48"/>
      <c r="H6106" s="61"/>
      <c r="I6106" s="48"/>
      <c r="J6106" s="48"/>
    </row>
    <row r="6107" spans="6:10" x14ac:dyDescent="0.25">
      <c r="F6107" s="48"/>
      <c r="G6107" s="48"/>
      <c r="H6107" s="61"/>
      <c r="I6107" s="48"/>
      <c r="J6107" s="48"/>
    </row>
    <row r="6108" spans="6:10" x14ac:dyDescent="0.25">
      <c r="F6108" s="48"/>
      <c r="G6108" s="48"/>
      <c r="H6108" s="61"/>
      <c r="I6108" s="48"/>
      <c r="J6108" s="48"/>
    </row>
    <row r="6109" spans="6:10" x14ac:dyDescent="0.25">
      <c r="F6109" s="48"/>
      <c r="G6109" s="48"/>
      <c r="H6109" s="61"/>
      <c r="I6109" s="48"/>
      <c r="J6109" s="48"/>
    </row>
    <row r="6110" spans="6:10" x14ac:dyDescent="0.25">
      <c r="F6110" s="48"/>
      <c r="G6110" s="48"/>
      <c r="H6110" s="61"/>
      <c r="I6110" s="48"/>
      <c r="J6110" s="48"/>
    </row>
    <row r="6111" spans="6:10" x14ac:dyDescent="0.25">
      <c r="F6111" s="48"/>
      <c r="G6111" s="48"/>
      <c r="H6111" s="61"/>
      <c r="I6111" s="48"/>
      <c r="J6111" s="48"/>
    </row>
    <row r="6112" spans="6:10" x14ac:dyDescent="0.25">
      <c r="F6112" s="48"/>
      <c r="G6112" s="48"/>
      <c r="H6112" s="61"/>
      <c r="I6112" s="48"/>
      <c r="J6112" s="48"/>
    </row>
    <row r="6113" spans="6:10" x14ac:dyDescent="0.25">
      <c r="F6113" s="48"/>
      <c r="G6113" s="48"/>
      <c r="H6113" s="61"/>
      <c r="I6113" s="48"/>
      <c r="J6113" s="48"/>
    </row>
    <row r="6114" spans="6:10" x14ac:dyDescent="0.25">
      <c r="F6114" s="48"/>
      <c r="G6114" s="48"/>
      <c r="H6114" s="61"/>
      <c r="I6114" s="48"/>
      <c r="J6114" s="48"/>
    </row>
    <row r="6115" spans="6:10" x14ac:dyDescent="0.25">
      <c r="F6115" s="48"/>
      <c r="G6115" s="48"/>
      <c r="H6115" s="61"/>
      <c r="I6115" s="48"/>
      <c r="J6115" s="48"/>
    </row>
    <row r="6116" spans="6:10" x14ac:dyDescent="0.25">
      <c r="F6116" s="48"/>
      <c r="G6116" s="48"/>
      <c r="H6116" s="61"/>
      <c r="I6116" s="48"/>
      <c r="J6116" s="48"/>
    </row>
    <row r="6117" spans="6:10" x14ac:dyDescent="0.25">
      <c r="F6117" s="48"/>
      <c r="G6117" s="48"/>
      <c r="H6117" s="61"/>
      <c r="I6117" s="48"/>
      <c r="J6117" s="48"/>
    </row>
    <row r="6118" spans="6:10" x14ac:dyDescent="0.25">
      <c r="F6118" s="48"/>
      <c r="G6118" s="48"/>
      <c r="H6118" s="61"/>
      <c r="I6118" s="48"/>
      <c r="J6118" s="48"/>
    </row>
    <row r="6119" spans="6:10" x14ac:dyDescent="0.25">
      <c r="F6119" s="48"/>
      <c r="G6119" s="48"/>
      <c r="H6119" s="61"/>
      <c r="I6119" s="48"/>
      <c r="J6119" s="48"/>
    </row>
    <row r="6120" spans="6:10" x14ac:dyDescent="0.25">
      <c r="F6120" s="48"/>
      <c r="G6120" s="48"/>
      <c r="H6120" s="61"/>
      <c r="I6120" s="48"/>
      <c r="J6120" s="48"/>
    </row>
    <row r="6121" spans="6:10" x14ac:dyDescent="0.25">
      <c r="F6121" s="48"/>
      <c r="G6121" s="48"/>
      <c r="H6121" s="61"/>
      <c r="I6121" s="48"/>
      <c r="J6121" s="48"/>
    </row>
    <row r="6122" spans="6:10" x14ac:dyDescent="0.25">
      <c r="F6122" s="48"/>
      <c r="G6122" s="48"/>
      <c r="H6122" s="61"/>
      <c r="I6122" s="48"/>
      <c r="J6122" s="48"/>
    </row>
    <row r="6123" spans="6:10" x14ac:dyDescent="0.25">
      <c r="F6123" s="48"/>
      <c r="G6123" s="48"/>
      <c r="H6123" s="61"/>
      <c r="I6123" s="48"/>
      <c r="J6123" s="48"/>
    </row>
    <row r="6124" spans="6:10" x14ac:dyDescent="0.25">
      <c r="F6124" s="48"/>
      <c r="G6124" s="48"/>
      <c r="H6124" s="61"/>
      <c r="I6124" s="48"/>
      <c r="J6124" s="48"/>
    </row>
    <row r="6125" spans="6:10" x14ac:dyDescent="0.25">
      <c r="F6125" s="48"/>
      <c r="G6125" s="48"/>
      <c r="H6125" s="61"/>
      <c r="I6125" s="48"/>
      <c r="J6125" s="48"/>
    </row>
    <row r="6126" spans="6:10" x14ac:dyDescent="0.25">
      <c r="F6126" s="48"/>
      <c r="G6126" s="48"/>
      <c r="H6126" s="61"/>
      <c r="I6126" s="48"/>
      <c r="J6126" s="48"/>
    </row>
    <row r="6127" spans="6:10" x14ac:dyDescent="0.25">
      <c r="F6127" s="48"/>
      <c r="G6127" s="48"/>
      <c r="H6127" s="61"/>
      <c r="I6127" s="48"/>
      <c r="J6127" s="48"/>
    </row>
    <row r="6128" spans="6:10" x14ac:dyDescent="0.25">
      <c r="F6128" s="48"/>
      <c r="G6128" s="48"/>
      <c r="H6128" s="61"/>
      <c r="I6128" s="48"/>
      <c r="J6128" s="48"/>
    </row>
    <row r="6129" spans="6:10" x14ac:dyDescent="0.25">
      <c r="F6129" s="48"/>
      <c r="G6129" s="48"/>
      <c r="H6129" s="61"/>
      <c r="I6129" s="48"/>
      <c r="J6129" s="48"/>
    </row>
    <row r="6130" spans="6:10" x14ac:dyDescent="0.25">
      <c r="F6130" s="48"/>
      <c r="G6130" s="48"/>
      <c r="H6130" s="61"/>
      <c r="I6130" s="48"/>
      <c r="J6130" s="48"/>
    </row>
    <row r="6131" spans="6:10" x14ac:dyDescent="0.25">
      <c r="F6131" s="48"/>
      <c r="G6131" s="48"/>
      <c r="H6131" s="61"/>
      <c r="I6131" s="48"/>
      <c r="J6131" s="48"/>
    </row>
    <row r="6132" spans="6:10" x14ac:dyDescent="0.25">
      <c r="F6132" s="48"/>
      <c r="G6132" s="48"/>
      <c r="H6132" s="61"/>
      <c r="I6132" s="48"/>
      <c r="J6132" s="48"/>
    </row>
    <row r="6133" spans="6:10" x14ac:dyDescent="0.25">
      <c r="F6133" s="48"/>
      <c r="G6133" s="48"/>
      <c r="H6133" s="61"/>
      <c r="I6133" s="48"/>
      <c r="J6133" s="48"/>
    </row>
    <row r="6134" spans="6:10" x14ac:dyDescent="0.25">
      <c r="F6134" s="48"/>
      <c r="G6134" s="48"/>
      <c r="H6134" s="61"/>
      <c r="I6134" s="48"/>
      <c r="J6134" s="48"/>
    </row>
    <row r="6135" spans="6:10" x14ac:dyDescent="0.25">
      <c r="F6135" s="48"/>
      <c r="G6135" s="48"/>
      <c r="H6135" s="61"/>
      <c r="I6135" s="48"/>
      <c r="J6135" s="48"/>
    </row>
    <row r="6136" spans="6:10" x14ac:dyDescent="0.25">
      <c r="F6136" s="48"/>
      <c r="G6136" s="48"/>
      <c r="H6136" s="61"/>
      <c r="I6136" s="48"/>
      <c r="J6136" s="48"/>
    </row>
    <row r="6137" spans="6:10" x14ac:dyDescent="0.25">
      <c r="F6137" s="48"/>
      <c r="G6137" s="48"/>
      <c r="H6137" s="61"/>
      <c r="I6137" s="48"/>
      <c r="J6137" s="48"/>
    </row>
    <row r="6138" spans="6:10" x14ac:dyDescent="0.25">
      <c r="F6138" s="48"/>
      <c r="G6138" s="48"/>
      <c r="H6138" s="61"/>
      <c r="I6138" s="48"/>
      <c r="J6138" s="48"/>
    </row>
    <row r="6139" spans="6:10" x14ac:dyDescent="0.25">
      <c r="F6139" s="48"/>
      <c r="G6139" s="48"/>
      <c r="H6139" s="61"/>
      <c r="I6139" s="48"/>
      <c r="J6139" s="48"/>
    </row>
    <row r="6140" spans="6:10" x14ac:dyDescent="0.25">
      <c r="F6140" s="48"/>
      <c r="G6140" s="48"/>
      <c r="H6140" s="61"/>
      <c r="I6140" s="48"/>
      <c r="J6140" s="48"/>
    </row>
    <row r="6141" spans="6:10" x14ac:dyDescent="0.25">
      <c r="F6141" s="48"/>
      <c r="G6141" s="48"/>
      <c r="H6141" s="61"/>
      <c r="I6141" s="48"/>
      <c r="J6141" s="48"/>
    </row>
    <row r="6142" spans="6:10" x14ac:dyDescent="0.25">
      <c r="F6142" s="48"/>
      <c r="G6142" s="48"/>
      <c r="H6142" s="61"/>
      <c r="I6142" s="48"/>
      <c r="J6142" s="48"/>
    </row>
    <row r="6143" spans="6:10" x14ac:dyDescent="0.25">
      <c r="F6143" s="48"/>
      <c r="G6143" s="48"/>
      <c r="H6143" s="61"/>
      <c r="I6143" s="48"/>
      <c r="J6143" s="48"/>
    </row>
    <row r="6144" spans="6:10" x14ac:dyDescent="0.25">
      <c r="F6144" s="48"/>
      <c r="G6144" s="48"/>
      <c r="H6144" s="61"/>
      <c r="I6144" s="48"/>
      <c r="J6144" s="48"/>
    </row>
    <row r="6145" spans="6:10" x14ac:dyDescent="0.25">
      <c r="F6145" s="48"/>
      <c r="G6145" s="48"/>
      <c r="H6145" s="61"/>
      <c r="I6145" s="48"/>
      <c r="J6145" s="48"/>
    </row>
    <row r="6146" spans="6:10" x14ac:dyDescent="0.25">
      <c r="F6146" s="48"/>
      <c r="G6146" s="48"/>
      <c r="H6146" s="61"/>
      <c r="I6146" s="48"/>
      <c r="J6146" s="48"/>
    </row>
    <row r="6147" spans="6:10" x14ac:dyDescent="0.25">
      <c r="F6147" s="48"/>
      <c r="G6147" s="48"/>
      <c r="H6147" s="61"/>
      <c r="I6147" s="48"/>
      <c r="J6147" s="48"/>
    </row>
    <row r="6148" spans="6:10" x14ac:dyDescent="0.25">
      <c r="F6148" s="48"/>
      <c r="G6148" s="48"/>
      <c r="H6148" s="61"/>
      <c r="I6148" s="48"/>
      <c r="J6148" s="48"/>
    </row>
    <row r="6149" spans="6:10" x14ac:dyDescent="0.25">
      <c r="F6149" s="48"/>
      <c r="G6149" s="48"/>
      <c r="H6149" s="61"/>
      <c r="I6149" s="48"/>
      <c r="J6149" s="48"/>
    </row>
    <row r="6150" spans="6:10" x14ac:dyDescent="0.25">
      <c r="F6150" s="48"/>
      <c r="G6150" s="48"/>
      <c r="H6150" s="61"/>
      <c r="I6150" s="48"/>
      <c r="J6150" s="48"/>
    </row>
    <row r="6151" spans="6:10" x14ac:dyDescent="0.25">
      <c r="F6151" s="48"/>
      <c r="G6151" s="48"/>
      <c r="H6151" s="61"/>
      <c r="I6151" s="48"/>
      <c r="J6151" s="48"/>
    </row>
    <row r="6152" spans="6:10" x14ac:dyDescent="0.25">
      <c r="F6152" s="48"/>
      <c r="G6152" s="48"/>
      <c r="H6152" s="61"/>
      <c r="I6152" s="48"/>
      <c r="J6152" s="48"/>
    </row>
    <row r="6153" spans="6:10" x14ac:dyDescent="0.25">
      <c r="F6153" s="48"/>
      <c r="G6153" s="48"/>
      <c r="H6153" s="61"/>
      <c r="I6153" s="48"/>
      <c r="J6153" s="48"/>
    </row>
    <row r="6154" spans="6:10" x14ac:dyDescent="0.25">
      <c r="F6154" s="48"/>
      <c r="G6154" s="48"/>
      <c r="H6154" s="61"/>
      <c r="I6154" s="48"/>
      <c r="J6154" s="48"/>
    </row>
    <row r="6155" spans="6:10" x14ac:dyDescent="0.25">
      <c r="F6155" s="48"/>
      <c r="G6155" s="48"/>
      <c r="H6155" s="61"/>
      <c r="I6155" s="48"/>
      <c r="J6155" s="48"/>
    </row>
    <row r="6156" spans="6:10" x14ac:dyDescent="0.25">
      <c r="F6156" s="48"/>
      <c r="G6156" s="48"/>
      <c r="H6156" s="61"/>
      <c r="I6156" s="48"/>
      <c r="J6156" s="48"/>
    </row>
    <row r="6157" spans="6:10" x14ac:dyDescent="0.25">
      <c r="F6157" s="48"/>
      <c r="G6157" s="48"/>
      <c r="H6157" s="61"/>
      <c r="I6157" s="48"/>
      <c r="J6157" s="48"/>
    </row>
    <row r="6158" spans="6:10" x14ac:dyDescent="0.25">
      <c r="F6158" s="48"/>
      <c r="G6158" s="48"/>
      <c r="H6158" s="61"/>
      <c r="I6158" s="48"/>
      <c r="J6158" s="48"/>
    </row>
    <row r="6159" spans="6:10" x14ac:dyDescent="0.25">
      <c r="F6159" s="48"/>
      <c r="G6159" s="48"/>
      <c r="H6159" s="61"/>
      <c r="I6159" s="48"/>
      <c r="J6159" s="48"/>
    </row>
    <row r="6160" spans="6:10" x14ac:dyDescent="0.25">
      <c r="F6160" s="48"/>
      <c r="G6160" s="48"/>
      <c r="H6160" s="61"/>
      <c r="I6160" s="48"/>
      <c r="J6160" s="48"/>
    </row>
    <row r="6161" spans="6:10" x14ac:dyDescent="0.25">
      <c r="F6161" s="48"/>
      <c r="G6161" s="48"/>
      <c r="H6161" s="61"/>
      <c r="I6161" s="48"/>
      <c r="J6161" s="48"/>
    </row>
    <row r="6162" spans="6:10" x14ac:dyDescent="0.25">
      <c r="F6162" s="48"/>
      <c r="G6162" s="48"/>
      <c r="H6162" s="61"/>
      <c r="I6162" s="48"/>
      <c r="J6162" s="48"/>
    </row>
    <row r="6163" spans="6:10" x14ac:dyDescent="0.25">
      <c r="F6163" s="48"/>
      <c r="G6163" s="48"/>
      <c r="H6163" s="61"/>
      <c r="I6163" s="48"/>
      <c r="J6163" s="48"/>
    </row>
    <row r="6164" spans="6:10" x14ac:dyDescent="0.25">
      <c r="F6164" s="48"/>
      <c r="G6164" s="48"/>
      <c r="H6164" s="61"/>
      <c r="I6164" s="48"/>
      <c r="J6164" s="48"/>
    </row>
    <row r="6165" spans="6:10" x14ac:dyDescent="0.25">
      <c r="F6165" s="48"/>
      <c r="G6165" s="48"/>
      <c r="H6165" s="61"/>
      <c r="I6165" s="48"/>
      <c r="J6165" s="48"/>
    </row>
    <row r="6166" spans="6:10" x14ac:dyDescent="0.25">
      <c r="F6166" s="48"/>
      <c r="G6166" s="48"/>
      <c r="H6166" s="61"/>
      <c r="I6166" s="48"/>
      <c r="J6166" s="48"/>
    </row>
    <row r="6167" spans="6:10" x14ac:dyDescent="0.25">
      <c r="F6167" s="48"/>
      <c r="G6167" s="48"/>
      <c r="H6167" s="61"/>
      <c r="I6167" s="48"/>
      <c r="J6167" s="48"/>
    </row>
    <row r="6168" spans="6:10" x14ac:dyDescent="0.25">
      <c r="F6168" s="48"/>
      <c r="G6168" s="48"/>
      <c r="H6168" s="61"/>
      <c r="I6168" s="48"/>
      <c r="J6168" s="48"/>
    </row>
    <row r="6169" spans="6:10" x14ac:dyDescent="0.25">
      <c r="F6169" s="48"/>
      <c r="G6169" s="48"/>
      <c r="H6169" s="61"/>
      <c r="I6169" s="48"/>
      <c r="J6169" s="48"/>
    </row>
    <row r="6170" spans="6:10" x14ac:dyDescent="0.25">
      <c r="F6170" s="48"/>
      <c r="G6170" s="48"/>
      <c r="H6170" s="61"/>
      <c r="I6170" s="48"/>
      <c r="J6170" s="48"/>
    </row>
    <row r="6171" spans="6:10" x14ac:dyDescent="0.25">
      <c r="F6171" s="48"/>
      <c r="G6171" s="48"/>
      <c r="H6171" s="61"/>
      <c r="I6171" s="48"/>
      <c r="J6171" s="48"/>
    </row>
    <row r="6172" spans="6:10" x14ac:dyDescent="0.25">
      <c r="F6172" s="48"/>
      <c r="G6172" s="48"/>
      <c r="H6172" s="61"/>
      <c r="I6172" s="48"/>
      <c r="J6172" s="48"/>
    </row>
    <row r="6173" spans="6:10" x14ac:dyDescent="0.25">
      <c r="F6173" s="48"/>
      <c r="G6173" s="48"/>
      <c r="H6173" s="61"/>
      <c r="I6173" s="48"/>
      <c r="J6173" s="48"/>
    </row>
    <row r="6174" spans="6:10" x14ac:dyDescent="0.25">
      <c r="F6174" s="48"/>
      <c r="G6174" s="48"/>
      <c r="H6174" s="61"/>
      <c r="I6174" s="48"/>
      <c r="J6174" s="48"/>
    </row>
    <row r="6175" spans="6:10" x14ac:dyDescent="0.25">
      <c r="F6175" s="48"/>
      <c r="G6175" s="48"/>
      <c r="H6175" s="61"/>
      <c r="I6175" s="48"/>
      <c r="J6175" s="48"/>
    </row>
    <row r="6176" spans="6:10" x14ac:dyDescent="0.25">
      <c r="F6176" s="48"/>
      <c r="G6176" s="48"/>
      <c r="H6176" s="61"/>
      <c r="I6176" s="48"/>
      <c r="J6176" s="48"/>
    </row>
    <row r="6177" spans="6:10" x14ac:dyDescent="0.25">
      <c r="F6177" s="48"/>
      <c r="G6177" s="48"/>
      <c r="H6177" s="61"/>
      <c r="I6177" s="48"/>
      <c r="J6177" s="48"/>
    </row>
    <row r="6178" spans="6:10" x14ac:dyDescent="0.25">
      <c r="F6178" s="48"/>
      <c r="G6178" s="48"/>
      <c r="H6178" s="61"/>
      <c r="I6178" s="48"/>
      <c r="J6178" s="48"/>
    </row>
    <row r="6179" spans="6:10" x14ac:dyDescent="0.25">
      <c r="F6179" s="48"/>
      <c r="G6179" s="48"/>
      <c r="H6179" s="61"/>
      <c r="I6179" s="48"/>
      <c r="J6179" s="48"/>
    </row>
    <row r="6180" spans="6:10" x14ac:dyDescent="0.25">
      <c r="F6180" s="48"/>
      <c r="G6180" s="48"/>
      <c r="H6180" s="61"/>
      <c r="I6180" s="48"/>
      <c r="J6180" s="48"/>
    </row>
    <row r="6181" spans="6:10" x14ac:dyDescent="0.25">
      <c r="F6181" s="48"/>
      <c r="G6181" s="48"/>
      <c r="H6181" s="61"/>
      <c r="I6181" s="48"/>
      <c r="J6181" s="48"/>
    </row>
    <row r="6182" spans="6:10" x14ac:dyDescent="0.25">
      <c r="F6182" s="48"/>
      <c r="G6182" s="48"/>
      <c r="H6182" s="61"/>
      <c r="I6182" s="48"/>
      <c r="J6182" s="48"/>
    </row>
    <row r="6183" spans="6:10" x14ac:dyDescent="0.25">
      <c r="F6183" s="48"/>
      <c r="G6183" s="48"/>
      <c r="H6183" s="61"/>
      <c r="I6183" s="48"/>
      <c r="J6183" s="48"/>
    </row>
    <row r="6184" spans="6:10" x14ac:dyDescent="0.25">
      <c r="F6184" s="48"/>
      <c r="G6184" s="48"/>
      <c r="H6184" s="61"/>
      <c r="I6184" s="48"/>
      <c r="J6184" s="48"/>
    </row>
    <row r="6185" spans="6:10" x14ac:dyDescent="0.25">
      <c r="F6185" s="48"/>
      <c r="G6185" s="48"/>
      <c r="H6185" s="61"/>
      <c r="I6185" s="48"/>
      <c r="J6185" s="48"/>
    </row>
    <row r="6186" spans="6:10" x14ac:dyDescent="0.25">
      <c r="F6186" s="48"/>
      <c r="G6186" s="48"/>
      <c r="H6186" s="61"/>
      <c r="I6186" s="48"/>
      <c r="J6186" s="48"/>
    </row>
    <row r="6187" spans="6:10" x14ac:dyDescent="0.25">
      <c r="F6187" s="48"/>
      <c r="G6187" s="48"/>
      <c r="H6187" s="61"/>
      <c r="I6187" s="48"/>
      <c r="J6187" s="48"/>
    </row>
    <row r="6188" spans="6:10" x14ac:dyDescent="0.25">
      <c r="F6188" s="48"/>
      <c r="G6188" s="48"/>
      <c r="H6188" s="61"/>
      <c r="I6188" s="48"/>
      <c r="J6188" s="48"/>
    </row>
    <row r="6189" spans="6:10" x14ac:dyDescent="0.25">
      <c r="F6189" s="48"/>
      <c r="G6189" s="48"/>
      <c r="H6189" s="61"/>
      <c r="I6189" s="48"/>
      <c r="J6189" s="48"/>
    </row>
    <row r="6190" spans="6:10" x14ac:dyDescent="0.25">
      <c r="F6190" s="48"/>
      <c r="G6190" s="48"/>
      <c r="H6190" s="61"/>
      <c r="I6190" s="48"/>
      <c r="J6190" s="48"/>
    </row>
    <row r="6191" spans="6:10" x14ac:dyDescent="0.25">
      <c r="F6191" s="48"/>
      <c r="G6191" s="48"/>
      <c r="H6191" s="61"/>
      <c r="I6191" s="48"/>
      <c r="J6191" s="48"/>
    </row>
    <row r="6192" spans="6:10" x14ac:dyDescent="0.25">
      <c r="F6192" s="48"/>
      <c r="G6192" s="48"/>
      <c r="H6192" s="61"/>
      <c r="I6192" s="48"/>
      <c r="J6192" s="48"/>
    </row>
    <row r="6193" spans="6:10" x14ac:dyDescent="0.25">
      <c r="F6193" s="48"/>
      <c r="G6193" s="48"/>
      <c r="H6193" s="61"/>
      <c r="I6193" s="48"/>
      <c r="J6193" s="48"/>
    </row>
    <row r="6194" spans="6:10" x14ac:dyDescent="0.25">
      <c r="F6194" s="48"/>
      <c r="G6194" s="48"/>
      <c r="H6194" s="61"/>
      <c r="I6194" s="48"/>
      <c r="J6194" s="48"/>
    </row>
    <row r="6195" spans="6:10" x14ac:dyDescent="0.25">
      <c r="F6195" s="48"/>
      <c r="G6195" s="48"/>
      <c r="H6195" s="61"/>
      <c r="I6195" s="48"/>
      <c r="J6195" s="48"/>
    </row>
    <row r="6196" spans="6:10" x14ac:dyDescent="0.25">
      <c r="F6196" s="48"/>
      <c r="G6196" s="48"/>
      <c r="H6196" s="61"/>
      <c r="I6196" s="48"/>
      <c r="J6196" s="48"/>
    </row>
    <row r="6197" spans="6:10" x14ac:dyDescent="0.25">
      <c r="F6197" s="48"/>
      <c r="G6197" s="48"/>
      <c r="H6197" s="61"/>
      <c r="I6197" s="48"/>
      <c r="J6197" s="48"/>
    </row>
    <row r="6198" spans="6:10" x14ac:dyDescent="0.25">
      <c r="F6198" s="48"/>
      <c r="G6198" s="48"/>
      <c r="H6198" s="61"/>
      <c r="I6198" s="48"/>
      <c r="J6198" s="48"/>
    </row>
    <row r="6199" spans="6:10" x14ac:dyDescent="0.25">
      <c r="F6199" s="48"/>
      <c r="G6199" s="48"/>
      <c r="H6199" s="61"/>
      <c r="I6199" s="48"/>
      <c r="J6199" s="48"/>
    </row>
    <row r="6200" spans="6:10" x14ac:dyDescent="0.25">
      <c r="F6200" s="48"/>
      <c r="G6200" s="48"/>
      <c r="H6200" s="61"/>
      <c r="I6200" s="48"/>
      <c r="J6200" s="48"/>
    </row>
    <row r="6201" spans="6:10" x14ac:dyDescent="0.25">
      <c r="F6201" s="48"/>
      <c r="G6201" s="48"/>
      <c r="H6201" s="61"/>
      <c r="I6201" s="48"/>
      <c r="J6201" s="48"/>
    </row>
    <row r="6202" spans="6:10" x14ac:dyDescent="0.25">
      <c r="F6202" s="48"/>
      <c r="G6202" s="48"/>
      <c r="H6202" s="61"/>
      <c r="I6202" s="48"/>
      <c r="J6202" s="48"/>
    </row>
    <row r="6203" spans="6:10" x14ac:dyDescent="0.25">
      <c r="F6203" s="48"/>
      <c r="G6203" s="48"/>
      <c r="H6203" s="61"/>
      <c r="I6203" s="48"/>
      <c r="J6203" s="48"/>
    </row>
    <row r="6204" spans="6:10" x14ac:dyDescent="0.25">
      <c r="F6204" s="48"/>
      <c r="G6204" s="48"/>
      <c r="H6204" s="61"/>
      <c r="I6204" s="48"/>
      <c r="J6204" s="48"/>
    </row>
    <row r="6205" spans="6:10" x14ac:dyDescent="0.25">
      <c r="F6205" s="48"/>
      <c r="G6205" s="48"/>
      <c r="H6205" s="61"/>
      <c r="I6205" s="48"/>
      <c r="J6205" s="48"/>
    </row>
    <row r="6206" spans="6:10" x14ac:dyDescent="0.25">
      <c r="F6206" s="48"/>
      <c r="G6206" s="48"/>
      <c r="H6206" s="61"/>
      <c r="I6206" s="48"/>
      <c r="J6206" s="48"/>
    </row>
    <row r="6207" spans="6:10" x14ac:dyDescent="0.25">
      <c r="F6207" s="48"/>
      <c r="G6207" s="48"/>
      <c r="H6207" s="61"/>
      <c r="I6207" s="48"/>
      <c r="J6207" s="48"/>
    </row>
    <row r="6208" spans="6:10" x14ac:dyDescent="0.25">
      <c r="F6208" s="48"/>
      <c r="G6208" s="48"/>
      <c r="H6208" s="61"/>
      <c r="I6208" s="48"/>
      <c r="J6208" s="48"/>
    </row>
    <row r="6209" spans="6:10" x14ac:dyDescent="0.25">
      <c r="F6209" s="48"/>
      <c r="G6209" s="48"/>
      <c r="H6209" s="61"/>
      <c r="I6209" s="48"/>
      <c r="J6209" s="48"/>
    </row>
    <row r="6210" spans="6:10" x14ac:dyDescent="0.25">
      <c r="F6210" s="48"/>
      <c r="G6210" s="48"/>
      <c r="H6210" s="61"/>
      <c r="I6210" s="48"/>
      <c r="J6210" s="48"/>
    </row>
    <row r="6211" spans="6:10" x14ac:dyDescent="0.25">
      <c r="F6211" s="48"/>
      <c r="G6211" s="48"/>
      <c r="H6211" s="61"/>
      <c r="I6211" s="48"/>
      <c r="J6211" s="48"/>
    </row>
    <row r="6212" spans="6:10" x14ac:dyDescent="0.25">
      <c r="F6212" s="48"/>
      <c r="G6212" s="48"/>
      <c r="H6212" s="61"/>
      <c r="I6212" s="48"/>
      <c r="J6212" s="48"/>
    </row>
    <row r="6213" spans="6:10" x14ac:dyDescent="0.25">
      <c r="F6213" s="48"/>
      <c r="G6213" s="48"/>
      <c r="H6213" s="61"/>
      <c r="I6213" s="48"/>
      <c r="J6213" s="48"/>
    </row>
    <row r="6214" spans="6:10" x14ac:dyDescent="0.25">
      <c r="F6214" s="48"/>
      <c r="G6214" s="48"/>
      <c r="H6214" s="61"/>
      <c r="I6214" s="48"/>
      <c r="J6214" s="48"/>
    </row>
    <row r="6215" spans="6:10" x14ac:dyDescent="0.25">
      <c r="F6215" s="48"/>
      <c r="G6215" s="48"/>
      <c r="H6215" s="61"/>
      <c r="I6215" s="48"/>
      <c r="J6215" s="48"/>
    </row>
    <row r="6216" spans="6:10" x14ac:dyDescent="0.25">
      <c r="F6216" s="48"/>
      <c r="G6216" s="48"/>
      <c r="H6216" s="61"/>
      <c r="I6216" s="48"/>
      <c r="J6216" s="48"/>
    </row>
    <row r="6217" spans="6:10" x14ac:dyDescent="0.25">
      <c r="F6217" s="48"/>
      <c r="G6217" s="48"/>
      <c r="H6217" s="61"/>
      <c r="I6217" s="48"/>
      <c r="J6217" s="48"/>
    </row>
    <row r="6218" spans="6:10" x14ac:dyDescent="0.25">
      <c r="F6218" s="48"/>
      <c r="G6218" s="48"/>
      <c r="H6218" s="61"/>
      <c r="I6218" s="48"/>
      <c r="J6218" s="48"/>
    </row>
    <row r="6219" spans="6:10" x14ac:dyDescent="0.25">
      <c r="F6219" s="48"/>
      <c r="G6219" s="48"/>
      <c r="H6219" s="61"/>
      <c r="I6219" s="48"/>
      <c r="J6219" s="48"/>
    </row>
    <row r="6220" spans="6:10" x14ac:dyDescent="0.25">
      <c r="F6220" s="48"/>
      <c r="G6220" s="48"/>
      <c r="H6220" s="61"/>
      <c r="I6220" s="48"/>
      <c r="J6220" s="48"/>
    </row>
    <row r="6221" spans="6:10" x14ac:dyDescent="0.25">
      <c r="F6221" s="48"/>
      <c r="G6221" s="48"/>
      <c r="H6221" s="61"/>
      <c r="I6221" s="48"/>
      <c r="J6221" s="48"/>
    </row>
    <row r="6222" spans="6:10" x14ac:dyDescent="0.25">
      <c r="F6222" s="48"/>
      <c r="G6222" s="48"/>
      <c r="H6222" s="61"/>
      <c r="I6222" s="48"/>
      <c r="J6222" s="48"/>
    </row>
    <row r="6223" spans="6:10" x14ac:dyDescent="0.25">
      <c r="F6223" s="48"/>
      <c r="G6223" s="48"/>
      <c r="H6223" s="61"/>
      <c r="I6223" s="48"/>
      <c r="J6223" s="48"/>
    </row>
    <row r="6224" spans="6:10" x14ac:dyDescent="0.25">
      <c r="F6224" s="48"/>
      <c r="G6224" s="48"/>
      <c r="H6224" s="61"/>
      <c r="I6224" s="48"/>
      <c r="J6224" s="48"/>
    </row>
    <row r="6225" spans="6:10" x14ac:dyDescent="0.25">
      <c r="F6225" s="48"/>
      <c r="G6225" s="48"/>
      <c r="H6225" s="61"/>
      <c r="I6225" s="48"/>
      <c r="J6225" s="48"/>
    </row>
    <row r="6226" spans="6:10" x14ac:dyDescent="0.25">
      <c r="F6226" s="48"/>
      <c r="G6226" s="48"/>
      <c r="H6226" s="61"/>
      <c r="I6226" s="48"/>
      <c r="J6226" s="48"/>
    </row>
    <row r="6227" spans="6:10" x14ac:dyDescent="0.25">
      <c r="F6227" s="48"/>
      <c r="G6227" s="48"/>
      <c r="H6227" s="61"/>
      <c r="I6227" s="48"/>
      <c r="J6227" s="48"/>
    </row>
    <row r="6228" spans="6:10" x14ac:dyDescent="0.25">
      <c r="F6228" s="48"/>
      <c r="G6228" s="48"/>
      <c r="H6228" s="61"/>
      <c r="I6228" s="48"/>
      <c r="J6228" s="48"/>
    </row>
    <row r="6229" spans="6:10" x14ac:dyDescent="0.25">
      <c r="F6229" s="48"/>
      <c r="G6229" s="48"/>
      <c r="H6229" s="61"/>
      <c r="I6229" s="48"/>
      <c r="J6229" s="48"/>
    </row>
    <row r="6230" spans="6:10" x14ac:dyDescent="0.25">
      <c r="F6230" s="48"/>
      <c r="G6230" s="48"/>
      <c r="H6230" s="61"/>
      <c r="I6230" s="48"/>
      <c r="J6230" s="48"/>
    </row>
    <row r="6231" spans="6:10" x14ac:dyDescent="0.25">
      <c r="F6231" s="48"/>
      <c r="G6231" s="48"/>
      <c r="H6231" s="61"/>
      <c r="I6231" s="48"/>
      <c r="J6231" s="48"/>
    </row>
    <row r="6232" spans="6:10" x14ac:dyDescent="0.25">
      <c r="F6232" s="48"/>
      <c r="G6232" s="48"/>
      <c r="H6232" s="61"/>
      <c r="I6232" s="48"/>
      <c r="J6232" s="48"/>
    </row>
    <row r="6233" spans="6:10" x14ac:dyDescent="0.25">
      <c r="F6233" s="48"/>
      <c r="G6233" s="48"/>
      <c r="H6233" s="61"/>
      <c r="I6233" s="48"/>
      <c r="J6233" s="48"/>
    </row>
    <row r="6234" spans="6:10" x14ac:dyDescent="0.25">
      <c r="F6234" s="48"/>
      <c r="G6234" s="48"/>
      <c r="H6234" s="61"/>
      <c r="I6234" s="48"/>
      <c r="J6234" s="48"/>
    </row>
    <row r="6235" spans="6:10" x14ac:dyDescent="0.25">
      <c r="F6235" s="48"/>
      <c r="G6235" s="48"/>
      <c r="H6235" s="61"/>
      <c r="I6235" s="48"/>
      <c r="J6235" s="48"/>
    </row>
    <row r="6236" spans="6:10" x14ac:dyDescent="0.25">
      <c r="F6236" s="48"/>
      <c r="G6236" s="48"/>
      <c r="H6236" s="61"/>
      <c r="I6236" s="48"/>
      <c r="J6236" s="48"/>
    </row>
    <row r="6237" spans="6:10" x14ac:dyDescent="0.25">
      <c r="F6237" s="48"/>
      <c r="G6237" s="48"/>
      <c r="H6237" s="61"/>
      <c r="I6237" s="48"/>
      <c r="J6237" s="48"/>
    </row>
    <row r="6238" spans="6:10" x14ac:dyDescent="0.25">
      <c r="F6238" s="48"/>
      <c r="G6238" s="48"/>
      <c r="H6238" s="61"/>
      <c r="I6238" s="48"/>
      <c r="J6238" s="48"/>
    </row>
    <row r="6239" spans="6:10" x14ac:dyDescent="0.25">
      <c r="F6239" s="48"/>
      <c r="G6239" s="48"/>
      <c r="H6239" s="61"/>
      <c r="I6239" s="48"/>
      <c r="J6239" s="48"/>
    </row>
    <row r="6240" spans="6:10" x14ac:dyDescent="0.25">
      <c r="F6240" s="48"/>
      <c r="G6240" s="48"/>
      <c r="H6240" s="61"/>
      <c r="I6240" s="48"/>
      <c r="J6240" s="48"/>
    </row>
    <row r="6241" spans="6:10" x14ac:dyDescent="0.25">
      <c r="F6241" s="48"/>
      <c r="G6241" s="48"/>
      <c r="H6241" s="61"/>
      <c r="I6241" s="48"/>
      <c r="J6241" s="48"/>
    </row>
    <row r="6242" spans="6:10" x14ac:dyDescent="0.25">
      <c r="F6242" s="48"/>
      <c r="G6242" s="48"/>
      <c r="H6242" s="61"/>
      <c r="I6242" s="48"/>
      <c r="J6242" s="48"/>
    </row>
    <row r="6243" spans="6:10" x14ac:dyDescent="0.25">
      <c r="F6243" s="48"/>
      <c r="G6243" s="48"/>
      <c r="H6243" s="61"/>
      <c r="I6243" s="48"/>
      <c r="J6243" s="48"/>
    </row>
    <row r="6244" spans="6:10" x14ac:dyDescent="0.25">
      <c r="F6244" s="48"/>
      <c r="G6244" s="48"/>
      <c r="H6244" s="61"/>
      <c r="I6244" s="48"/>
      <c r="J6244" s="48"/>
    </row>
    <row r="6245" spans="6:10" x14ac:dyDescent="0.25">
      <c r="F6245" s="48"/>
      <c r="G6245" s="48"/>
      <c r="H6245" s="61"/>
      <c r="I6245" s="48"/>
      <c r="J6245" s="48"/>
    </row>
    <row r="6246" spans="6:10" x14ac:dyDescent="0.25">
      <c r="F6246" s="48"/>
      <c r="G6246" s="48"/>
      <c r="H6246" s="61"/>
      <c r="I6246" s="48"/>
      <c r="J6246" s="48"/>
    </row>
    <row r="6247" spans="6:10" x14ac:dyDescent="0.25">
      <c r="F6247" s="48"/>
      <c r="G6247" s="48"/>
      <c r="H6247" s="61"/>
      <c r="I6247" s="48"/>
      <c r="J6247" s="48"/>
    </row>
    <row r="6248" spans="6:10" x14ac:dyDescent="0.25">
      <c r="F6248" s="48"/>
      <c r="G6248" s="48"/>
      <c r="H6248" s="61"/>
      <c r="I6248" s="48"/>
      <c r="J6248" s="48"/>
    </row>
    <row r="6249" spans="6:10" x14ac:dyDescent="0.25">
      <c r="F6249" s="48"/>
      <c r="G6249" s="48"/>
      <c r="H6249" s="61"/>
      <c r="I6249" s="48"/>
      <c r="J6249" s="48"/>
    </row>
    <row r="6250" spans="6:10" x14ac:dyDescent="0.25">
      <c r="F6250" s="48"/>
      <c r="G6250" s="48"/>
      <c r="H6250" s="61"/>
      <c r="I6250" s="48"/>
      <c r="J6250" s="48"/>
    </row>
    <row r="6251" spans="6:10" x14ac:dyDescent="0.25">
      <c r="F6251" s="48"/>
      <c r="G6251" s="48"/>
      <c r="H6251" s="61"/>
      <c r="I6251" s="48"/>
      <c r="J6251" s="48"/>
    </row>
    <row r="6252" spans="6:10" x14ac:dyDescent="0.25">
      <c r="F6252" s="48"/>
      <c r="G6252" s="48"/>
      <c r="H6252" s="61"/>
      <c r="I6252" s="48"/>
      <c r="J6252" s="48"/>
    </row>
    <row r="6253" spans="6:10" x14ac:dyDescent="0.25">
      <c r="F6253" s="48"/>
      <c r="G6253" s="48"/>
      <c r="H6253" s="61"/>
      <c r="I6253" s="48"/>
      <c r="J6253" s="48"/>
    </row>
    <row r="6254" spans="6:10" x14ac:dyDescent="0.25">
      <c r="F6254" s="48"/>
      <c r="G6254" s="48"/>
      <c r="H6254" s="61"/>
      <c r="I6254" s="48"/>
      <c r="J6254" s="48"/>
    </row>
    <row r="6255" spans="6:10" x14ac:dyDescent="0.25">
      <c r="F6255" s="48"/>
      <c r="G6255" s="48"/>
      <c r="H6255" s="61"/>
      <c r="I6255" s="48"/>
      <c r="J6255" s="48"/>
    </row>
    <row r="6256" spans="6:10" x14ac:dyDescent="0.25">
      <c r="F6256" s="48"/>
      <c r="G6256" s="48"/>
      <c r="H6256" s="61"/>
      <c r="I6256" s="48"/>
      <c r="J6256" s="48"/>
    </row>
    <row r="6257" spans="6:10" x14ac:dyDescent="0.25">
      <c r="F6257" s="48"/>
      <c r="G6257" s="48"/>
      <c r="H6257" s="61"/>
      <c r="I6257" s="48"/>
      <c r="J6257" s="48"/>
    </row>
    <row r="6258" spans="6:10" x14ac:dyDescent="0.25">
      <c r="F6258" s="48"/>
      <c r="G6258" s="48"/>
      <c r="H6258" s="61"/>
      <c r="I6258" s="48"/>
      <c r="J6258" s="48"/>
    </row>
    <row r="6259" spans="6:10" x14ac:dyDescent="0.25">
      <c r="F6259" s="48"/>
      <c r="G6259" s="48"/>
      <c r="H6259" s="61"/>
      <c r="I6259" s="48"/>
      <c r="J6259" s="48"/>
    </row>
    <row r="6260" spans="6:10" x14ac:dyDescent="0.25">
      <c r="F6260" s="48"/>
      <c r="G6260" s="48"/>
      <c r="H6260" s="61"/>
      <c r="I6260" s="48"/>
      <c r="J6260" s="48"/>
    </row>
    <row r="6261" spans="6:10" x14ac:dyDescent="0.25">
      <c r="F6261" s="48"/>
      <c r="G6261" s="48"/>
      <c r="H6261" s="61"/>
      <c r="I6261" s="48"/>
      <c r="J6261" s="48"/>
    </row>
    <row r="6262" spans="6:10" x14ac:dyDescent="0.25">
      <c r="F6262" s="48"/>
      <c r="G6262" s="48"/>
      <c r="H6262" s="61"/>
      <c r="I6262" s="48"/>
      <c r="J6262" s="48"/>
    </row>
    <row r="6263" spans="6:10" x14ac:dyDescent="0.25">
      <c r="F6263" s="48"/>
      <c r="G6263" s="48"/>
      <c r="H6263" s="61"/>
      <c r="I6263" s="48"/>
      <c r="J6263" s="48"/>
    </row>
    <row r="6264" spans="6:10" x14ac:dyDescent="0.25">
      <c r="F6264" s="48"/>
      <c r="G6264" s="48"/>
      <c r="H6264" s="61"/>
      <c r="I6264" s="48"/>
      <c r="J6264" s="48"/>
    </row>
    <row r="6265" spans="6:10" x14ac:dyDescent="0.25">
      <c r="F6265" s="48"/>
      <c r="G6265" s="48"/>
      <c r="H6265" s="61"/>
      <c r="I6265" s="48"/>
      <c r="J6265" s="48"/>
    </row>
    <row r="6266" spans="6:10" x14ac:dyDescent="0.25">
      <c r="F6266" s="48"/>
      <c r="G6266" s="48"/>
      <c r="H6266" s="61"/>
      <c r="I6266" s="48"/>
      <c r="J6266" s="48"/>
    </row>
    <row r="6267" spans="6:10" x14ac:dyDescent="0.25">
      <c r="F6267" s="48"/>
      <c r="G6267" s="48"/>
      <c r="H6267" s="61"/>
      <c r="I6267" s="48"/>
      <c r="J6267" s="48"/>
    </row>
    <row r="6268" spans="6:10" x14ac:dyDescent="0.25">
      <c r="F6268" s="48"/>
      <c r="G6268" s="48"/>
      <c r="H6268" s="61"/>
      <c r="I6268" s="48"/>
      <c r="J6268" s="48"/>
    </row>
    <row r="6269" spans="6:10" x14ac:dyDescent="0.25">
      <c r="F6269" s="48"/>
      <c r="G6269" s="48"/>
      <c r="H6269" s="61"/>
      <c r="I6269" s="48"/>
      <c r="J6269" s="48"/>
    </row>
    <row r="6270" spans="6:10" x14ac:dyDescent="0.25">
      <c r="F6270" s="48"/>
      <c r="G6270" s="48"/>
      <c r="H6270" s="61"/>
      <c r="I6270" s="48"/>
      <c r="J6270" s="48"/>
    </row>
    <row r="6271" spans="6:10" x14ac:dyDescent="0.25">
      <c r="F6271" s="48"/>
      <c r="G6271" s="48"/>
      <c r="H6271" s="61"/>
      <c r="I6271" s="48"/>
      <c r="J6271" s="48"/>
    </row>
    <row r="6272" spans="6:10" x14ac:dyDescent="0.25">
      <c r="F6272" s="48"/>
      <c r="G6272" s="48"/>
      <c r="H6272" s="61"/>
      <c r="I6272" s="48"/>
      <c r="J6272" s="48"/>
    </row>
    <row r="6273" spans="6:10" x14ac:dyDescent="0.25">
      <c r="F6273" s="48"/>
      <c r="G6273" s="48"/>
      <c r="H6273" s="61"/>
      <c r="I6273" s="48"/>
      <c r="J6273" s="48"/>
    </row>
    <row r="6274" spans="6:10" x14ac:dyDescent="0.25">
      <c r="F6274" s="48"/>
      <c r="G6274" s="48"/>
      <c r="H6274" s="61"/>
      <c r="I6274" s="48"/>
      <c r="J6274" s="48"/>
    </row>
    <row r="6275" spans="6:10" x14ac:dyDescent="0.25">
      <c r="F6275" s="48"/>
      <c r="G6275" s="48"/>
      <c r="H6275" s="61"/>
      <c r="I6275" s="48"/>
      <c r="J6275" s="48"/>
    </row>
    <row r="6276" spans="6:10" x14ac:dyDescent="0.25">
      <c r="F6276" s="48"/>
      <c r="G6276" s="48"/>
      <c r="H6276" s="61"/>
      <c r="I6276" s="48"/>
      <c r="J6276" s="48"/>
    </row>
    <row r="6277" spans="6:10" x14ac:dyDescent="0.25">
      <c r="F6277" s="48"/>
      <c r="G6277" s="48"/>
      <c r="H6277" s="61"/>
      <c r="I6277" s="48"/>
      <c r="J6277" s="48"/>
    </row>
    <row r="6278" spans="6:10" x14ac:dyDescent="0.25">
      <c r="F6278" s="48"/>
      <c r="G6278" s="48"/>
      <c r="H6278" s="61"/>
      <c r="I6278" s="48"/>
      <c r="J6278" s="48"/>
    </row>
    <row r="6279" spans="6:10" x14ac:dyDescent="0.25">
      <c r="F6279" s="48"/>
      <c r="G6279" s="48"/>
      <c r="H6279" s="61"/>
      <c r="I6279" s="48"/>
      <c r="J6279" s="48"/>
    </row>
    <row r="6280" spans="6:10" x14ac:dyDescent="0.25">
      <c r="F6280" s="48"/>
      <c r="G6280" s="48"/>
      <c r="H6280" s="61"/>
      <c r="I6280" s="48"/>
      <c r="J6280" s="48"/>
    </row>
    <row r="6281" spans="6:10" x14ac:dyDescent="0.25">
      <c r="F6281" s="48"/>
      <c r="G6281" s="48"/>
      <c r="H6281" s="61"/>
      <c r="I6281" s="48"/>
      <c r="J6281" s="48"/>
    </row>
    <row r="6282" spans="6:10" x14ac:dyDescent="0.25">
      <c r="F6282" s="48"/>
      <c r="G6282" s="48"/>
      <c r="H6282" s="61"/>
      <c r="I6282" s="48"/>
      <c r="J6282" s="48"/>
    </row>
    <row r="6283" spans="6:10" x14ac:dyDescent="0.25">
      <c r="F6283" s="48"/>
      <c r="G6283" s="48"/>
      <c r="H6283" s="61"/>
      <c r="I6283" s="48"/>
      <c r="J6283" s="48"/>
    </row>
    <row r="6284" spans="6:10" x14ac:dyDescent="0.25">
      <c r="F6284" s="48"/>
      <c r="G6284" s="48"/>
      <c r="H6284" s="61"/>
      <c r="I6284" s="48"/>
      <c r="J6284" s="48"/>
    </row>
    <row r="6285" spans="6:10" x14ac:dyDescent="0.25">
      <c r="F6285" s="48"/>
      <c r="G6285" s="48"/>
      <c r="H6285" s="61"/>
      <c r="I6285" s="48"/>
      <c r="J6285" s="48"/>
    </row>
    <row r="6286" spans="6:10" x14ac:dyDescent="0.25">
      <c r="F6286" s="48"/>
      <c r="G6286" s="48"/>
      <c r="H6286" s="61"/>
      <c r="I6286" s="48"/>
      <c r="J6286" s="48"/>
    </row>
    <row r="6287" spans="6:10" x14ac:dyDescent="0.25">
      <c r="F6287" s="48"/>
      <c r="G6287" s="48"/>
      <c r="H6287" s="61"/>
      <c r="I6287" s="48"/>
      <c r="J6287" s="48"/>
    </row>
    <row r="6288" spans="6:10" x14ac:dyDescent="0.25">
      <c r="F6288" s="48"/>
      <c r="G6288" s="48"/>
      <c r="H6288" s="61"/>
      <c r="I6288" s="48"/>
      <c r="J6288" s="48"/>
    </row>
    <row r="6289" spans="6:10" x14ac:dyDescent="0.25">
      <c r="F6289" s="48"/>
      <c r="G6289" s="48"/>
      <c r="H6289" s="61"/>
      <c r="I6289" s="48"/>
      <c r="J6289" s="48"/>
    </row>
    <row r="6290" spans="6:10" x14ac:dyDescent="0.25">
      <c r="F6290" s="48"/>
      <c r="G6290" s="48"/>
      <c r="H6290" s="61"/>
      <c r="I6290" s="48"/>
      <c r="J6290" s="48"/>
    </row>
    <row r="6291" spans="6:10" x14ac:dyDescent="0.25">
      <c r="F6291" s="48"/>
      <c r="G6291" s="48"/>
      <c r="H6291" s="61"/>
      <c r="I6291" s="48"/>
      <c r="J6291" s="48"/>
    </row>
    <row r="6292" spans="6:10" x14ac:dyDescent="0.25">
      <c r="F6292" s="48"/>
      <c r="G6292" s="48"/>
      <c r="H6292" s="61"/>
      <c r="I6292" s="48"/>
      <c r="J6292" s="48"/>
    </row>
    <row r="6293" spans="6:10" x14ac:dyDescent="0.25">
      <c r="F6293" s="48"/>
      <c r="G6293" s="48"/>
      <c r="H6293" s="61"/>
      <c r="I6293" s="48"/>
      <c r="J6293" s="48"/>
    </row>
    <row r="6294" spans="6:10" x14ac:dyDescent="0.25">
      <c r="F6294" s="48"/>
      <c r="G6294" s="48"/>
      <c r="H6294" s="61"/>
      <c r="I6294" s="48"/>
      <c r="J6294" s="48"/>
    </row>
    <row r="6295" spans="6:10" x14ac:dyDescent="0.25">
      <c r="F6295" s="48"/>
      <c r="G6295" s="48"/>
      <c r="H6295" s="61"/>
      <c r="I6295" s="48"/>
      <c r="J6295" s="48"/>
    </row>
    <row r="6296" spans="6:10" x14ac:dyDescent="0.25">
      <c r="F6296" s="48"/>
      <c r="G6296" s="48"/>
      <c r="H6296" s="61"/>
      <c r="I6296" s="48"/>
      <c r="J6296" s="48"/>
    </row>
    <row r="6297" spans="6:10" x14ac:dyDescent="0.25">
      <c r="F6297" s="48"/>
      <c r="G6297" s="48"/>
      <c r="H6297" s="61"/>
      <c r="I6297" s="48"/>
      <c r="J6297" s="48"/>
    </row>
    <row r="6298" spans="6:10" x14ac:dyDescent="0.25">
      <c r="F6298" s="48"/>
      <c r="G6298" s="48"/>
      <c r="H6298" s="61"/>
      <c r="I6298" s="48"/>
      <c r="J6298" s="48"/>
    </row>
    <row r="6299" spans="6:10" x14ac:dyDescent="0.25">
      <c r="F6299" s="48"/>
      <c r="G6299" s="48"/>
      <c r="H6299" s="61"/>
      <c r="I6299" s="48"/>
      <c r="J6299" s="48"/>
    </row>
    <row r="6300" spans="6:10" x14ac:dyDescent="0.25">
      <c r="F6300" s="48"/>
      <c r="G6300" s="48"/>
      <c r="H6300" s="61"/>
      <c r="I6300" s="48"/>
      <c r="J6300" s="48"/>
    </row>
    <row r="6301" spans="6:10" x14ac:dyDescent="0.25">
      <c r="F6301" s="48"/>
      <c r="G6301" s="48"/>
      <c r="H6301" s="61"/>
      <c r="I6301" s="48"/>
      <c r="J6301" s="48"/>
    </row>
    <row r="6302" spans="6:10" x14ac:dyDescent="0.25">
      <c r="F6302" s="48"/>
      <c r="G6302" s="48"/>
      <c r="H6302" s="61"/>
      <c r="I6302" s="48"/>
      <c r="J6302" s="48"/>
    </row>
    <row r="6303" spans="6:10" x14ac:dyDescent="0.25">
      <c r="F6303" s="48"/>
      <c r="G6303" s="48"/>
      <c r="H6303" s="61"/>
      <c r="I6303" s="48"/>
      <c r="J6303" s="48"/>
    </row>
    <row r="6304" spans="6:10" x14ac:dyDescent="0.25">
      <c r="F6304" s="48"/>
      <c r="G6304" s="48"/>
      <c r="H6304" s="61"/>
      <c r="I6304" s="48"/>
      <c r="J6304" s="48"/>
    </row>
    <row r="6305" spans="6:10" x14ac:dyDescent="0.25">
      <c r="F6305" s="48"/>
      <c r="G6305" s="48"/>
      <c r="H6305" s="61"/>
      <c r="I6305" s="48"/>
      <c r="J6305" s="48"/>
    </row>
    <row r="6306" spans="6:10" x14ac:dyDescent="0.25">
      <c r="F6306" s="48"/>
      <c r="G6306" s="48"/>
      <c r="H6306" s="61"/>
      <c r="I6306" s="48"/>
      <c r="J6306" s="48"/>
    </row>
    <row r="6307" spans="6:10" x14ac:dyDescent="0.25">
      <c r="F6307" s="48"/>
      <c r="G6307" s="48"/>
      <c r="H6307" s="61"/>
      <c r="I6307" s="48"/>
      <c r="J6307" s="48"/>
    </row>
    <row r="6308" spans="6:10" x14ac:dyDescent="0.25">
      <c r="F6308" s="48"/>
      <c r="G6308" s="48"/>
      <c r="H6308" s="61"/>
      <c r="I6308" s="48"/>
      <c r="J6308" s="48"/>
    </row>
    <row r="6309" spans="6:10" x14ac:dyDescent="0.25">
      <c r="F6309" s="48"/>
      <c r="G6309" s="48"/>
      <c r="H6309" s="61"/>
      <c r="I6309" s="48"/>
      <c r="J6309" s="48"/>
    </row>
    <row r="6310" spans="6:10" x14ac:dyDescent="0.25">
      <c r="F6310" s="48"/>
      <c r="G6310" s="48"/>
      <c r="H6310" s="61"/>
      <c r="I6310" s="48"/>
      <c r="J6310" s="48"/>
    </row>
    <row r="6311" spans="6:10" x14ac:dyDescent="0.25">
      <c r="F6311" s="48"/>
      <c r="G6311" s="48"/>
      <c r="H6311" s="61"/>
      <c r="I6311" s="48"/>
      <c r="J6311" s="48"/>
    </row>
    <row r="6312" spans="6:10" x14ac:dyDescent="0.25">
      <c r="F6312" s="48"/>
      <c r="G6312" s="48"/>
      <c r="H6312" s="61"/>
      <c r="I6312" s="48"/>
      <c r="J6312" s="48"/>
    </row>
    <row r="6313" spans="6:10" x14ac:dyDescent="0.25">
      <c r="F6313" s="48"/>
      <c r="G6313" s="48"/>
      <c r="H6313" s="61"/>
      <c r="I6313" s="48"/>
      <c r="J6313" s="48"/>
    </row>
    <row r="6314" spans="6:10" x14ac:dyDescent="0.25">
      <c r="F6314" s="48"/>
      <c r="G6314" s="48"/>
      <c r="H6314" s="61"/>
      <c r="I6314" s="48"/>
      <c r="J6314" s="48"/>
    </row>
    <row r="6315" spans="6:10" x14ac:dyDescent="0.25">
      <c r="F6315" s="48"/>
      <c r="G6315" s="48"/>
      <c r="H6315" s="61"/>
      <c r="I6315" s="48"/>
      <c r="J6315" s="48"/>
    </row>
    <row r="6316" spans="6:10" x14ac:dyDescent="0.25">
      <c r="F6316" s="48"/>
      <c r="G6316" s="48"/>
      <c r="H6316" s="61"/>
      <c r="I6316" s="48"/>
      <c r="J6316" s="48"/>
    </row>
    <row r="6317" spans="6:10" x14ac:dyDescent="0.25">
      <c r="F6317" s="48"/>
      <c r="G6317" s="48"/>
      <c r="H6317" s="61"/>
      <c r="I6317" s="48"/>
      <c r="J6317" s="48"/>
    </row>
    <row r="6318" spans="6:10" x14ac:dyDescent="0.25">
      <c r="F6318" s="48"/>
      <c r="G6318" s="48"/>
      <c r="H6318" s="61"/>
      <c r="I6318" s="48"/>
      <c r="J6318" s="48"/>
    </row>
    <row r="6319" spans="6:10" x14ac:dyDescent="0.25">
      <c r="F6319" s="48"/>
      <c r="G6319" s="48"/>
      <c r="H6319" s="61"/>
      <c r="I6319" s="48"/>
      <c r="J6319" s="48"/>
    </row>
    <row r="6320" spans="6:10" x14ac:dyDescent="0.25">
      <c r="F6320" s="48"/>
      <c r="G6320" s="48"/>
      <c r="H6320" s="61"/>
      <c r="I6320" s="48"/>
      <c r="J6320" s="48"/>
    </row>
    <row r="6321" spans="6:10" x14ac:dyDescent="0.25">
      <c r="F6321" s="48"/>
      <c r="G6321" s="48"/>
      <c r="H6321" s="61"/>
      <c r="I6321" s="48"/>
      <c r="J6321" s="48"/>
    </row>
    <row r="6322" spans="6:10" x14ac:dyDescent="0.25">
      <c r="F6322" s="48"/>
      <c r="G6322" s="48"/>
      <c r="H6322" s="61"/>
      <c r="I6322" s="48"/>
      <c r="J6322" s="48"/>
    </row>
    <row r="6323" spans="6:10" x14ac:dyDescent="0.25">
      <c r="F6323" s="48"/>
      <c r="G6323" s="48"/>
      <c r="H6323" s="61"/>
      <c r="I6323" s="48"/>
      <c r="J6323" s="48"/>
    </row>
    <row r="6324" spans="6:10" x14ac:dyDescent="0.25">
      <c r="F6324" s="48"/>
      <c r="G6324" s="48"/>
      <c r="H6324" s="61"/>
      <c r="I6324" s="48"/>
      <c r="J6324" s="48"/>
    </row>
    <row r="6325" spans="6:10" x14ac:dyDescent="0.25">
      <c r="F6325" s="48"/>
      <c r="G6325" s="48"/>
      <c r="H6325" s="61"/>
      <c r="I6325" s="48"/>
      <c r="J6325" s="48"/>
    </row>
    <row r="6326" spans="6:10" x14ac:dyDescent="0.25">
      <c r="F6326" s="48"/>
      <c r="G6326" s="48"/>
      <c r="H6326" s="61"/>
      <c r="I6326" s="48"/>
      <c r="J6326" s="48"/>
    </row>
    <row r="6327" spans="6:10" x14ac:dyDescent="0.25">
      <c r="F6327" s="48"/>
      <c r="G6327" s="48"/>
      <c r="H6327" s="61"/>
      <c r="I6327" s="48"/>
      <c r="J6327" s="48"/>
    </row>
    <row r="6328" spans="6:10" x14ac:dyDescent="0.25">
      <c r="F6328" s="48"/>
      <c r="G6328" s="48"/>
      <c r="H6328" s="61"/>
      <c r="I6328" s="48"/>
      <c r="J6328" s="48"/>
    </row>
    <row r="6329" spans="6:10" x14ac:dyDescent="0.25">
      <c r="F6329" s="48"/>
      <c r="G6329" s="48"/>
      <c r="H6329" s="61"/>
      <c r="I6329" s="48"/>
      <c r="J6329" s="48"/>
    </row>
    <row r="6330" spans="6:10" x14ac:dyDescent="0.25">
      <c r="F6330" s="48"/>
      <c r="G6330" s="48"/>
      <c r="H6330" s="61"/>
      <c r="I6330" s="48"/>
      <c r="J6330" s="48"/>
    </row>
    <row r="6331" spans="6:10" x14ac:dyDescent="0.25">
      <c r="F6331" s="48"/>
      <c r="G6331" s="48"/>
      <c r="H6331" s="61"/>
      <c r="I6331" s="48"/>
      <c r="J6331" s="48"/>
    </row>
    <row r="6332" spans="6:10" x14ac:dyDescent="0.25">
      <c r="F6332" s="48"/>
      <c r="G6332" s="48"/>
      <c r="H6332" s="61"/>
      <c r="I6332" s="48"/>
      <c r="J6332" s="48"/>
    </row>
    <row r="6333" spans="6:10" x14ac:dyDescent="0.25">
      <c r="F6333" s="48"/>
      <c r="G6333" s="48"/>
      <c r="H6333" s="61"/>
      <c r="I6333" s="48"/>
      <c r="J6333" s="48"/>
    </row>
    <row r="6334" spans="6:10" x14ac:dyDescent="0.25">
      <c r="F6334" s="48"/>
      <c r="G6334" s="48"/>
      <c r="H6334" s="61"/>
      <c r="I6334" s="48"/>
      <c r="J6334" s="48"/>
    </row>
    <row r="6335" spans="6:10" x14ac:dyDescent="0.25">
      <c r="F6335" s="48"/>
      <c r="G6335" s="48"/>
      <c r="H6335" s="61"/>
      <c r="I6335" s="48"/>
      <c r="J6335" s="48"/>
    </row>
    <row r="6336" spans="6:10" x14ac:dyDescent="0.25">
      <c r="F6336" s="48"/>
      <c r="G6336" s="48"/>
      <c r="H6336" s="61"/>
      <c r="I6336" s="48"/>
      <c r="J6336" s="48"/>
    </row>
    <row r="6337" spans="6:10" x14ac:dyDescent="0.25">
      <c r="F6337" s="48"/>
      <c r="G6337" s="48"/>
      <c r="H6337" s="61"/>
      <c r="I6337" s="48"/>
      <c r="J6337" s="48"/>
    </row>
    <row r="6338" spans="6:10" x14ac:dyDescent="0.25">
      <c r="F6338" s="48"/>
      <c r="G6338" s="48"/>
      <c r="H6338" s="61"/>
      <c r="I6338" s="48"/>
      <c r="J6338" s="48"/>
    </row>
    <row r="6339" spans="6:10" x14ac:dyDescent="0.25">
      <c r="F6339" s="48"/>
      <c r="G6339" s="48"/>
      <c r="H6339" s="61"/>
      <c r="I6339" s="48"/>
      <c r="J6339" s="48"/>
    </row>
    <row r="6340" spans="6:10" x14ac:dyDescent="0.25">
      <c r="F6340" s="48"/>
      <c r="G6340" s="48"/>
      <c r="H6340" s="61"/>
      <c r="I6340" s="48"/>
      <c r="J6340" s="48"/>
    </row>
    <row r="6341" spans="6:10" x14ac:dyDescent="0.25">
      <c r="F6341" s="48"/>
      <c r="G6341" s="48"/>
      <c r="H6341" s="61"/>
      <c r="I6341" s="48"/>
      <c r="J6341" s="48"/>
    </row>
    <row r="6342" spans="6:10" x14ac:dyDescent="0.25">
      <c r="F6342" s="48"/>
      <c r="G6342" s="48"/>
      <c r="H6342" s="61"/>
      <c r="I6342" s="48"/>
      <c r="J6342" s="48"/>
    </row>
    <row r="6343" spans="6:10" x14ac:dyDescent="0.25">
      <c r="F6343" s="48"/>
      <c r="G6343" s="48"/>
      <c r="H6343" s="61"/>
      <c r="I6343" s="48"/>
      <c r="J6343" s="48"/>
    </row>
    <row r="6344" spans="6:10" x14ac:dyDescent="0.25">
      <c r="F6344" s="48"/>
      <c r="G6344" s="48"/>
      <c r="H6344" s="61"/>
      <c r="I6344" s="48"/>
      <c r="J6344" s="48"/>
    </row>
    <row r="6345" spans="6:10" x14ac:dyDescent="0.25">
      <c r="F6345" s="48"/>
      <c r="G6345" s="48"/>
      <c r="H6345" s="61"/>
      <c r="I6345" s="48"/>
      <c r="J6345" s="48"/>
    </row>
    <row r="6346" spans="6:10" x14ac:dyDescent="0.25">
      <c r="F6346" s="48"/>
      <c r="G6346" s="48"/>
      <c r="H6346" s="61"/>
      <c r="I6346" s="48"/>
      <c r="J6346" s="48"/>
    </row>
    <row r="6347" spans="6:10" x14ac:dyDescent="0.25">
      <c r="F6347" s="48"/>
      <c r="G6347" s="48"/>
      <c r="H6347" s="61"/>
      <c r="I6347" s="48"/>
      <c r="J6347" s="48"/>
    </row>
    <row r="6348" spans="6:10" x14ac:dyDescent="0.25">
      <c r="F6348" s="48"/>
      <c r="G6348" s="48"/>
      <c r="H6348" s="61"/>
      <c r="I6348" s="48"/>
      <c r="J6348" s="48"/>
    </row>
    <row r="6349" spans="6:10" x14ac:dyDescent="0.25">
      <c r="F6349" s="48"/>
      <c r="G6349" s="48"/>
      <c r="H6349" s="61"/>
      <c r="I6349" s="48"/>
      <c r="J6349" s="48"/>
    </row>
    <row r="6350" spans="6:10" x14ac:dyDescent="0.25">
      <c r="F6350" s="48"/>
      <c r="G6350" s="48"/>
      <c r="H6350" s="61"/>
      <c r="I6350" s="48"/>
      <c r="J6350" s="48"/>
    </row>
    <row r="6351" spans="6:10" x14ac:dyDescent="0.25">
      <c r="F6351" s="48"/>
      <c r="G6351" s="48"/>
      <c r="H6351" s="61"/>
      <c r="I6351" s="48"/>
      <c r="J6351" s="48"/>
    </row>
    <row r="6352" spans="6:10" x14ac:dyDescent="0.25">
      <c r="F6352" s="48"/>
      <c r="G6352" s="48"/>
      <c r="H6352" s="61"/>
      <c r="I6352" s="48"/>
      <c r="J6352" s="48"/>
    </row>
    <row r="6353" spans="6:10" x14ac:dyDescent="0.25">
      <c r="F6353" s="48"/>
      <c r="G6353" s="48"/>
      <c r="H6353" s="61"/>
      <c r="I6353" s="48"/>
      <c r="J6353" s="48"/>
    </row>
    <row r="6354" spans="6:10" x14ac:dyDescent="0.25">
      <c r="F6354" s="48"/>
      <c r="G6354" s="48"/>
      <c r="H6354" s="61"/>
      <c r="I6354" s="48"/>
      <c r="J6354" s="48"/>
    </row>
    <row r="6355" spans="6:10" x14ac:dyDescent="0.25">
      <c r="F6355" s="48"/>
      <c r="G6355" s="48"/>
      <c r="H6355" s="61"/>
      <c r="I6355" s="48"/>
      <c r="J6355" s="48"/>
    </row>
    <row r="6356" spans="6:10" x14ac:dyDescent="0.25">
      <c r="F6356" s="48"/>
      <c r="G6356" s="48"/>
      <c r="H6356" s="61"/>
      <c r="I6356" s="48"/>
      <c r="J6356" s="48"/>
    </row>
    <row r="6357" spans="6:10" x14ac:dyDescent="0.25">
      <c r="F6357" s="48"/>
      <c r="G6357" s="48"/>
      <c r="H6357" s="61"/>
      <c r="I6357" s="48"/>
      <c r="J6357" s="48"/>
    </row>
    <row r="6358" spans="6:10" x14ac:dyDescent="0.25">
      <c r="F6358" s="48"/>
      <c r="G6358" s="48"/>
      <c r="H6358" s="61"/>
      <c r="I6358" s="48"/>
      <c r="J6358" s="48"/>
    </row>
    <row r="6359" spans="6:10" x14ac:dyDescent="0.25">
      <c r="F6359" s="48"/>
      <c r="G6359" s="48"/>
      <c r="H6359" s="61"/>
      <c r="I6359" s="48"/>
      <c r="J6359" s="48"/>
    </row>
    <row r="6360" spans="6:10" x14ac:dyDescent="0.25">
      <c r="F6360" s="48"/>
      <c r="G6360" s="48"/>
      <c r="H6360" s="61"/>
      <c r="I6360" s="48"/>
      <c r="J6360" s="48"/>
    </row>
    <row r="6361" spans="6:10" x14ac:dyDescent="0.25">
      <c r="F6361" s="48"/>
      <c r="G6361" s="48"/>
      <c r="H6361" s="61"/>
      <c r="I6361" s="48"/>
      <c r="J6361" s="48"/>
    </row>
    <row r="6362" spans="6:10" x14ac:dyDescent="0.25">
      <c r="F6362" s="48"/>
      <c r="G6362" s="48"/>
      <c r="H6362" s="61"/>
      <c r="I6362" s="48"/>
      <c r="J6362" s="48"/>
    </row>
    <row r="6363" spans="6:10" x14ac:dyDescent="0.25">
      <c r="F6363" s="48"/>
      <c r="G6363" s="48"/>
      <c r="H6363" s="61"/>
      <c r="I6363" s="48"/>
      <c r="J6363" s="48"/>
    </row>
    <row r="6364" spans="6:10" x14ac:dyDescent="0.25">
      <c r="F6364" s="48"/>
      <c r="G6364" s="48"/>
      <c r="H6364" s="61"/>
      <c r="I6364" s="48"/>
      <c r="J6364" s="48"/>
    </row>
    <row r="6365" spans="6:10" x14ac:dyDescent="0.25">
      <c r="F6365" s="48"/>
      <c r="G6365" s="48"/>
      <c r="H6365" s="61"/>
      <c r="I6365" s="48"/>
      <c r="J6365" s="48"/>
    </row>
    <row r="6366" spans="6:10" x14ac:dyDescent="0.25">
      <c r="F6366" s="48"/>
      <c r="G6366" s="48"/>
      <c r="H6366" s="61"/>
      <c r="I6366" s="48"/>
      <c r="J6366" s="48"/>
    </row>
    <row r="6367" spans="6:10" x14ac:dyDescent="0.25">
      <c r="F6367" s="48"/>
      <c r="G6367" s="48"/>
      <c r="H6367" s="61"/>
      <c r="I6367" s="48"/>
      <c r="J6367" s="48"/>
    </row>
    <row r="6368" spans="6:10" x14ac:dyDescent="0.25">
      <c r="F6368" s="48"/>
      <c r="G6368" s="48"/>
      <c r="H6368" s="61"/>
      <c r="I6368" s="48"/>
      <c r="J6368" s="48"/>
    </row>
    <row r="6369" spans="6:10" x14ac:dyDescent="0.25">
      <c r="F6369" s="48"/>
      <c r="G6369" s="48"/>
      <c r="H6369" s="61"/>
      <c r="I6369" s="48"/>
      <c r="J6369" s="48"/>
    </row>
    <row r="6370" spans="6:10" x14ac:dyDescent="0.25">
      <c r="F6370" s="48"/>
      <c r="G6370" s="48"/>
      <c r="H6370" s="61"/>
      <c r="I6370" s="48"/>
      <c r="J6370" s="48"/>
    </row>
    <row r="6371" spans="6:10" x14ac:dyDescent="0.25">
      <c r="F6371" s="48"/>
      <c r="G6371" s="48"/>
      <c r="H6371" s="61"/>
      <c r="I6371" s="48"/>
      <c r="J6371" s="48"/>
    </row>
    <row r="6372" spans="6:10" x14ac:dyDescent="0.25">
      <c r="F6372" s="48"/>
      <c r="G6372" s="48"/>
      <c r="H6372" s="61"/>
      <c r="I6372" s="48"/>
      <c r="J6372" s="48"/>
    </row>
    <row r="6373" spans="6:10" x14ac:dyDescent="0.25">
      <c r="F6373" s="48"/>
      <c r="G6373" s="48"/>
      <c r="H6373" s="61"/>
      <c r="I6373" s="48"/>
      <c r="J6373" s="48"/>
    </row>
    <row r="6374" spans="6:10" x14ac:dyDescent="0.25">
      <c r="F6374" s="48"/>
      <c r="G6374" s="48"/>
      <c r="H6374" s="61"/>
      <c r="I6374" s="48"/>
      <c r="J6374" s="48"/>
    </row>
    <row r="6375" spans="6:10" x14ac:dyDescent="0.25">
      <c r="F6375" s="48"/>
      <c r="G6375" s="48"/>
      <c r="H6375" s="61"/>
      <c r="I6375" s="48"/>
      <c r="J6375" s="48"/>
    </row>
    <row r="6376" spans="6:10" x14ac:dyDescent="0.25">
      <c r="F6376" s="48"/>
      <c r="G6376" s="48"/>
      <c r="H6376" s="61"/>
      <c r="I6376" s="48"/>
      <c r="J6376" s="48"/>
    </row>
    <row r="6377" spans="6:10" x14ac:dyDescent="0.25">
      <c r="F6377" s="48"/>
      <c r="G6377" s="48"/>
      <c r="H6377" s="61"/>
      <c r="I6377" s="48"/>
      <c r="J6377" s="48"/>
    </row>
    <row r="6378" spans="6:10" x14ac:dyDescent="0.25">
      <c r="F6378" s="48"/>
      <c r="G6378" s="48"/>
      <c r="H6378" s="61"/>
      <c r="I6378" s="48"/>
      <c r="J6378" s="48"/>
    </row>
    <row r="6379" spans="6:10" x14ac:dyDescent="0.25">
      <c r="F6379" s="48"/>
      <c r="G6379" s="48"/>
      <c r="H6379" s="61"/>
      <c r="I6379" s="48"/>
      <c r="J6379" s="48"/>
    </row>
    <row r="6380" spans="6:10" x14ac:dyDescent="0.25">
      <c r="F6380" s="48"/>
      <c r="G6380" s="48"/>
      <c r="H6380" s="61"/>
      <c r="I6380" s="48"/>
      <c r="J6380" s="48"/>
    </row>
    <row r="6381" spans="6:10" x14ac:dyDescent="0.25">
      <c r="F6381" s="48"/>
      <c r="G6381" s="48"/>
      <c r="H6381" s="61"/>
      <c r="I6381" s="48"/>
      <c r="J6381" s="48"/>
    </row>
    <row r="6382" spans="6:10" x14ac:dyDescent="0.25">
      <c r="F6382" s="48"/>
      <c r="G6382" s="48"/>
      <c r="H6382" s="61"/>
      <c r="I6382" s="48"/>
      <c r="J6382" s="48"/>
    </row>
    <row r="6383" spans="6:10" x14ac:dyDescent="0.25">
      <c r="F6383" s="48"/>
      <c r="G6383" s="48"/>
      <c r="H6383" s="61"/>
      <c r="I6383" s="48"/>
      <c r="J6383" s="48"/>
    </row>
    <row r="6384" spans="6:10" x14ac:dyDescent="0.25">
      <c r="F6384" s="48"/>
      <c r="G6384" s="48"/>
      <c r="H6384" s="61"/>
      <c r="I6384" s="48"/>
      <c r="J6384" s="48"/>
    </row>
    <row r="6385" spans="6:10" x14ac:dyDescent="0.25">
      <c r="F6385" s="48"/>
      <c r="G6385" s="48"/>
      <c r="H6385" s="61"/>
      <c r="I6385" s="48"/>
      <c r="J6385" s="48"/>
    </row>
    <row r="6386" spans="6:10" x14ac:dyDescent="0.25">
      <c r="F6386" s="48"/>
      <c r="G6386" s="48"/>
      <c r="H6386" s="61"/>
      <c r="I6386" s="48"/>
      <c r="J6386" s="48"/>
    </row>
    <row r="6387" spans="6:10" x14ac:dyDescent="0.25">
      <c r="F6387" s="48"/>
      <c r="G6387" s="48"/>
      <c r="H6387" s="61"/>
      <c r="I6387" s="48"/>
      <c r="J6387" s="48"/>
    </row>
    <row r="6388" spans="6:10" x14ac:dyDescent="0.25">
      <c r="F6388" s="48"/>
      <c r="G6388" s="48"/>
      <c r="H6388" s="61"/>
      <c r="I6388" s="48"/>
      <c r="J6388" s="48"/>
    </row>
    <row r="6389" spans="6:10" x14ac:dyDescent="0.25">
      <c r="F6389" s="48"/>
      <c r="G6389" s="48"/>
      <c r="H6389" s="61"/>
      <c r="I6389" s="48"/>
      <c r="J6389" s="48"/>
    </row>
    <row r="6390" spans="6:10" x14ac:dyDescent="0.25">
      <c r="F6390" s="48"/>
      <c r="G6390" s="48"/>
      <c r="H6390" s="61"/>
      <c r="I6390" s="48"/>
      <c r="J6390" s="48"/>
    </row>
    <row r="6391" spans="6:10" x14ac:dyDescent="0.25">
      <c r="F6391" s="48"/>
      <c r="G6391" s="48"/>
      <c r="H6391" s="61"/>
      <c r="I6391" s="48"/>
      <c r="J6391" s="48"/>
    </row>
    <row r="6392" spans="6:10" x14ac:dyDescent="0.25">
      <c r="F6392" s="48"/>
      <c r="G6392" s="48"/>
      <c r="H6392" s="61"/>
      <c r="I6392" s="48"/>
      <c r="J6392" s="48"/>
    </row>
    <row r="6393" spans="6:10" x14ac:dyDescent="0.25">
      <c r="F6393" s="48"/>
      <c r="G6393" s="48"/>
      <c r="H6393" s="61"/>
      <c r="I6393" s="48"/>
      <c r="J6393" s="48"/>
    </row>
    <row r="6394" spans="6:10" x14ac:dyDescent="0.25">
      <c r="F6394" s="48"/>
      <c r="G6394" s="48"/>
      <c r="H6394" s="61"/>
      <c r="I6394" s="48"/>
      <c r="J6394" s="48"/>
    </row>
    <row r="6395" spans="6:10" x14ac:dyDescent="0.25">
      <c r="F6395" s="48"/>
      <c r="G6395" s="48"/>
      <c r="H6395" s="61"/>
      <c r="I6395" s="48"/>
      <c r="J6395" s="48"/>
    </row>
    <row r="6396" spans="6:10" x14ac:dyDescent="0.25">
      <c r="F6396" s="48"/>
      <c r="G6396" s="48"/>
      <c r="H6396" s="61"/>
      <c r="I6396" s="48"/>
      <c r="J6396" s="48"/>
    </row>
    <row r="6397" spans="6:10" x14ac:dyDescent="0.25">
      <c r="F6397" s="48"/>
      <c r="G6397" s="48"/>
      <c r="H6397" s="61"/>
      <c r="I6397" s="48"/>
      <c r="J6397" s="48"/>
    </row>
    <row r="6398" spans="6:10" x14ac:dyDescent="0.25">
      <c r="F6398" s="48"/>
      <c r="G6398" s="48"/>
      <c r="H6398" s="61"/>
      <c r="I6398" s="48"/>
      <c r="J6398" s="48"/>
    </row>
    <row r="6399" spans="6:10" x14ac:dyDescent="0.25">
      <c r="F6399" s="48"/>
      <c r="G6399" s="48"/>
      <c r="H6399" s="61"/>
      <c r="I6399" s="48"/>
      <c r="J6399" s="48"/>
    </row>
    <row r="6400" spans="6:10" x14ac:dyDescent="0.25">
      <c r="F6400" s="48"/>
      <c r="G6400" s="48"/>
      <c r="H6400" s="61"/>
      <c r="I6400" s="48"/>
      <c r="J6400" s="48"/>
    </row>
    <row r="6401" spans="6:10" x14ac:dyDescent="0.25">
      <c r="F6401" s="48"/>
      <c r="G6401" s="48"/>
      <c r="H6401" s="61"/>
      <c r="I6401" s="48"/>
      <c r="J6401" s="48"/>
    </row>
    <row r="6402" spans="6:10" x14ac:dyDescent="0.25">
      <c r="F6402" s="48"/>
      <c r="G6402" s="48"/>
      <c r="H6402" s="61"/>
      <c r="I6402" s="48"/>
      <c r="J6402" s="48"/>
    </row>
    <row r="6403" spans="6:10" x14ac:dyDescent="0.25">
      <c r="F6403" s="48"/>
      <c r="G6403" s="48"/>
      <c r="H6403" s="61"/>
      <c r="I6403" s="48"/>
      <c r="J6403" s="48"/>
    </row>
    <row r="6404" spans="6:10" x14ac:dyDescent="0.25">
      <c r="F6404" s="48"/>
      <c r="G6404" s="48"/>
      <c r="H6404" s="61"/>
      <c r="I6404" s="48"/>
      <c r="J6404" s="48"/>
    </row>
    <row r="6405" spans="6:10" x14ac:dyDescent="0.25">
      <c r="F6405" s="48"/>
      <c r="G6405" s="48"/>
      <c r="H6405" s="61"/>
      <c r="I6405" s="48"/>
      <c r="J6405" s="48"/>
    </row>
    <row r="6406" spans="6:10" x14ac:dyDescent="0.25">
      <c r="F6406" s="48"/>
      <c r="G6406" s="48"/>
      <c r="H6406" s="61"/>
      <c r="I6406" s="48"/>
      <c r="J6406" s="48"/>
    </row>
    <row r="6407" spans="6:10" x14ac:dyDescent="0.25">
      <c r="F6407" s="48"/>
      <c r="G6407" s="48"/>
      <c r="H6407" s="61"/>
      <c r="I6407" s="48"/>
      <c r="J6407" s="48"/>
    </row>
    <row r="6408" spans="6:10" x14ac:dyDescent="0.25">
      <c r="F6408" s="48"/>
      <c r="G6408" s="48"/>
      <c r="H6408" s="61"/>
      <c r="I6408" s="48"/>
      <c r="J6408" s="48"/>
    </row>
    <row r="6409" spans="6:10" x14ac:dyDescent="0.25">
      <c r="F6409" s="48"/>
      <c r="G6409" s="48"/>
      <c r="H6409" s="61"/>
      <c r="I6409" s="48"/>
      <c r="J6409" s="48"/>
    </row>
    <row r="6410" spans="6:10" x14ac:dyDescent="0.25">
      <c r="F6410" s="48"/>
      <c r="G6410" s="48"/>
      <c r="H6410" s="61"/>
      <c r="I6410" s="48"/>
      <c r="J6410" s="48"/>
    </row>
    <row r="6411" spans="6:10" x14ac:dyDescent="0.25">
      <c r="F6411" s="48"/>
      <c r="G6411" s="48"/>
      <c r="H6411" s="61"/>
      <c r="I6411" s="48"/>
      <c r="J6411" s="48"/>
    </row>
    <row r="6412" spans="6:10" x14ac:dyDescent="0.25">
      <c r="F6412" s="48"/>
      <c r="G6412" s="48"/>
      <c r="H6412" s="61"/>
      <c r="I6412" s="48"/>
      <c r="J6412" s="48"/>
    </row>
    <row r="6413" spans="6:10" x14ac:dyDescent="0.25">
      <c r="F6413" s="48"/>
      <c r="G6413" s="48"/>
      <c r="H6413" s="61"/>
      <c r="I6413" s="48"/>
      <c r="J6413" s="48"/>
    </row>
    <row r="6414" spans="6:10" x14ac:dyDescent="0.25">
      <c r="F6414" s="48"/>
      <c r="G6414" s="48"/>
      <c r="H6414" s="61"/>
      <c r="I6414" s="48"/>
      <c r="J6414" s="48"/>
    </row>
    <row r="6415" spans="6:10" x14ac:dyDescent="0.25">
      <c r="F6415" s="48"/>
      <c r="G6415" s="48"/>
      <c r="H6415" s="61"/>
      <c r="I6415" s="48"/>
      <c r="J6415" s="48"/>
    </row>
    <row r="6416" spans="6:10" x14ac:dyDescent="0.25">
      <c r="F6416" s="48"/>
      <c r="G6416" s="48"/>
      <c r="H6416" s="61"/>
      <c r="I6416" s="48"/>
      <c r="J6416" s="48"/>
    </row>
    <row r="6417" spans="6:10" x14ac:dyDescent="0.25">
      <c r="F6417" s="48"/>
      <c r="G6417" s="48"/>
      <c r="H6417" s="61"/>
      <c r="I6417" s="48"/>
      <c r="J6417" s="48"/>
    </row>
    <row r="6418" spans="6:10" x14ac:dyDescent="0.25">
      <c r="F6418" s="48"/>
      <c r="G6418" s="48"/>
      <c r="H6418" s="61"/>
      <c r="I6418" s="48"/>
      <c r="J6418" s="48"/>
    </row>
    <row r="6419" spans="6:10" x14ac:dyDescent="0.25">
      <c r="F6419" s="48"/>
      <c r="G6419" s="48"/>
      <c r="H6419" s="61"/>
      <c r="I6419" s="48"/>
      <c r="J6419" s="48"/>
    </row>
    <row r="6420" spans="6:10" x14ac:dyDescent="0.25">
      <c r="F6420" s="48"/>
      <c r="G6420" s="48"/>
      <c r="H6420" s="61"/>
      <c r="I6420" s="48"/>
      <c r="J6420" s="48"/>
    </row>
    <row r="6421" spans="6:10" x14ac:dyDescent="0.25">
      <c r="F6421" s="48"/>
      <c r="G6421" s="48"/>
      <c r="H6421" s="61"/>
      <c r="I6421" s="48"/>
      <c r="J6421" s="48"/>
    </row>
    <row r="6422" spans="6:10" x14ac:dyDescent="0.25">
      <c r="F6422" s="48"/>
      <c r="G6422" s="48"/>
      <c r="H6422" s="61"/>
      <c r="I6422" s="48"/>
      <c r="J6422" s="48"/>
    </row>
    <row r="6423" spans="6:10" x14ac:dyDescent="0.25">
      <c r="F6423" s="48"/>
      <c r="G6423" s="48"/>
      <c r="H6423" s="61"/>
      <c r="I6423" s="48"/>
      <c r="J6423" s="48"/>
    </row>
    <row r="6424" spans="6:10" x14ac:dyDescent="0.25">
      <c r="F6424" s="48"/>
      <c r="G6424" s="48"/>
      <c r="H6424" s="61"/>
      <c r="I6424" s="48"/>
      <c r="J6424" s="48"/>
    </row>
    <row r="6425" spans="6:10" x14ac:dyDescent="0.25">
      <c r="F6425" s="48"/>
      <c r="G6425" s="48"/>
      <c r="H6425" s="61"/>
      <c r="I6425" s="48"/>
      <c r="J6425" s="48"/>
    </row>
    <row r="6426" spans="6:10" x14ac:dyDescent="0.25">
      <c r="F6426" s="48"/>
      <c r="G6426" s="48"/>
      <c r="H6426" s="61"/>
      <c r="I6426" s="48"/>
      <c r="J6426" s="48"/>
    </row>
    <row r="6427" spans="6:10" x14ac:dyDescent="0.25">
      <c r="F6427" s="48"/>
      <c r="G6427" s="48"/>
      <c r="H6427" s="61"/>
      <c r="I6427" s="48"/>
      <c r="J6427" s="48"/>
    </row>
    <row r="6428" spans="6:10" x14ac:dyDescent="0.25">
      <c r="F6428" s="48"/>
      <c r="G6428" s="48"/>
      <c r="H6428" s="61"/>
      <c r="I6428" s="48"/>
      <c r="J6428" s="48"/>
    </row>
    <row r="6429" spans="6:10" x14ac:dyDescent="0.25">
      <c r="F6429" s="48"/>
      <c r="G6429" s="48"/>
      <c r="H6429" s="61"/>
      <c r="I6429" s="48"/>
      <c r="J6429" s="48"/>
    </row>
    <row r="6430" spans="6:10" x14ac:dyDescent="0.25">
      <c r="F6430" s="48"/>
      <c r="G6430" s="48"/>
      <c r="H6430" s="61"/>
      <c r="I6430" s="48"/>
      <c r="J6430" s="48"/>
    </row>
    <row r="6431" spans="6:10" x14ac:dyDescent="0.25">
      <c r="F6431" s="48"/>
      <c r="G6431" s="48"/>
      <c r="H6431" s="61"/>
      <c r="I6431" s="48"/>
      <c r="J6431" s="48"/>
    </row>
    <row r="6432" spans="6:10" x14ac:dyDescent="0.25">
      <c r="F6432" s="48"/>
      <c r="G6432" s="48"/>
      <c r="H6432" s="61"/>
      <c r="I6432" s="48"/>
      <c r="J6432" s="48"/>
    </row>
    <row r="6433" spans="6:10" x14ac:dyDescent="0.25">
      <c r="F6433" s="48"/>
      <c r="G6433" s="48"/>
      <c r="H6433" s="61"/>
      <c r="I6433" s="48"/>
      <c r="J6433" s="48"/>
    </row>
    <row r="6434" spans="6:10" x14ac:dyDescent="0.25">
      <c r="F6434" s="48"/>
      <c r="G6434" s="48"/>
      <c r="H6434" s="61"/>
      <c r="I6434" s="48"/>
      <c r="J6434" s="48"/>
    </row>
    <row r="6435" spans="6:10" x14ac:dyDescent="0.25">
      <c r="F6435" s="48"/>
      <c r="G6435" s="48"/>
      <c r="H6435" s="61"/>
      <c r="I6435" s="48"/>
      <c r="J6435" s="48"/>
    </row>
    <row r="6436" spans="6:10" x14ac:dyDescent="0.25">
      <c r="F6436" s="48"/>
      <c r="G6436" s="48"/>
      <c r="H6436" s="61"/>
      <c r="I6436" s="48"/>
      <c r="J6436" s="48"/>
    </row>
    <row r="6437" spans="6:10" x14ac:dyDescent="0.25">
      <c r="F6437" s="48"/>
      <c r="G6437" s="48"/>
      <c r="H6437" s="61"/>
      <c r="I6437" s="48"/>
      <c r="J6437" s="48"/>
    </row>
    <row r="6438" spans="6:10" x14ac:dyDescent="0.25">
      <c r="F6438" s="48"/>
      <c r="G6438" s="48"/>
      <c r="H6438" s="61"/>
      <c r="I6438" s="48"/>
      <c r="J6438" s="48"/>
    </row>
    <row r="6439" spans="6:10" x14ac:dyDescent="0.25">
      <c r="F6439" s="48"/>
      <c r="G6439" s="48"/>
      <c r="H6439" s="61"/>
      <c r="I6439" s="48"/>
      <c r="J6439" s="48"/>
    </row>
    <row r="6440" spans="6:10" x14ac:dyDescent="0.25">
      <c r="F6440" s="48"/>
      <c r="G6440" s="48"/>
      <c r="H6440" s="61"/>
      <c r="I6440" s="48"/>
      <c r="J6440" s="48"/>
    </row>
    <row r="6441" spans="6:10" x14ac:dyDescent="0.25">
      <c r="F6441" s="48"/>
      <c r="G6441" s="48"/>
      <c r="H6441" s="61"/>
      <c r="I6441" s="48"/>
      <c r="J6441" s="48"/>
    </row>
    <row r="6442" spans="6:10" x14ac:dyDescent="0.25">
      <c r="F6442" s="48"/>
      <c r="G6442" s="48"/>
      <c r="H6442" s="61"/>
      <c r="I6442" s="48"/>
      <c r="J6442" s="48"/>
    </row>
    <row r="6443" spans="6:10" x14ac:dyDescent="0.25">
      <c r="F6443" s="48"/>
      <c r="G6443" s="48"/>
      <c r="H6443" s="61"/>
      <c r="I6443" s="48"/>
      <c r="J6443" s="48"/>
    </row>
    <row r="6444" spans="6:10" x14ac:dyDescent="0.25">
      <c r="F6444" s="48"/>
      <c r="G6444" s="48"/>
      <c r="H6444" s="61"/>
      <c r="I6444" s="48"/>
      <c r="J6444" s="48"/>
    </row>
    <row r="6445" spans="6:10" x14ac:dyDescent="0.25">
      <c r="F6445" s="48"/>
      <c r="G6445" s="48"/>
      <c r="H6445" s="61"/>
      <c r="I6445" s="48"/>
      <c r="J6445" s="48"/>
    </row>
    <row r="6446" spans="6:10" x14ac:dyDescent="0.25">
      <c r="F6446" s="48"/>
      <c r="G6446" s="48"/>
      <c r="H6446" s="61"/>
      <c r="I6446" s="48"/>
      <c r="J6446" s="48"/>
    </row>
    <row r="6447" spans="6:10" x14ac:dyDescent="0.25">
      <c r="F6447" s="48"/>
      <c r="G6447" s="48"/>
      <c r="H6447" s="61"/>
      <c r="I6447" s="48"/>
      <c r="J6447" s="48"/>
    </row>
    <row r="6448" spans="6:10" x14ac:dyDescent="0.25">
      <c r="F6448" s="48"/>
      <c r="G6448" s="48"/>
      <c r="H6448" s="61"/>
      <c r="I6448" s="48"/>
      <c r="J6448" s="48"/>
    </row>
    <row r="6449" spans="6:10" x14ac:dyDescent="0.25">
      <c r="F6449" s="48"/>
      <c r="G6449" s="48"/>
      <c r="H6449" s="61"/>
      <c r="I6449" s="48"/>
      <c r="J6449" s="48"/>
    </row>
    <row r="6450" spans="6:10" x14ac:dyDescent="0.25">
      <c r="F6450" s="48"/>
      <c r="G6450" s="48"/>
      <c r="H6450" s="61"/>
      <c r="I6450" s="48"/>
      <c r="J6450" s="48"/>
    </row>
    <row r="6451" spans="6:10" x14ac:dyDescent="0.25">
      <c r="F6451" s="48"/>
      <c r="G6451" s="48"/>
      <c r="H6451" s="61"/>
      <c r="I6451" s="48"/>
      <c r="J6451" s="48"/>
    </row>
    <row r="6452" spans="6:10" x14ac:dyDescent="0.25">
      <c r="F6452" s="48"/>
      <c r="G6452" s="48"/>
      <c r="H6452" s="61"/>
      <c r="I6452" s="48"/>
      <c r="J6452" s="48"/>
    </row>
    <row r="6453" spans="6:10" x14ac:dyDescent="0.25">
      <c r="F6453" s="48"/>
      <c r="G6453" s="48"/>
      <c r="H6453" s="61"/>
      <c r="I6453" s="48"/>
      <c r="J6453" s="48"/>
    </row>
    <row r="6454" spans="6:10" x14ac:dyDescent="0.25">
      <c r="F6454" s="48"/>
      <c r="G6454" s="48"/>
      <c r="H6454" s="61"/>
      <c r="I6454" s="48"/>
      <c r="J6454" s="48"/>
    </row>
    <row r="6455" spans="6:10" x14ac:dyDescent="0.25">
      <c r="F6455" s="48"/>
      <c r="G6455" s="48"/>
      <c r="H6455" s="61"/>
      <c r="I6455" s="48"/>
      <c r="J6455" s="48"/>
    </row>
    <row r="6456" spans="6:10" x14ac:dyDescent="0.25">
      <c r="F6456" s="48"/>
      <c r="G6456" s="48"/>
      <c r="H6456" s="61"/>
      <c r="I6456" s="48"/>
      <c r="J6456" s="48"/>
    </row>
    <row r="6457" spans="6:10" x14ac:dyDescent="0.25">
      <c r="F6457" s="48"/>
      <c r="G6457" s="48"/>
      <c r="H6457" s="61"/>
      <c r="I6457" s="48"/>
      <c r="J6457" s="48"/>
    </row>
    <row r="6458" spans="6:10" x14ac:dyDescent="0.25">
      <c r="F6458" s="48"/>
      <c r="G6458" s="48"/>
      <c r="H6458" s="61"/>
      <c r="I6458" s="48"/>
      <c r="J6458" s="48"/>
    </row>
    <row r="6459" spans="6:10" x14ac:dyDescent="0.25">
      <c r="F6459" s="48"/>
      <c r="G6459" s="48"/>
      <c r="H6459" s="61"/>
      <c r="I6459" s="48"/>
      <c r="J6459" s="48"/>
    </row>
    <row r="6460" spans="6:10" x14ac:dyDescent="0.25">
      <c r="F6460" s="48"/>
      <c r="G6460" s="48"/>
      <c r="H6460" s="61"/>
      <c r="I6460" s="48"/>
      <c r="J6460" s="48"/>
    </row>
    <row r="6461" spans="6:10" x14ac:dyDescent="0.25">
      <c r="F6461" s="48"/>
      <c r="G6461" s="48"/>
      <c r="H6461" s="61"/>
      <c r="I6461" s="48"/>
      <c r="J6461" s="48"/>
    </row>
    <row r="6462" spans="6:10" x14ac:dyDescent="0.25">
      <c r="F6462" s="48"/>
      <c r="G6462" s="48"/>
      <c r="H6462" s="61"/>
      <c r="I6462" s="48"/>
      <c r="J6462" s="48"/>
    </row>
    <row r="6463" spans="6:10" x14ac:dyDescent="0.25">
      <c r="F6463" s="48"/>
      <c r="G6463" s="48"/>
      <c r="H6463" s="61"/>
      <c r="I6463" s="48"/>
      <c r="J6463" s="48"/>
    </row>
    <row r="6464" spans="6:10" x14ac:dyDescent="0.25">
      <c r="F6464" s="48"/>
      <c r="G6464" s="48"/>
      <c r="H6464" s="61"/>
      <c r="I6464" s="48"/>
      <c r="J6464" s="48"/>
    </row>
    <row r="6465" spans="6:10" x14ac:dyDescent="0.25">
      <c r="F6465" s="48"/>
      <c r="G6465" s="48"/>
      <c r="H6465" s="61"/>
      <c r="I6465" s="48"/>
      <c r="J6465" s="48"/>
    </row>
    <row r="6466" spans="6:10" x14ac:dyDescent="0.25">
      <c r="F6466" s="48"/>
      <c r="G6466" s="48"/>
      <c r="H6466" s="61"/>
      <c r="I6466" s="48"/>
      <c r="J6466" s="48"/>
    </row>
    <row r="6467" spans="6:10" x14ac:dyDescent="0.25">
      <c r="F6467" s="48"/>
      <c r="G6467" s="48"/>
      <c r="H6467" s="61"/>
      <c r="I6467" s="48"/>
      <c r="J6467" s="48"/>
    </row>
    <row r="6468" spans="6:10" x14ac:dyDescent="0.25">
      <c r="F6468" s="48"/>
      <c r="G6468" s="48"/>
      <c r="H6468" s="61"/>
      <c r="I6468" s="48"/>
      <c r="J6468" s="48"/>
    </row>
    <row r="6469" spans="6:10" x14ac:dyDescent="0.25">
      <c r="F6469" s="48"/>
      <c r="G6469" s="48"/>
      <c r="H6469" s="61"/>
      <c r="I6469" s="48"/>
      <c r="J6469" s="48"/>
    </row>
    <row r="6470" spans="6:10" x14ac:dyDescent="0.25">
      <c r="F6470" s="48"/>
      <c r="G6470" s="48"/>
      <c r="H6470" s="61"/>
      <c r="I6470" s="48"/>
      <c r="J6470" s="48"/>
    </row>
    <row r="6471" spans="6:10" x14ac:dyDescent="0.25">
      <c r="F6471" s="48"/>
      <c r="G6471" s="48"/>
      <c r="H6471" s="61"/>
      <c r="I6471" s="48"/>
      <c r="J6471" s="48"/>
    </row>
    <row r="6472" spans="6:10" x14ac:dyDescent="0.25">
      <c r="F6472" s="48"/>
      <c r="G6472" s="48"/>
      <c r="H6472" s="61"/>
      <c r="I6472" s="48"/>
      <c r="J6472" s="48"/>
    </row>
    <row r="6473" spans="6:10" x14ac:dyDescent="0.25">
      <c r="F6473" s="48"/>
      <c r="G6473" s="48"/>
      <c r="H6473" s="61"/>
      <c r="I6473" s="48"/>
      <c r="J6473" s="48"/>
    </row>
    <row r="6474" spans="6:10" x14ac:dyDescent="0.25">
      <c r="F6474" s="48"/>
      <c r="G6474" s="48"/>
      <c r="H6474" s="61"/>
      <c r="I6474" s="48"/>
      <c r="J6474" s="48"/>
    </row>
    <row r="6475" spans="6:10" x14ac:dyDescent="0.25">
      <c r="F6475" s="48"/>
      <c r="G6475" s="48"/>
      <c r="H6475" s="61"/>
      <c r="I6475" s="48"/>
      <c r="J6475" s="48"/>
    </row>
    <row r="6476" spans="6:10" x14ac:dyDescent="0.25">
      <c r="F6476" s="48"/>
      <c r="G6476" s="48"/>
      <c r="H6476" s="61"/>
      <c r="I6476" s="48"/>
      <c r="J6476" s="48"/>
    </row>
    <row r="6477" spans="6:10" x14ac:dyDescent="0.25">
      <c r="F6477" s="48"/>
      <c r="G6477" s="48"/>
      <c r="H6477" s="61"/>
      <c r="I6477" s="48"/>
      <c r="J6477" s="48"/>
    </row>
    <row r="6478" spans="6:10" x14ac:dyDescent="0.25">
      <c r="F6478" s="48"/>
      <c r="G6478" s="48"/>
      <c r="H6478" s="61"/>
      <c r="I6478" s="48"/>
      <c r="J6478" s="48"/>
    </row>
    <row r="6479" spans="6:10" x14ac:dyDescent="0.25">
      <c r="F6479" s="48"/>
      <c r="G6479" s="48"/>
      <c r="H6479" s="61"/>
      <c r="I6479" s="48"/>
      <c r="J6479" s="48"/>
    </row>
    <row r="6480" spans="6:10" x14ac:dyDescent="0.25">
      <c r="F6480" s="48"/>
      <c r="G6480" s="48"/>
      <c r="H6480" s="61"/>
      <c r="I6480" s="48"/>
      <c r="J6480" s="48"/>
    </row>
    <row r="6481" spans="6:10" x14ac:dyDescent="0.25">
      <c r="F6481" s="48"/>
      <c r="G6481" s="48"/>
      <c r="H6481" s="61"/>
      <c r="I6481" s="48"/>
      <c r="J6481" s="48"/>
    </row>
    <row r="6482" spans="6:10" x14ac:dyDescent="0.25">
      <c r="F6482" s="48"/>
      <c r="G6482" s="48"/>
      <c r="H6482" s="61"/>
      <c r="I6482" s="48"/>
      <c r="J6482" s="48"/>
    </row>
    <row r="6483" spans="6:10" x14ac:dyDescent="0.25">
      <c r="F6483" s="48"/>
      <c r="G6483" s="48"/>
      <c r="H6483" s="61"/>
      <c r="I6483" s="48"/>
      <c r="J6483" s="48"/>
    </row>
    <row r="6484" spans="6:10" x14ac:dyDescent="0.25">
      <c r="F6484" s="48"/>
      <c r="G6484" s="48"/>
      <c r="H6484" s="61"/>
      <c r="I6484" s="48"/>
      <c r="J6484" s="48"/>
    </row>
    <row r="6485" spans="6:10" x14ac:dyDescent="0.25">
      <c r="F6485" s="48"/>
      <c r="G6485" s="48"/>
      <c r="H6485" s="61"/>
      <c r="I6485" s="48"/>
      <c r="J6485" s="48"/>
    </row>
    <row r="6486" spans="6:10" x14ac:dyDescent="0.25">
      <c r="F6486" s="48"/>
      <c r="G6486" s="48"/>
      <c r="H6486" s="61"/>
      <c r="I6486" s="48"/>
      <c r="J6486" s="48"/>
    </row>
    <row r="6487" spans="6:10" x14ac:dyDescent="0.25">
      <c r="F6487" s="48"/>
      <c r="G6487" s="48"/>
      <c r="H6487" s="61"/>
      <c r="I6487" s="48"/>
      <c r="J6487" s="48"/>
    </row>
    <row r="6488" spans="6:10" x14ac:dyDescent="0.25">
      <c r="F6488" s="48"/>
      <c r="G6488" s="48"/>
      <c r="H6488" s="61"/>
      <c r="I6488" s="48"/>
      <c r="J6488" s="48"/>
    </row>
    <row r="6489" spans="6:10" x14ac:dyDescent="0.25">
      <c r="F6489" s="48"/>
      <c r="G6489" s="48"/>
      <c r="H6489" s="61"/>
      <c r="I6489" s="48"/>
      <c r="J6489" s="48"/>
    </row>
    <row r="6490" spans="6:10" x14ac:dyDescent="0.25">
      <c r="F6490" s="48"/>
      <c r="G6490" s="48"/>
      <c r="H6490" s="61"/>
      <c r="I6490" s="48"/>
      <c r="J6490" s="48"/>
    </row>
    <row r="6491" spans="6:10" x14ac:dyDescent="0.25">
      <c r="F6491" s="48"/>
      <c r="G6491" s="48"/>
      <c r="H6491" s="61"/>
      <c r="I6491" s="48"/>
      <c r="J6491" s="48"/>
    </row>
    <row r="6492" spans="6:10" x14ac:dyDescent="0.25">
      <c r="F6492" s="48"/>
      <c r="G6492" s="48"/>
      <c r="H6492" s="61"/>
      <c r="I6492" s="48"/>
      <c r="J6492" s="48"/>
    </row>
    <row r="6493" spans="6:10" x14ac:dyDescent="0.25">
      <c r="F6493" s="48"/>
      <c r="G6493" s="48"/>
      <c r="H6493" s="61"/>
      <c r="I6493" s="48"/>
      <c r="J6493" s="48"/>
    </row>
    <row r="6494" spans="6:10" x14ac:dyDescent="0.25">
      <c r="F6494" s="48"/>
      <c r="G6494" s="48"/>
      <c r="H6494" s="61"/>
      <c r="I6494" s="48"/>
      <c r="J6494" s="48"/>
    </row>
    <row r="6495" spans="6:10" x14ac:dyDescent="0.25">
      <c r="F6495" s="48"/>
      <c r="G6495" s="48"/>
      <c r="H6495" s="61"/>
      <c r="I6495" s="48"/>
      <c r="J6495" s="48"/>
    </row>
    <row r="6496" spans="6:10" x14ac:dyDescent="0.25">
      <c r="F6496" s="48"/>
      <c r="G6496" s="48"/>
      <c r="H6496" s="61"/>
      <c r="I6496" s="48"/>
      <c r="J6496" s="48"/>
    </row>
    <row r="6497" spans="6:10" x14ac:dyDescent="0.25">
      <c r="F6497" s="48"/>
      <c r="G6497" s="48"/>
      <c r="H6497" s="61"/>
      <c r="I6497" s="48"/>
      <c r="J6497" s="48"/>
    </row>
    <row r="6498" spans="6:10" x14ac:dyDescent="0.25">
      <c r="F6498" s="48"/>
      <c r="G6498" s="48"/>
      <c r="H6498" s="61"/>
      <c r="I6498" s="48"/>
      <c r="J6498" s="48"/>
    </row>
    <row r="6499" spans="6:10" x14ac:dyDescent="0.25">
      <c r="F6499" s="48"/>
      <c r="G6499" s="48"/>
      <c r="H6499" s="61"/>
      <c r="I6499" s="48"/>
      <c r="J6499" s="48"/>
    </row>
    <row r="6500" spans="6:10" x14ac:dyDescent="0.25">
      <c r="F6500" s="48"/>
      <c r="G6500" s="48"/>
      <c r="H6500" s="61"/>
      <c r="I6500" s="48"/>
      <c r="J6500" s="48"/>
    </row>
    <row r="6501" spans="6:10" x14ac:dyDescent="0.25">
      <c r="F6501" s="48"/>
      <c r="G6501" s="48"/>
      <c r="H6501" s="61"/>
      <c r="I6501" s="48"/>
      <c r="J6501" s="48"/>
    </row>
    <row r="6502" spans="6:10" x14ac:dyDescent="0.25">
      <c r="F6502" s="48"/>
      <c r="G6502" s="48"/>
      <c r="H6502" s="61"/>
      <c r="I6502" s="48"/>
      <c r="J6502" s="48"/>
    </row>
    <row r="6503" spans="6:10" x14ac:dyDescent="0.25">
      <c r="F6503" s="48"/>
      <c r="G6503" s="48"/>
      <c r="H6503" s="61"/>
      <c r="I6503" s="48"/>
      <c r="J6503" s="48"/>
    </row>
    <row r="6504" spans="6:10" x14ac:dyDescent="0.25">
      <c r="F6504" s="48"/>
      <c r="G6504" s="48"/>
      <c r="H6504" s="61"/>
      <c r="I6504" s="48"/>
      <c r="J6504" s="48"/>
    </row>
    <row r="6505" spans="6:10" x14ac:dyDescent="0.25">
      <c r="F6505" s="48"/>
      <c r="G6505" s="48"/>
      <c r="H6505" s="61"/>
      <c r="I6505" s="48"/>
      <c r="J6505" s="48"/>
    </row>
    <row r="6506" spans="6:10" x14ac:dyDescent="0.25">
      <c r="F6506" s="48"/>
      <c r="G6506" s="48"/>
      <c r="H6506" s="61"/>
      <c r="I6506" s="48"/>
      <c r="J6506" s="48"/>
    </row>
    <row r="6507" spans="6:10" x14ac:dyDescent="0.25">
      <c r="F6507" s="48"/>
      <c r="G6507" s="48"/>
      <c r="H6507" s="61"/>
      <c r="I6507" s="48"/>
      <c r="J6507" s="48"/>
    </row>
    <row r="6508" spans="6:10" x14ac:dyDescent="0.25">
      <c r="F6508" s="48"/>
      <c r="G6508" s="48"/>
      <c r="H6508" s="61"/>
      <c r="I6508" s="48"/>
      <c r="J6508" s="48"/>
    </row>
    <row r="6509" spans="6:10" x14ac:dyDescent="0.25">
      <c r="F6509" s="48"/>
      <c r="G6509" s="48"/>
      <c r="H6509" s="61"/>
      <c r="I6509" s="48"/>
      <c r="J6509" s="48"/>
    </row>
    <row r="6510" spans="6:10" x14ac:dyDescent="0.25">
      <c r="F6510" s="48"/>
      <c r="G6510" s="48"/>
      <c r="H6510" s="61"/>
      <c r="I6510" s="48"/>
      <c r="J6510" s="48"/>
    </row>
    <row r="6511" spans="6:10" x14ac:dyDescent="0.25">
      <c r="F6511" s="48"/>
      <c r="G6511" s="48"/>
      <c r="H6511" s="61"/>
      <c r="I6511" s="48"/>
      <c r="J6511" s="48"/>
    </row>
    <row r="6512" spans="6:10" x14ac:dyDescent="0.25">
      <c r="F6512" s="48"/>
      <c r="G6512" s="48"/>
      <c r="H6512" s="61"/>
      <c r="I6512" s="48"/>
      <c r="J6512" s="48"/>
    </row>
    <row r="6513" spans="6:10" x14ac:dyDescent="0.25">
      <c r="F6513" s="48"/>
      <c r="G6513" s="48"/>
      <c r="H6513" s="61"/>
      <c r="I6513" s="48"/>
      <c r="J6513" s="48"/>
    </row>
    <row r="6514" spans="6:10" x14ac:dyDescent="0.25">
      <c r="F6514" s="48"/>
      <c r="G6514" s="48"/>
      <c r="H6514" s="61"/>
      <c r="I6514" s="48"/>
      <c r="J6514" s="48"/>
    </row>
    <row r="6515" spans="6:10" x14ac:dyDescent="0.25">
      <c r="F6515" s="48"/>
      <c r="G6515" s="48"/>
      <c r="H6515" s="61"/>
      <c r="I6515" s="48"/>
      <c r="J6515" s="48"/>
    </row>
    <row r="6516" spans="6:10" x14ac:dyDescent="0.25">
      <c r="F6516" s="48"/>
      <c r="G6516" s="48"/>
      <c r="H6516" s="61"/>
      <c r="I6516" s="48"/>
      <c r="J6516" s="48"/>
    </row>
    <row r="6517" spans="6:10" x14ac:dyDescent="0.25">
      <c r="F6517" s="48"/>
      <c r="G6517" s="48"/>
      <c r="H6517" s="61"/>
      <c r="I6517" s="48"/>
      <c r="J6517" s="48"/>
    </row>
    <row r="6518" spans="6:10" x14ac:dyDescent="0.25">
      <c r="F6518" s="48"/>
      <c r="G6518" s="48"/>
      <c r="H6518" s="61"/>
      <c r="I6518" s="48"/>
      <c r="J6518" s="48"/>
    </row>
    <row r="6519" spans="6:10" x14ac:dyDescent="0.25">
      <c r="F6519" s="48"/>
      <c r="G6519" s="48"/>
      <c r="H6519" s="61"/>
      <c r="I6519" s="48"/>
      <c r="J6519" s="48"/>
    </row>
    <row r="6520" spans="6:10" x14ac:dyDescent="0.25">
      <c r="F6520" s="48"/>
      <c r="G6520" s="48"/>
      <c r="H6520" s="61"/>
      <c r="I6520" s="48"/>
      <c r="J6520" s="48"/>
    </row>
    <row r="6521" spans="6:10" x14ac:dyDescent="0.25">
      <c r="F6521" s="48"/>
      <c r="G6521" s="48"/>
      <c r="H6521" s="61"/>
      <c r="I6521" s="48"/>
      <c r="J6521" s="48"/>
    </row>
    <row r="6522" spans="6:10" x14ac:dyDescent="0.25">
      <c r="F6522" s="48"/>
      <c r="G6522" s="48"/>
      <c r="H6522" s="61"/>
      <c r="I6522" s="48"/>
      <c r="J6522" s="48"/>
    </row>
    <row r="6523" spans="6:10" x14ac:dyDescent="0.25">
      <c r="F6523" s="48"/>
      <c r="G6523" s="48"/>
      <c r="H6523" s="61"/>
      <c r="I6523" s="48"/>
      <c r="J6523" s="48"/>
    </row>
    <row r="6524" spans="6:10" x14ac:dyDescent="0.25">
      <c r="F6524" s="48"/>
      <c r="G6524" s="48"/>
      <c r="H6524" s="61"/>
      <c r="I6524" s="48"/>
      <c r="J6524" s="48"/>
    </row>
    <row r="6525" spans="6:10" x14ac:dyDescent="0.25">
      <c r="F6525" s="48"/>
      <c r="G6525" s="48"/>
      <c r="H6525" s="61"/>
      <c r="I6525" s="48"/>
      <c r="J6525" s="48"/>
    </row>
    <row r="6526" spans="6:10" x14ac:dyDescent="0.25">
      <c r="F6526" s="48"/>
      <c r="G6526" s="48"/>
      <c r="H6526" s="61"/>
      <c r="I6526" s="48"/>
      <c r="J6526" s="48"/>
    </row>
    <row r="6527" spans="6:10" x14ac:dyDescent="0.25">
      <c r="F6527" s="48"/>
      <c r="G6527" s="48"/>
      <c r="H6527" s="61"/>
      <c r="I6527" s="48"/>
      <c r="J6527" s="48"/>
    </row>
    <row r="6528" spans="6:10" x14ac:dyDescent="0.25">
      <c r="F6528" s="48"/>
      <c r="G6528" s="48"/>
      <c r="H6528" s="61"/>
      <c r="I6528" s="48"/>
      <c r="J6528" s="48"/>
    </row>
    <row r="6529" spans="6:10" x14ac:dyDescent="0.25">
      <c r="F6529" s="48"/>
      <c r="G6529" s="48"/>
      <c r="H6529" s="61"/>
      <c r="I6529" s="48"/>
      <c r="J6529" s="48"/>
    </row>
    <row r="6530" spans="6:10" x14ac:dyDescent="0.25">
      <c r="F6530" s="48"/>
      <c r="G6530" s="48"/>
      <c r="H6530" s="61"/>
      <c r="I6530" s="48"/>
      <c r="J6530" s="48"/>
    </row>
    <row r="6531" spans="6:10" x14ac:dyDescent="0.25">
      <c r="F6531" s="48"/>
      <c r="G6531" s="48"/>
      <c r="H6531" s="61"/>
      <c r="I6531" s="48"/>
      <c r="J6531" s="48"/>
    </row>
    <row r="6532" spans="6:10" x14ac:dyDescent="0.25">
      <c r="F6532" s="48"/>
      <c r="G6532" s="48"/>
      <c r="H6532" s="61"/>
      <c r="I6532" s="48"/>
      <c r="J6532" s="48"/>
    </row>
    <row r="6533" spans="6:10" x14ac:dyDescent="0.25">
      <c r="F6533" s="48"/>
      <c r="G6533" s="48"/>
      <c r="H6533" s="61"/>
      <c r="I6533" s="48"/>
      <c r="J6533" s="48"/>
    </row>
    <row r="6534" spans="6:10" x14ac:dyDescent="0.25">
      <c r="F6534" s="48"/>
      <c r="G6534" s="48"/>
      <c r="H6534" s="61"/>
      <c r="I6534" s="48"/>
      <c r="J6534" s="48"/>
    </row>
    <row r="6535" spans="6:10" x14ac:dyDescent="0.25">
      <c r="F6535" s="48"/>
      <c r="G6535" s="48"/>
      <c r="H6535" s="61"/>
      <c r="I6535" s="48"/>
      <c r="J6535" s="48"/>
    </row>
    <row r="6536" spans="6:10" x14ac:dyDescent="0.25">
      <c r="F6536" s="48"/>
      <c r="G6536" s="48"/>
      <c r="H6536" s="61"/>
      <c r="I6536" s="48"/>
      <c r="J6536" s="48"/>
    </row>
    <row r="6537" spans="6:10" x14ac:dyDescent="0.25">
      <c r="F6537" s="48"/>
      <c r="G6537" s="48"/>
      <c r="H6537" s="61"/>
      <c r="I6537" s="48"/>
      <c r="J6537" s="48"/>
    </row>
    <row r="6538" spans="6:10" x14ac:dyDescent="0.25">
      <c r="F6538" s="48"/>
      <c r="G6538" s="48"/>
      <c r="H6538" s="61"/>
      <c r="I6538" s="48"/>
      <c r="J6538" s="48"/>
    </row>
    <row r="6539" spans="6:10" x14ac:dyDescent="0.25">
      <c r="F6539" s="48"/>
      <c r="G6539" s="48"/>
      <c r="H6539" s="61"/>
      <c r="I6539" s="48"/>
      <c r="J6539" s="48"/>
    </row>
    <row r="6540" spans="6:10" x14ac:dyDescent="0.25">
      <c r="F6540" s="48"/>
      <c r="G6540" s="48"/>
      <c r="H6540" s="61"/>
      <c r="I6540" s="48"/>
      <c r="J6540" s="48"/>
    </row>
    <row r="6541" spans="6:10" x14ac:dyDescent="0.25">
      <c r="F6541" s="48"/>
      <c r="G6541" s="48"/>
      <c r="H6541" s="61"/>
      <c r="I6541" s="48"/>
      <c r="J6541" s="48"/>
    </row>
    <row r="6542" spans="6:10" x14ac:dyDescent="0.25">
      <c r="F6542" s="48"/>
      <c r="G6542" s="48"/>
      <c r="H6542" s="61"/>
      <c r="I6542" s="48"/>
      <c r="J6542" s="48"/>
    </row>
    <row r="6543" spans="6:10" x14ac:dyDescent="0.25">
      <c r="F6543" s="48"/>
      <c r="G6543" s="48"/>
      <c r="H6543" s="61"/>
      <c r="I6543" s="48"/>
      <c r="J6543" s="48"/>
    </row>
    <row r="6544" spans="6:10" x14ac:dyDescent="0.25">
      <c r="F6544" s="48"/>
      <c r="G6544" s="48"/>
      <c r="H6544" s="61"/>
      <c r="I6544" s="48"/>
      <c r="J6544" s="48"/>
    </row>
    <row r="6545" spans="6:10" x14ac:dyDescent="0.25">
      <c r="F6545" s="48"/>
      <c r="G6545" s="48"/>
      <c r="H6545" s="61"/>
      <c r="I6545" s="48"/>
      <c r="J6545" s="48"/>
    </row>
    <row r="6546" spans="6:10" x14ac:dyDescent="0.25">
      <c r="F6546" s="48"/>
      <c r="G6546" s="48"/>
      <c r="H6546" s="61"/>
      <c r="I6546" s="48"/>
      <c r="J6546" s="48"/>
    </row>
    <row r="6547" spans="6:10" x14ac:dyDescent="0.25">
      <c r="F6547" s="48"/>
      <c r="G6547" s="48"/>
      <c r="H6547" s="61"/>
      <c r="I6547" s="48"/>
      <c r="J6547" s="48"/>
    </row>
    <row r="6548" spans="6:10" x14ac:dyDescent="0.25">
      <c r="F6548" s="48"/>
      <c r="G6548" s="48"/>
      <c r="H6548" s="61"/>
      <c r="I6548" s="48"/>
      <c r="J6548" s="48"/>
    </row>
    <row r="6549" spans="6:10" x14ac:dyDescent="0.25">
      <c r="F6549" s="48"/>
      <c r="G6549" s="48"/>
      <c r="H6549" s="61"/>
      <c r="I6549" s="48"/>
      <c r="J6549" s="48"/>
    </row>
    <row r="6550" spans="6:10" x14ac:dyDescent="0.25">
      <c r="F6550" s="48"/>
      <c r="G6550" s="48"/>
      <c r="H6550" s="61"/>
      <c r="I6550" s="48"/>
      <c r="J6550" s="48"/>
    </row>
    <row r="6551" spans="6:10" x14ac:dyDescent="0.25">
      <c r="F6551" s="48"/>
      <c r="G6551" s="48"/>
      <c r="H6551" s="61"/>
      <c r="I6551" s="48"/>
      <c r="J6551" s="48"/>
    </row>
    <row r="6552" spans="6:10" x14ac:dyDescent="0.25">
      <c r="F6552" s="48"/>
      <c r="G6552" s="48"/>
      <c r="H6552" s="61"/>
      <c r="I6552" s="48"/>
      <c r="J6552" s="48"/>
    </row>
    <row r="6553" spans="6:10" x14ac:dyDescent="0.25">
      <c r="F6553" s="48"/>
      <c r="G6553" s="48"/>
      <c r="H6553" s="61"/>
      <c r="I6553" s="48"/>
      <c r="J6553" s="48"/>
    </row>
    <row r="6554" spans="6:10" x14ac:dyDescent="0.25">
      <c r="F6554" s="48"/>
      <c r="G6554" s="48"/>
      <c r="H6554" s="61"/>
      <c r="I6554" s="48"/>
      <c r="J6554" s="48"/>
    </row>
    <row r="6555" spans="6:10" x14ac:dyDescent="0.25">
      <c r="F6555" s="48"/>
      <c r="G6555" s="48"/>
      <c r="H6555" s="61"/>
      <c r="I6555" s="48"/>
      <c r="J6555" s="48"/>
    </row>
    <row r="6556" spans="6:10" x14ac:dyDescent="0.25">
      <c r="F6556" s="48"/>
      <c r="G6556" s="48"/>
      <c r="H6556" s="61"/>
      <c r="I6556" s="48"/>
      <c r="J6556" s="48"/>
    </row>
    <row r="6557" spans="6:10" x14ac:dyDescent="0.25">
      <c r="F6557" s="48"/>
      <c r="G6557" s="48"/>
      <c r="H6557" s="61"/>
      <c r="I6557" s="48"/>
      <c r="J6557" s="48"/>
    </row>
    <row r="6558" spans="6:10" x14ac:dyDescent="0.25">
      <c r="F6558" s="48"/>
      <c r="G6558" s="48"/>
      <c r="H6558" s="61"/>
      <c r="I6558" s="48"/>
      <c r="J6558" s="48"/>
    </row>
    <row r="6559" spans="6:10" x14ac:dyDescent="0.25">
      <c r="F6559" s="48"/>
      <c r="G6559" s="48"/>
      <c r="H6559" s="61"/>
      <c r="I6559" s="48"/>
      <c r="J6559" s="48"/>
    </row>
    <row r="6560" spans="6:10" x14ac:dyDescent="0.25">
      <c r="F6560" s="48"/>
      <c r="G6560" s="48"/>
      <c r="H6560" s="61"/>
      <c r="I6560" s="48"/>
      <c r="J6560" s="48"/>
    </row>
    <row r="6561" spans="6:10" x14ac:dyDescent="0.25">
      <c r="F6561" s="48"/>
      <c r="G6561" s="48"/>
      <c r="H6561" s="61"/>
      <c r="I6561" s="48"/>
      <c r="J6561" s="48"/>
    </row>
    <row r="6562" spans="6:10" x14ac:dyDescent="0.25">
      <c r="F6562" s="48"/>
      <c r="G6562" s="48"/>
      <c r="H6562" s="61"/>
      <c r="I6562" s="48"/>
      <c r="J6562" s="48"/>
    </row>
    <row r="6563" spans="6:10" x14ac:dyDescent="0.25">
      <c r="F6563" s="48"/>
      <c r="G6563" s="48"/>
      <c r="H6563" s="61"/>
      <c r="I6563" s="48"/>
      <c r="J6563" s="48"/>
    </row>
    <row r="6564" spans="6:10" x14ac:dyDescent="0.25">
      <c r="F6564" s="48"/>
      <c r="G6564" s="48"/>
      <c r="H6564" s="61"/>
      <c r="I6564" s="48"/>
      <c r="J6564" s="48"/>
    </row>
    <row r="6565" spans="6:10" x14ac:dyDescent="0.25">
      <c r="F6565" s="48"/>
      <c r="G6565" s="48"/>
      <c r="H6565" s="61"/>
      <c r="I6565" s="48"/>
      <c r="J6565" s="48"/>
    </row>
    <row r="6566" spans="6:10" x14ac:dyDescent="0.25">
      <c r="F6566" s="48"/>
      <c r="G6566" s="48"/>
      <c r="H6566" s="61"/>
      <c r="I6566" s="48"/>
      <c r="J6566" s="48"/>
    </row>
    <row r="6567" spans="6:10" x14ac:dyDescent="0.25">
      <c r="F6567" s="48"/>
      <c r="G6567" s="48"/>
      <c r="H6567" s="61"/>
      <c r="I6567" s="48"/>
      <c r="J6567" s="48"/>
    </row>
    <row r="6568" spans="6:10" x14ac:dyDescent="0.25">
      <c r="F6568" s="48"/>
      <c r="G6568" s="48"/>
      <c r="H6568" s="61"/>
      <c r="I6568" s="48"/>
      <c r="J6568" s="48"/>
    </row>
    <row r="6569" spans="6:10" x14ac:dyDescent="0.25">
      <c r="F6569" s="48"/>
      <c r="G6569" s="48"/>
      <c r="H6569" s="61"/>
      <c r="I6569" s="48"/>
      <c r="J6569" s="48"/>
    </row>
    <row r="6570" spans="6:10" x14ac:dyDescent="0.25">
      <c r="F6570" s="48"/>
      <c r="G6570" s="48"/>
      <c r="H6570" s="61"/>
      <c r="I6570" s="48"/>
      <c r="J6570" s="48"/>
    </row>
    <row r="6571" spans="6:10" x14ac:dyDescent="0.25">
      <c r="F6571" s="48"/>
      <c r="G6571" s="48"/>
      <c r="H6571" s="61"/>
      <c r="I6571" s="48"/>
      <c r="J6571" s="48"/>
    </row>
    <row r="6572" spans="6:10" x14ac:dyDescent="0.25">
      <c r="F6572" s="48"/>
      <c r="G6572" s="48"/>
      <c r="H6572" s="61"/>
      <c r="I6572" s="48"/>
      <c r="J6572" s="48"/>
    </row>
    <row r="6573" spans="6:10" x14ac:dyDescent="0.25">
      <c r="F6573" s="48"/>
      <c r="G6573" s="48"/>
      <c r="H6573" s="61"/>
      <c r="I6573" s="48"/>
      <c r="J6573" s="48"/>
    </row>
    <row r="6574" spans="6:10" x14ac:dyDescent="0.25">
      <c r="F6574" s="48"/>
      <c r="G6574" s="48"/>
      <c r="H6574" s="61"/>
      <c r="I6574" s="48"/>
      <c r="J6574" s="48"/>
    </row>
    <row r="6575" spans="6:10" x14ac:dyDescent="0.25">
      <c r="F6575" s="48"/>
      <c r="G6575" s="48"/>
      <c r="H6575" s="61"/>
      <c r="I6575" s="48"/>
      <c r="J6575" s="48"/>
    </row>
    <row r="6576" spans="6:10" x14ac:dyDescent="0.25">
      <c r="F6576" s="48"/>
      <c r="G6576" s="48"/>
      <c r="H6576" s="61"/>
      <c r="I6576" s="48"/>
      <c r="J6576" s="48"/>
    </row>
    <row r="6577" spans="6:10" x14ac:dyDescent="0.25">
      <c r="F6577" s="48"/>
      <c r="G6577" s="48"/>
      <c r="H6577" s="61"/>
      <c r="I6577" s="48"/>
      <c r="J6577" s="48"/>
    </row>
    <row r="6578" spans="6:10" x14ac:dyDescent="0.25">
      <c r="F6578" s="48"/>
      <c r="G6578" s="48"/>
      <c r="H6578" s="61"/>
      <c r="I6578" s="48"/>
      <c r="J6578" s="48"/>
    </row>
    <row r="6579" spans="6:10" x14ac:dyDescent="0.25">
      <c r="F6579" s="48"/>
      <c r="G6579" s="48"/>
      <c r="H6579" s="61"/>
      <c r="I6579" s="48"/>
      <c r="J6579" s="48"/>
    </row>
    <row r="6580" spans="6:10" x14ac:dyDescent="0.25">
      <c r="F6580" s="48"/>
      <c r="G6580" s="48"/>
      <c r="H6580" s="61"/>
      <c r="I6580" s="48"/>
      <c r="J6580" s="48"/>
    </row>
    <row r="6581" spans="6:10" x14ac:dyDescent="0.25">
      <c r="F6581" s="48"/>
      <c r="G6581" s="48"/>
      <c r="H6581" s="61"/>
      <c r="I6581" s="48"/>
      <c r="J6581" s="48"/>
    </row>
    <row r="6582" spans="6:10" x14ac:dyDescent="0.25">
      <c r="F6582" s="48"/>
      <c r="G6582" s="48"/>
      <c r="H6582" s="61"/>
      <c r="I6582" s="48"/>
      <c r="J6582" s="48"/>
    </row>
    <row r="6583" spans="6:10" x14ac:dyDescent="0.25">
      <c r="F6583" s="48"/>
      <c r="G6583" s="48"/>
      <c r="H6583" s="61"/>
      <c r="I6583" s="48"/>
      <c r="J6583" s="48"/>
    </row>
    <row r="6584" spans="6:10" x14ac:dyDescent="0.25">
      <c r="F6584" s="48"/>
      <c r="G6584" s="48"/>
      <c r="H6584" s="61"/>
      <c r="I6584" s="48"/>
      <c r="J6584" s="48"/>
    </row>
    <row r="6585" spans="6:10" x14ac:dyDescent="0.25">
      <c r="F6585" s="48"/>
      <c r="G6585" s="48"/>
      <c r="H6585" s="61"/>
      <c r="I6585" s="48"/>
      <c r="J6585" s="48"/>
    </row>
    <row r="6586" spans="6:10" x14ac:dyDescent="0.25">
      <c r="F6586" s="48"/>
      <c r="G6586" s="48"/>
      <c r="H6586" s="61"/>
      <c r="I6586" s="48"/>
      <c r="J6586" s="48"/>
    </row>
    <row r="6587" spans="6:10" x14ac:dyDescent="0.25">
      <c r="F6587" s="48"/>
      <c r="G6587" s="48"/>
      <c r="H6587" s="61"/>
      <c r="I6587" s="48"/>
      <c r="J6587" s="48"/>
    </row>
    <row r="6588" spans="6:10" x14ac:dyDescent="0.25">
      <c r="F6588" s="48"/>
      <c r="G6588" s="48"/>
      <c r="H6588" s="61"/>
      <c r="I6588" s="48"/>
      <c r="J6588" s="48"/>
    </row>
    <row r="6589" spans="6:10" x14ac:dyDescent="0.25">
      <c r="F6589" s="48"/>
      <c r="G6589" s="48"/>
      <c r="H6589" s="61"/>
      <c r="I6589" s="48"/>
      <c r="J6589" s="48"/>
    </row>
    <row r="6590" spans="6:10" x14ac:dyDescent="0.25">
      <c r="F6590" s="48"/>
      <c r="G6590" s="48"/>
      <c r="H6590" s="61"/>
      <c r="I6590" s="48"/>
      <c r="J6590" s="48"/>
    </row>
    <row r="6591" spans="6:10" x14ac:dyDescent="0.25">
      <c r="F6591" s="48"/>
      <c r="G6591" s="48"/>
      <c r="H6591" s="61"/>
      <c r="I6591" s="48"/>
      <c r="J6591" s="48"/>
    </row>
    <row r="6592" spans="6:10" x14ac:dyDescent="0.25">
      <c r="F6592" s="48"/>
      <c r="G6592" s="48"/>
      <c r="H6592" s="61"/>
      <c r="I6592" s="48"/>
      <c r="J6592" s="48"/>
    </row>
    <row r="6593" spans="6:10" x14ac:dyDescent="0.25">
      <c r="F6593" s="48"/>
      <c r="G6593" s="48"/>
      <c r="H6593" s="61"/>
      <c r="I6593" s="48"/>
      <c r="J6593" s="48"/>
    </row>
    <row r="6594" spans="6:10" x14ac:dyDescent="0.25">
      <c r="F6594" s="48"/>
      <c r="G6594" s="48"/>
      <c r="H6594" s="61"/>
      <c r="I6594" s="48"/>
      <c r="J6594" s="48"/>
    </row>
    <row r="6595" spans="6:10" x14ac:dyDescent="0.25">
      <c r="F6595" s="48"/>
      <c r="G6595" s="48"/>
      <c r="H6595" s="61"/>
      <c r="I6595" s="48"/>
      <c r="J6595" s="48"/>
    </row>
    <row r="6596" spans="6:10" x14ac:dyDescent="0.25">
      <c r="F6596" s="48"/>
      <c r="G6596" s="48"/>
      <c r="H6596" s="61"/>
      <c r="I6596" s="48"/>
      <c r="J6596" s="48"/>
    </row>
    <row r="6597" spans="6:10" x14ac:dyDescent="0.25">
      <c r="F6597" s="48"/>
      <c r="G6597" s="48"/>
      <c r="H6597" s="61"/>
      <c r="I6597" s="48"/>
      <c r="J6597" s="48"/>
    </row>
    <row r="6598" spans="6:10" x14ac:dyDescent="0.25">
      <c r="F6598" s="48"/>
      <c r="G6598" s="48"/>
      <c r="H6598" s="61"/>
      <c r="I6598" s="48"/>
      <c r="J6598" s="48"/>
    </row>
    <row r="6599" spans="6:10" x14ac:dyDescent="0.25">
      <c r="F6599" s="48"/>
      <c r="G6599" s="48"/>
      <c r="H6599" s="61"/>
      <c r="I6599" s="48"/>
      <c r="J6599" s="48"/>
    </row>
    <row r="6600" spans="6:10" x14ac:dyDescent="0.25">
      <c r="F6600" s="48"/>
      <c r="G6600" s="48"/>
      <c r="H6600" s="61"/>
      <c r="I6600" s="48"/>
      <c r="J6600" s="48"/>
    </row>
    <row r="6601" spans="6:10" x14ac:dyDescent="0.25">
      <c r="F6601" s="48"/>
      <c r="G6601" s="48"/>
      <c r="H6601" s="61"/>
      <c r="I6601" s="48"/>
      <c r="J6601" s="48"/>
    </row>
    <row r="6602" spans="6:10" x14ac:dyDescent="0.25">
      <c r="F6602" s="48"/>
      <c r="G6602" s="48"/>
      <c r="H6602" s="61"/>
      <c r="I6602" s="48"/>
      <c r="J6602" s="48"/>
    </row>
    <row r="6603" spans="6:10" x14ac:dyDescent="0.25">
      <c r="F6603" s="48"/>
      <c r="G6603" s="48"/>
      <c r="H6603" s="61"/>
      <c r="I6603" s="48"/>
      <c r="J6603" s="48"/>
    </row>
    <row r="6604" spans="6:10" x14ac:dyDescent="0.25">
      <c r="F6604" s="48"/>
      <c r="G6604" s="48"/>
      <c r="H6604" s="61"/>
      <c r="I6604" s="48"/>
      <c r="J6604" s="48"/>
    </row>
    <row r="6605" spans="6:10" x14ac:dyDescent="0.25">
      <c r="F6605" s="48"/>
      <c r="G6605" s="48"/>
      <c r="H6605" s="61"/>
      <c r="I6605" s="48"/>
      <c r="J6605" s="48"/>
    </row>
    <row r="6606" spans="6:10" x14ac:dyDescent="0.25">
      <c r="F6606" s="48"/>
      <c r="G6606" s="48"/>
      <c r="H6606" s="61"/>
      <c r="I6606" s="48"/>
      <c r="J6606" s="48"/>
    </row>
    <row r="6607" spans="6:10" x14ac:dyDescent="0.25">
      <c r="F6607" s="48"/>
      <c r="G6607" s="48"/>
      <c r="H6607" s="61"/>
      <c r="I6607" s="48"/>
      <c r="J6607" s="48"/>
    </row>
    <row r="6608" spans="6:10" x14ac:dyDescent="0.25">
      <c r="F6608" s="48"/>
      <c r="G6608" s="48"/>
      <c r="H6608" s="61"/>
      <c r="I6608" s="48"/>
      <c r="J6608" s="48"/>
    </row>
    <row r="6609" spans="6:10" x14ac:dyDescent="0.25">
      <c r="F6609" s="48"/>
      <c r="G6609" s="48"/>
      <c r="H6609" s="61"/>
      <c r="I6609" s="48"/>
      <c r="J6609" s="48"/>
    </row>
    <row r="6610" spans="6:10" x14ac:dyDescent="0.25">
      <c r="F6610" s="48"/>
      <c r="G6610" s="48"/>
      <c r="H6610" s="61"/>
      <c r="I6610" s="48"/>
      <c r="J6610" s="48"/>
    </row>
    <row r="6611" spans="6:10" x14ac:dyDescent="0.25">
      <c r="F6611" s="48"/>
      <c r="G6611" s="48"/>
      <c r="H6611" s="61"/>
      <c r="I6611" s="48"/>
      <c r="J6611" s="48"/>
    </row>
    <row r="6612" spans="6:10" x14ac:dyDescent="0.25">
      <c r="F6612" s="48"/>
      <c r="G6612" s="48"/>
      <c r="H6612" s="61"/>
      <c r="I6612" s="48"/>
      <c r="J6612" s="48"/>
    </row>
    <row r="6613" spans="6:10" x14ac:dyDescent="0.25">
      <c r="F6613" s="48"/>
      <c r="G6613" s="48"/>
      <c r="H6613" s="61"/>
      <c r="I6613" s="48"/>
      <c r="J6613" s="48"/>
    </row>
    <row r="6614" spans="6:10" x14ac:dyDescent="0.25">
      <c r="F6614" s="48"/>
      <c r="G6614" s="48"/>
      <c r="H6614" s="61"/>
      <c r="I6614" s="48"/>
      <c r="J6614" s="48"/>
    </row>
    <row r="6615" spans="6:10" x14ac:dyDescent="0.25">
      <c r="F6615" s="48"/>
      <c r="G6615" s="48"/>
      <c r="H6615" s="61"/>
      <c r="I6615" s="48"/>
      <c r="J6615" s="48"/>
    </row>
    <row r="6616" spans="6:10" x14ac:dyDescent="0.25">
      <c r="F6616" s="48"/>
      <c r="G6616" s="48"/>
      <c r="H6616" s="61"/>
      <c r="I6616" s="48"/>
      <c r="J6616" s="48"/>
    </row>
    <row r="6617" spans="6:10" x14ac:dyDescent="0.25">
      <c r="F6617" s="48"/>
      <c r="G6617" s="48"/>
      <c r="H6617" s="61"/>
      <c r="I6617" s="48"/>
      <c r="J6617" s="48"/>
    </row>
    <row r="6618" spans="6:10" x14ac:dyDescent="0.25">
      <c r="F6618" s="48"/>
      <c r="G6618" s="48"/>
      <c r="H6618" s="61"/>
      <c r="I6618" s="48"/>
      <c r="J6618" s="48"/>
    </row>
    <row r="6619" spans="6:10" x14ac:dyDescent="0.25">
      <c r="F6619" s="48"/>
      <c r="G6619" s="48"/>
      <c r="H6619" s="61"/>
      <c r="I6619" s="48"/>
      <c r="J6619" s="48"/>
    </row>
    <row r="6620" spans="6:10" x14ac:dyDescent="0.25">
      <c r="F6620" s="48"/>
      <c r="G6620" s="48"/>
      <c r="H6620" s="61"/>
      <c r="I6620" s="48"/>
      <c r="J6620" s="48"/>
    </row>
    <row r="6621" spans="6:10" x14ac:dyDescent="0.25">
      <c r="F6621" s="48"/>
      <c r="G6621" s="48"/>
      <c r="H6621" s="61"/>
      <c r="I6621" s="48"/>
      <c r="J6621" s="48"/>
    </row>
    <row r="6622" spans="6:10" x14ac:dyDescent="0.25">
      <c r="F6622" s="48"/>
      <c r="G6622" s="48"/>
      <c r="H6622" s="61"/>
      <c r="I6622" s="48"/>
      <c r="J6622" s="48"/>
    </row>
    <row r="6623" spans="6:10" x14ac:dyDescent="0.25">
      <c r="F6623" s="48"/>
      <c r="G6623" s="48"/>
      <c r="H6623" s="61"/>
      <c r="I6623" s="48"/>
      <c r="J6623" s="48"/>
    </row>
    <row r="6624" spans="6:10" x14ac:dyDescent="0.25">
      <c r="F6624" s="48"/>
      <c r="G6624" s="48"/>
      <c r="H6624" s="61"/>
      <c r="I6624" s="48"/>
      <c r="J6624" s="48"/>
    </row>
    <row r="6625" spans="6:10" x14ac:dyDescent="0.25">
      <c r="F6625" s="48"/>
      <c r="G6625" s="48"/>
      <c r="H6625" s="61"/>
      <c r="I6625" s="48"/>
      <c r="J6625" s="48"/>
    </row>
    <row r="6626" spans="6:10" x14ac:dyDescent="0.25">
      <c r="F6626" s="48"/>
      <c r="G6626" s="48"/>
      <c r="H6626" s="61"/>
      <c r="I6626" s="48"/>
      <c r="J6626" s="48"/>
    </row>
    <row r="6627" spans="6:10" x14ac:dyDescent="0.25">
      <c r="F6627" s="48"/>
      <c r="G6627" s="48"/>
      <c r="H6627" s="61"/>
      <c r="I6627" s="48"/>
      <c r="J6627" s="48"/>
    </row>
    <row r="6628" spans="6:10" x14ac:dyDescent="0.25">
      <c r="F6628" s="48"/>
      <c r="G6628" s="48"/>
      <c r="H6628" s="61"/>
      <c r="I6628" s="48"/>
      <c r="J6628" s="48"/>
    </row>
    <row r="6629" spans="6:10" x14ac:dyDescent="0.25">
      <c r="F6629" s="48"/>
      <c r="G6629" s="48"/>
      <c r="H6629" s="61"/>
      <c r="I6629" s="48"/>
      <c r="J6629" s="48"/>
    </row>
    <row r="6630" spans="6:10" x14ac:dyDescent="0.25">
      <c r="F6630" s="48"/>
      <c r="G6630" s="48"/>
      <c r="H6630" s="61"/>
      <c r="I6630" s="48"/>
      <c r="J6630" s="48"/>
    </row>
    <row r="6631" spans="6:10" x14ac:dyDescent="0.25">
      <c r="F6631" s="48"/>
      <c r="G6631" s="48"/>
      <c r="H6631" s="61"/>
      <c r="I6631" s="48"/>
      <c r="J6631" s="48"/>
    </row>
    <row r="6632" spans="6:10" x14ac:dyDescent="0.25">
      <c r="F6632" s="48"/>
      <c r="G6632" s="48"/>
      <c r="H6632" s="61"/>
      <c r="I6632" s="48"/>
      <c r="J6632" s="48"/>
    </row>
    <row r="6633" spans="6:10" x14ac:dyDescent="0.25">
      <c r="F6633" s="48"/>
      <c r="G6633" s="48"/>
      <c r="H6633" s="61"/>
      <c r="I6633" s="48"/>
      <c r="J6633" s="48"/>
    </row>
    <row r="6634" spans="6:10" x14ac:dyDescent="0.25">
      <c r="F6634" s="48"/>
      <c r="G6634" s="48"/>
      <c r="H6634" s="61"/>
      <c r="I6634" s="48"/>
      <c r="J6634" s="48"/>
    </row>
    <row r="6635" spans="6:10" x14ac:dyDescent="0.25">
      <c r="F6635" s="48"/>
      <c r="G6635" s="48"/>
      <c r="H6635" s="61"/>
      <c r="I6635" s="48"/>
      <c r="J6635" s="48"/>
    </row>
    <row r="6636" spans="6:10" x14ac:dyDescent="0.25">
      <c r="F6636" s="48"/>
      <c r="G6636" s="48"/>
      <c r="H6636" s="61"/>
      <c r="I6636" s="48"/>
      <c r="J6636" s="48"/>
    </row>
    <row r="6637" spans="6:10" x14ac:dyDescent="0.25">
      <c r="F6637" s="48"/>
      <c r="G6637" s="48"/>
      <c r="H6637" s="61"/>
      <c r="I6637" s="48"/>
      <c r="J6637" s="48"/>
    </row>
    <row r="6638" spans="6:10" x14ac:dyDescent="0.25">
      <c r="F6638" s="48"/>
      <c r="G6638" s="48"/>
      <c r="H6638" s="61"/>
      <c r="I6638" s="48"/>
      <c r="J6638" s="48"/>
    </row>
    <row r="6639" spans="6:10" x14ac:dyDescent="0.25">
      <c r="F6639" s="48"/>
      <c r="G6639" s="48"/>
      <c r="H6639" s="61"/>
      <c r="I6639" s="48"/>
      <c r="J6639" s="48"/>
    </row>
    <row r="6640" spans="6:10" x14ac:dyDescent="0.25">
      <c r="F6640" s="48"/>
      <c r="G6640" s="48"/>
      <c r="H6640" s="61"/>
      <c r="I6640" s="48"/>
      <c r="J6640" s="48"/>
    </row>
    <row r="6641" spans="6:10" x14ac:dyDescent="0.25">
      <c r="F6641" s="48"/>
      <c r="G6641" s="48"/>
      <c r="H6641" s="61"/>
      <c r="I6641" s="48"/>
      <c r="J6641" s="48"/>
    </row>
    <row r="6642" spans="6:10" x14ac:dyDescent="0.25">
      <c r="F6642" s="48"/>
      <c r="G6642" s="48"/>
      <c r="H6642" s="61"/>
      <c r="I6642" s="48"/>
      <c r="J6642" s="48"/>
    </row>
    <row r="6643" spans="6:10" x14ac:dyDescent="0.25">
      <c r="F6643" s="48"/>
      <c r="G6643" s="48"/>
      <c r="H6643" s="61"/>
      <c r="I6643" s="48"/>
      <c r="J6643" s="48"/>
    </row>
    <row r="6644" spans="6:10" x14ac:dyDescent="0.25">
      <c r="F6644" s="48"/>
      <c r="G6644" s="48"/>
      <c r="H6644" s="61"/>
      <c r="I6644" s="48"/>
      <c r="J6644" s="48"/>
    </row>
    <row r="6645" spans="6:10" x14ac:dyDescent="0.25">
      <c r="F6645" s="48"/>
      <c r="G6645" s="48"/>
      <c r="H6645" s="61"/>
      <c r="I6645" s="48"/>
      <c r="J6645" s="48"/>
    </row>
    <row r="6646" spans="6:10" x14ac:dyDescent="0.25">
      <c r="F6646" s="48"/>
      <c r="G6646" s="48"/>
      <c r="H6646" s="61"/>
      <c r="I6646" s="48"/>
      <c r="J6646" s="48"/>
    </row>
    <row r="6647" spans="6:10" x14ac:dyDescent="0.25">
      <c r="F6647" s="48"/>
      <c r="G6647" s="48"/>
      <c r="H6647" s="61"/>
      <c r="I6647" s="48"/>
      <c r="J6647" s="48"/>
    </row>
    <row r="6648" spans="6:10" x14ac:dyDescent="0.25">
      <c r="F6648" s="48"/>
      <c r="G6648" s="48"/>
      <c r="H6648" s="61"/>
      <c r="I6648" s="48"/>
      <c r="J6648" s="48"/>
    </row>
    <row r="6649" spans="6:10" x14ac:dyDescent="0.25">
      <c r="F6649" s="48"/>
      <c r="G6649" s="48"/>
      <c r="H6649" s="61"/>
      <c r="I6649" s="48"/>
      <c r="J6649" s="48"/>
    </row>
    <row r="6650" spans="6:10" x14ac:dyDescent="0.25">
      <c r="F6650" s="48"/>
      <c r="G6650" s="48"/>
      <c r="H6650" s="61"/>
      <c r="I6650" s="48"/>
      <c r="J6650" s="48"/>
    </row>
    <row r="6651" spans="6:10" x14ac:dyDescent="0.25">
      <c r="F6651" s="48"/>
      <c r="G6651" s="48"/>
      <c r="H6651" s="61"/>
      <c r="I6651" s="48"/>
      <c r="J6651" s="48"/>
    </row>
    <row r="6652" spans="6:10" x14ac:dyDescent="0.25">
      <c r="F6652" s="48"/>
      <c r="G6652" s="48"/>
      <c r="H6652" s="61"/>
      <c r="I6652" s="48"/>
      <c r="J6652" s="48"/>
    </row>
    <row r="6653" spans="6:10" x14ac:dyDescent="0.25">
      <c r="F6653" s="48"/>
      <c r="G6653" s="48"/>
      <c r="H6653" s="61"/>
      <c r="I6653" s="48"/>
      <c r="J6653" s="48"/>
    </row>
    <row r="6654" spans="6:10" x14ac:dyDescent="0.25">
      <c r="F6654" s="48"/>
      <c r="G6654" s="48"/>
      <c r="H6654" s="61"/>
      <c r="I6654" s="48"/>
      <c r="J6654" s="48"/>
    </row>
    <row r="6655" spans="6:10" x14ac:dyDescent="0.25">
      <c r="F6655" s="48"/>
      <c r="G6655" s="48"/>
      <c r="H6655" s="61"/>
      <c r="I6655" s="48"/>
      <c r="J6655" s="48"/>
    </row>
    <row r="6656" spans="6:10" x14ac:dyDescent="0.25">
      <c r="F6656" s="48"/>
      <c r="G6656" s="48"/>
      <c r="H6656" s="61"/>
      <c r="I6656" s="48"/>
      <c r="J6656" s="48"/>
    </row>
    <row r="6657" spans="6:10" x14ac:dyDescent="0.25">
      <c r="F6657" s="48"/>
      <c r="G6657" s="48"/>
      <c r="H6657" s="61"/>
      <c r="I6657" s="48"/>
      <c r="J6657" s="48"/>
    </row>
    <row r="6658" spans="6:10" x14ac:dyDescent="0.25">
      <c r="F6658" s="48"/>
      <c r="G6658" s="48"/>
      <c r="H6658" s="61"/>
      <c r="I6658" s="48"/>
      <c r="J6658" s="48"/>
    </row>
    <row r="6659" spans="6:10" x14ac:dyDescent="0.25">
      <c r="F6659" s="48"/>
      <c r="G6659" s="48"/>
      <c r="H6659" s="61"/>
      <c r="I6659" s="48"/>
      <c r="J6659" s="48"/>
    </row>
    <row r="6660" spans="6:10" x14ac:dyDescent="0.25">
      <c r="F6660" s="48"/>
      <c r="G6660" s="48"/>
      <c r="H6660" s="61"/>
      <c r="I6660" s="48"/>
      <c r="J6660" s="48"/>
    </row>
    <row r="6661" spans="6:10" x14ac:dyDescent="0.25">
      <c r="F6661" s="48"/>
      <c r="G6661" s="48"/>
      <c r="H6661" s="61"/>
      <c r="I6661" s="48"/>
      <c r="J6661" s="48"/>
    </row>
    <row r="6662" spans="6:10" x14ac:dyDescent="0.25">
      <c r="F6662" s="48"/>
      <c r="G6662" s="48"/>
      <c r="H6662" s="61"/>
      <c r="I6662" s="48"/>
      <c r="J6662" s="48"/>
    </row>
    <row r="6663" spans="6:10" x14ac:dyDescent="0.25">
      <c r="F6663" s="48"/>
      <c r="G6663" s="48"/>
      <c r="H6663" s="61"/>
      <c r="I6663" s="48"/>
      <c r="J6663" s="48"/>
    </row>
    <row r="6664" spans="6:10" x14ac:dyDescent="0.25">
      <c r="F6664" s="48"/>
      <c r="G6664" s="48"/>
      <c r="H6664" s="61"/>
      <c r="I6664" s="48"/>
      <c r="J6664" s="48"/>
    </row>
    <row r="6665" spans="6:10" x14ac:dyDescent="0.25">
      <c r="F6665" s="48"/>
      <c r="G6665" s="48"/>
      <c r="H6665" s="61"/>
      <c r="I6665" s="48"/>
      <c r="J6665" s="48"/>
    </row>
    <row r="6666" spans="6:10" x14ac:dyDescent="0.25">
      <c r="F6666" s="48"/>
      <c r="G6666" s="48"/>
      <c r="H6666" s="61"/>
      <c r="I6666" s="48"/>
      <c r="J6666" s="48"/>
    </row>
    <row r="6667" spans="6:10" x14ac:dyDescent="0.25">
      <c r="F6667" s="48"/>
      <c r="G6667" s="48"/>
      <c r="H6667" s="61"/>
      <c r="I6667" s="48"/>
      <c r="J6667" s="48"/>
    </row>
    <row r="6668" spans="6:10" x14ac:dyDescent="0.25">
      <c r="F6668" s="48"/>
      <c r="G6668" s="48"/>
      <c r="H6668" s="61"/>
      <c r="I6668" s="48"/>
      <c r="J6668" s="48"/>
    </row>
    <row r="6669" spans="6:10" x14ac:dyDescent="0.25">
      <c r="F6669" s="48"/>
      <c r="G6669" s="48"/>
      <c r="H6669" s="61"/>
      <c r="I6669" s="48"/>
      <c r="J6669" s="48"/>
    </row>
    <row r="6670" spans="6:10" x14ac:dyDescent="0.25">
      <c r="F6670" s="48"/>
      <c r="G6670" s="48"/>
      <c r="H6670" s="61"/>
      <c r="I6670" s="48"/>
      <c r="J6670" s="48"/>
    </row>
    <row r="6671" spans="6:10" x14ac:dyDescent="0.25">
      <c r="F6671" s="48"/>
      <c r="G6671" s="48"/>
      <c r="H6671" s="61"/>
      <c r="I6671" s="48"/>
      <c r="J6671" s="48"/>
    </row>
    <row r="6672" spans="6:10" x14ac:dyDescent="0.25">
      <c r="F6672" s="48"/>
      <c r="G6672" s="48"/>
      <c r="H6672" s="61"/>
      <c r="I6672" s="48"/>
      <c r="J6672" s="48"/>
    </row>
    <row r="6673" spans="6:10" x14ac:dyDescent="0.25">
      <c r="F6673" s="48"/>
      <c r="G6673" s="48"/>
      <c r="H6673" s="61"/>
      <c r="I6673" s="48"/>
      <c r="J6673" s="48"/>
    </row>
    <row r="6674" spans="6:10" x14ac:dyDescent="0.25">
      <c r="F6674" s="48"/>
      <c r="G6674" s="48"/>
      <c r="H6674" s="61"/>
      <c r="I6674" s="48"/>
      <c r="J6674" s="48"/>
    </row>
    <row r="6675" spans="6:10" x14ac:dyDescent="0.25">
      <c r="F6675" s="48"/>
      <c r="G6675" s="48"/>
      <c r="H6675" s="61"/>
      <c r="I6675" s="48"/>
      <c r="J6675" s="48"/>
    </row>
    <row r="6676" spans="6:10" x14ac:dyDescent="0.25">
      <c r="F6676" s="48"/>
      <c r="G6676" s="48"/>
      <c r="H6676" s="61"/>
      <c r="I6676" s="48"/>
      <c r="J6676" s="48"/>
    </row>
    <row r="6677" spans="6:10" x14ac:dyDescent="0.25">
      <c r="F6677" s="48"/>
      <c r="G6677" s="48"/>
      <c r="H6677" s="61"/>
      <c r="I6677" s="48"/>
      <c r="J6677" s="48"/>
    </row>
    <row r="6678" spans="6:10" x14ac:dyDescent="0.25">
      <c r="F6678" s="48"/>
      <c r="G6678" s="48"/>
      <c r="H6678" s="61"/>
      <c r="I6678" s="48"/>
      <c r="J6678" s="48"/>
    </row>
    <row r="6679" spans="6:10" x14ac:dyDescent="0.25">
      <c r="F6679" s="48"/>
      <c r="G6679" s="48"/>
      <c r="H6679" s="61"/>
      <c r="I6679" s="48"/>
      <c r="J6679" s="48"/>
    </row>
    <row r="6680" spans="6:10" x14ac:dyDescent="0.25">
      <c r="F6680" s="48"/>
      <c r="G6680" s="48"/>
      <c r="H6680" s="61"/>
      <c r="I6680" s="48"/>
      <c r="J6680" s="48"/>
    </row>
    <row r="6681" spans="6:10" x14ac:dyDescent="0.25">
      <c r="F6681" s="48"/>
      <c r="G6681" s="48"/>
      <c r="H6681" s="61"/>
      <c r="I6681" s="48"/>
      <c r="J6681" s="48"/>
    </row>
    <row r="6682" spans="6:10" x14ac:dyDescent="0.25">
      <c r="F6682" s="48"/>
      <c r="G6682" s="48"/>
      <c r="H6682" s="61"/>
      <c r="I6682" s="48"/>
      <c r="J6682" s="48"/>
    </row>
    <row r="6683" spans="6:10" x14ac:dyDescent="0.25">
      <c r="F6683" s="48"/>
      <c r="G6683" s="48"/>
      <c r="H6683" s="61"/>
      <c r="I6683" s="48"/>
      <c r="J6683" s="48"/>
    </row>
    <row r="6684" spans="6:10" x14ac:dyDescent="0.25">
      <c r="F6684" s="48"/>
      <c r="G6684" s="48"/>
      <c r="H6684" s="61"/>
      <c r="I6684" s="48"/>
      <c r="J6684" s="48"/>
    </row>
    <row r="6685" spans="6:10" x14ac:dyDescent="0.25">
      <c r="F6685" s="48"/>
      <c r="G6685" s="48"/>
      <c r="H6685" s="61"/>
      <c r="I6685" s="48"/>
      <c r="J6685" s="48"/>
    </row>
    <row r="6686" spans="6:10" x14ac:dyDescent="0.25">
      <c r="F6686" s="48"/>
      <c r="G6686" s="48"/>
      <c r="H6686" s="61"/>
      <c r="I6686" s="48"/>
      <c r="J6686" s="48"/>
    </row>
    <row r="6687" spans="6:10" x14ac:dyDescent="0.25">
      <c r="F6687" s="48"/>
      <c r="G6687" s="48"/>
      <c r="H6687" s="61"/>
      <c r="I6687" s="48"/>
      <c r="J6687" s="48"/>
    </row>
    <row r="6688" spans="6:10" x14ac:dyDescent="0.25">
      <c r="F6688" s="48"/>
      <c r="G6688" s="48"/>
      <c r="H6688" s="61"/>
      <c r="I6688" s="48"/>
      <c r="J6688" s="48"/>
    </row>
    <row r="6689" spans="6:10" x14ac:dyDescent="0.25">
      <c r="F6689" s="48"/>
      <c r="G6689" s="48"/>
      <c r="H6689" s="61"/>
      <c r="I6689" s="48"/>
      <c r="J6689" s="48"/>
    </row>
    <row r="6690" spans="6:10" x14ac:dyDescent="0.25">
      <c r="F6690" s="48"/>
      <c r="G6690" s="48"/>
      <c r="H6690" s="61"/>
      <c r="I6690" s="48"/>
      <c r="J6690" s="48"/>
    </row>
    <row r="6691" spans="6:10" x14ac:dyDescent="0.25">
      <c r="F6691" s="48"/>
      <c r="G6691" s="48"/>
      <c r="H6691" s="61"/>
      <c r="I6691" s="48"/>
      <c r="J6691" s="48"/>
    </row>
    <row r="6692" spans="6:10" x14ac:dyDescent="0.25">
      <c r="F6692" s="48"/>
      <c r="G6692" s="48"/>
      <c r="H6692" s="61"/>
      <c r="I6692" s="48"/>
      <c r="J6692" s="48"/>
    </row>
    <row r="6693" spans="6:10" x14ac:dyDescent="0.25">
      <c r="F6693" s="48"/>
      <c r="G6693" s="48"/>
      <c r="H6693" s="61"/>
      <c r="I6693" s="48"/>
      <c r="J6693" s="48"/>
    </row>
    <row r="6694" spans="6:10" x14ac:dyDescent="0.25">
      <c r="F6694" s="48"/>
      <c r="G6694" s="48"/>
      <c r="H6694" s="61"/>
      <c r="I6694" s="48"/>
      <c r="J6694" s="48"/>
    </row>
    <row r="6695" spans="6:10" x14ac:dyDescent="0.25">
      <c r="F6695" s="48"/>
      <c r="G6695" s="48"/>
      <c r="H6695" s="61"/>
      <c r="I6695" s="48"/>
      <c r="J6695" s="48"/>
    </row>
    <row r="6696" spans="6:10" x14ac:dyDescent="0.25">
      <c r="F6696" s="48"/>
      <c r="G6696" s="48"/>
      <c r="H6696" s="61"/>
      <c r="I6696" s="48"/>
      <c r="J6696" s="48"/>
    </row>
    <row r="6697" spans="6:10" x14ac:dyDescent="0.25">
      <c r="F6697" s="48"/>
      <c r="G6697" s="48"/>
      <c r="H6697" s="61"/>
      <c r="I6697" s="48"/>
      <c r="J6697" s="48"/>
    </row>
    <row r="6698" spans="6:10" x14ac:dyDescent="0.25">
      <c r="F6698" s="48"/>
      <c r="G6698" s="48"/>
      <c r="H6698" s="61"/>
      <c r="I6698" s="48"/>
      <c r="J6698" s="48"/>
    </row>
    <row r="6699" spans="6:10" x14ac:dyDescent="0.25">
      <c r="F6699" s="48"/>
      <c r="G6699" s="48"/>
      <c r="H6699" s="61"/>
      <c r="I6699" s="48"/>
      <c r="J6699" s="48"/>
    </row>
    <row r="6700" spans="6:10" x14ac:dyDescent="0.25">
      <c r="F6700" s="48"/>
      <c r="G6700" s="48"/>
      <c r="H6700" s="61"/>
      <c r="I6700" s="48"/>
      <c r="J6700" s="48"/>
    </row>
    <row r="6701" spans="6:10" x14ac:dyDescent="0.25">
      <c r="F6701" s="48"/>
      <c r="G6701" s="48"/>
      <c r="H6701" s="61"/>
      <c r="I6701" s="48"/>
      <c r="J6701" s="48"/>
    </row>
    <row r="6702" spans="6:10" x14ac:dyDescent="0.25">
      <c r="F6702" s="48"/>
      <c r="G6702" s="48"/>
      <c r="H6702" s="61"/>
      <c r="I6702" s="48"/>
      <c r="J6702" s="48"/>
    </row>
    <row r="6703" spans="6:10" x14ac:dyDescent="0.25">
      <c r="F6703" s="48"/>
      <c r="G6703" s="48"/>
      <c r="H6703" s="61"/>
      <c r="I6703" s="48"/>
      <c r="J6703" s="48"/>
    </row>
    <row r="6704" spans="6:10" x14ac:dyDescent="0.25">
      <c r="F6704" s="48"/>
      <c r="G6704" s="48"/>
      <c r="H6704" s="61"/>
      <c r="I6704" s="48"/>
      <c r="J6704" s="48"/>
    </row>
    <row r="6705" spans="6:10" x14ac:dyDescent="0.25">
      <c r="F6705" s="48"/>
      <c r="G6705" s="48"/>
      <c r="H6705" s="61"/>
      <c r="I6705" s="48"/>
      <c r="J6705" s="48"/>
    </row>
    <row r="6706" spans="6:10" x14ac:dyDescent="0.25">
      <c r="F6706" s="48"/>
      <c r="G6706" s="48"/>
      <c r="H6706" s="61"/>
      <c r="I6706" s="48"/>
      <c r="J6706" s="48"/>
    </row>
    <row r="6707" spans="6:10" x14ac:dyDescent="0.25">
      <c r="F6707" s="48"/>
      <c r="G6707" s="48"/>
      <c r="H6707" s="61"/>
      <c r="I6707" s="48"/>
      <c r="J6707" s="48"/>
    </row>
    <row r="6708" spans="6:10" x14ac:dyDescent="0.25">
      <c r="F6708" s="48"/>
      <c r="G6708" s="48"/>
      <c r="H6708" s="61"/>
      <c r="I6708" s="48"/>
      <c r="J6708" s="48"/>
    </row>
    <row r="6709" spans="6:10" x14ac:dyDescent="0.25">
      <c r="F6709" s="48"/>
      <c r="G6709" s="48"/>
      <c r="H6709" s="61"/>
      <c r="I6709" s="48"/>
      <c r="J6709" s="48"/>
    </row>
    <row r="6710" spans="6:10" x14ac:dyDescent="0.25">
      <c r="F6710" s="48"/>
      <c r="G6710" s="48"/>
      <c r="H6710" s="61"/>
      <c r="I6710" s="48"/>
      <c r="J6710" s="48"/>
    </row>
    <row r="6711" spans="6:10" x14ac:dyDescent="0.25">
      <c r="F6711" s="48"/>
      <c r="G6711" s="48"/>
      <c r="H6711" s="61"/>
      <c r="I6711" s="48"/>
      <c r="J6711" s="48"/>
    </row>
    <row r="6712" spans="6:10" x14ac:dyDescent="0.25">
      <c r="F6712" s="48"/>
      <c r="G6712" s="48"/>
      <c r="H6712" s="61"/>
      <c r="I6712" s="48"/>
      <c r="J6712" s="48"/>
    </row>
    <row r="6713" spans="6:10" x14ac:dyDescent="0.25">
      <c r="F6713" s="48"/>
      <c r="G6713" s="48"/>
      <c r="H6713" s="61"/>
      <c r="I6713" s="48"/>
      <c r="J6713" s="48"/>
    </row>
    <row r="6714" spans="6:10" x14ac:dyDescent="0.25">
      <c r="F6714" s="48"/>
      <c r="G6714" s="48"/>
      <c r="H6714" s="61"/>
      <c r="I6714" s="48"/>
      <c r="J6714" s="48"/>
    </row>
    <row r="6715" spans="6:10" x14ac:dyDescent="0.25">
      <c r="F6715" s="48"/>
      <c r="G6715" s="48"/>
      <c r="H6715" s="61"/>
      <c r="I6715" s="48"/>
      <c r="J6715" s="48"/>
    </row>
    <row r="6716" spans="6:10" x14ac:dyDescent="0.25">
      <c r="F6716" s="48"/>
      <c r="G6716" s="48"/>
      <c r="H6716" s="61"/>
      <c r="I6716" s="48"/>
      <c r="J6716" s="48"/>
    </row>
    <row r="6717" spans="6:10" x14ac:dyDescent="0.25">
      <c r="F6717" s="48"/>
      <c r="G6717" s="48"/>
      <c r="H6717" s="61"/>
      <c r="I6717" s="48"/>
      <c r="J6717" s="48"/>
    </row>
    <row r="6718" spans="6:10" x14ac:dyDescent="0.25">
      <c r="F6718" s="48"/>
      <c r="G6718" s="48"/>
      <c r="H6718" s="61"/>
      <c r="I6718" s="48"/>
      <c r="J6718" s="48"/>
    </row>
    <row r="6719" spans="6:10" x14ac:dyDescent="0.25">
      <c r="F6719" s="48"/>
      <c r="G6719" s="48"/>
      <c r="H6719" s="61"/>
      <c r="I6719" s="48"/>
      <c r="J6719" s="48"/>
    </row>
    <row r="6720" spans="6:10" x14ac:dyDescent="0.25">
      <c r="F6720" s="48"/>
      <c r="G6720" s="48"/>
      <c r="H6720" s="61"/>
      <c r="I6720" s="48"/>
      <c r="J6720" s="48"/>
    </row>
    <row r="6721" spans="6:10" x14ac:dyDescent="0.25">
      <c r="F6721" s="48"/>
      <c r="G6721" s="48"/>
      <c r="H6721" s="61"/>
      <c r="I6721" s="48"/>
      <c r="J6721" s="48"/>
    </row>
    <row r="6722" spans="6:10" x14ac:dyDescent="0.25">
      <c r="F6722" s="48"/>
      <c r="G6722" s="48"/>
      <c r="H6722" s="61"/>
      <c r="I6722" s="48"/>
      <c r="J6722" s="48"/>
    </row>
    <row r="6723" spans="6:10" x14ac:dyDescent="0.25">
      <c r="F6723" s="48"/>
      <c r="G6723" s="48"/>
      <c r="H6723" s="61"/>
      <c r="I6723" s="48"/>
      <c r="J6723" s="48"/>
    </row>
    <row r="6724" spans="6:10" x14ac:dyDescent="0.25">
      <c r="F6724" s="48"/>
      <c r="G6724" s="48"/>
      <c r="H6724" s="61"/>
      <c r="I6724" s="48"/>
      <c r="J6724" s="48"/>
    </row>
    <row r="6725" spans="6:10" x14ac:dyDescent="0.25">
      <c r="F6725" s="48"/>
      <c r="G6725" s="48"/>
      <c r="H6725" s="61"/>
      <c r="I6725" s="48"/>
      <c r="J6725" s="48"/>
    </row>
    <row r="6726" spans="6:10" x14ac:dyDescent="0.25">
      <c r="F6726" s="48"/>
      <c r="G6726" s="48"/>
      <c r="H6726" s="61"/>
      <c r="I6726" s="48"/>
      <c r="J6726" s="48"/>
    </row>
    <row r="6727" spans="6:10" x14ac:dyDescent="0.25">
      <c r="F6727" s="48"/>
      <c r="G6727" s="48"/>
      <c r="H6727" s="61"/>
      <c r="I6727" s="48"/>
      <c r="J6727" s="48"/>
    </row>
    <row r="6728" spans="6:10" x14ac:dyDescent="0.25">
      <c r="F6728" s="48"/>
      <c r="G6728" s="48"/>
      <c r="H6728" s="61"/>
      <c r="I6728" s="48"/>
      <c r="J6728" s="48"/>
    </row>
    <row r="6729" spans="6:10" x14ac:dyDescent="0.25">
      <c r="F6729" s="48"/>
      <c r="G6729" s="48"/>
      <c r="H6729" s="61"/>
      <c r="I6729" s="48"/>
      <c r="J6729" s="48"/>
    </row>
    <row r="6730" spans="6:10" x14ac:dyDescent="0.25">
      <c r="F6730" s="48"/>
      <c r="G6730" s="48"/>
      <c r="H6730" s="61"/>
      <c r="I6730" s="48"/>
      <c r="J6730" s="48"/>
    </row>
    <row r="6731" spans="6:10" x14ac:dyDescent="0.25">
      <c r="F6731" s="48"/>
      <c r="G6731" s="48"/>
      <c r="H6731" s="61"/>
      <c r="I6731" s="48"/>
      <c r="J6731" s="48"/>
    </row>
    <row r="6732" spans="6:10" x14ac:dyDescent="0.25">
      <c r="F6732" s="48"/>
      <c r="G6732" s="48"/>
      <c r="H6732" s="61"/>
      <c r="I6732" s="48"/>
      <c r="J6732" s="48"/>
    </row>
    <row r="6733" spans="6:10" x14ac:dyDescent="0.25">
      <c r="F6733" s="48"/>
      <c r="G6733" s="48"/>
      <c r="H6733" s="61"/>
      <c r="I6733" s="48"/>
      <c r="J6733" s="48"/>
    </row>
    <row r="6734" spans="6:10" x14ac:dyDescent="0.25">
      <c r="F6734" s="48"/>
      <c r="G6734" s="48"/>
      <c r="H6734" s="61"/>
      <c r="I6734" s="48"/>
      <c r="J6734" s="48"/>
    </row>
    <row r="6735" spans="6:10" x14ac:dyDescent="0.25">
      <c r="F6735" s="48"/>
      <c r="G6735" s="48"/>
      <c r="H6735" s="61"/>
      <c r="I6735" s="48"/>
      <c r="J6735" s="48"/>
    </row>
    <row r="6736" spans="6:10" x14ac:dyDescent="0.25">
      <c r="F6736" s="48"/>
      <c r="G6736" s="48"/>
      <c r="H6736" s="61"/>
      <c r="I6736" s="48"/>
      <c r="J6736" s="48"/>
    </row>
    <row r="6737" spans="6:10" x14ac:dyDescent="0.25">
      <c r="F6737" s="48"/>
      <c r="G6737" s="48"/>
      <c r="H6737" s="61"/>
      <c r="I6737" s="48"/>
      <c r="J6737" s="48"/>
    </row>
    <row r="6738" spans="6:10" x14ac:dyDescent="0.25">
      <c r="F6738" s="48"/>
      <c r="G6738" s="48"/>
      <c r="H6738" s="61"/>
      <c r="I6738" s="48"/>
      <c r="J6738" s="48"/>
    </row>
    <row r="6739" spans="6:10" x14ac:dyDescent="0.25">
      <c r="F6739" s="48"/>
      <c r="G6739" s="48"/>
      <c r="H6739" s="61"/>
      <c r="I6739" s="48"/>
      <c r="J6739" s="48"/>
    </row>
    <row r="6740" spans="6:10" x14ac:dyDescent="0.25">
      <c r="F6740" s="48"/>
      <c r="G6740" s="48"/>
      <c r="H6740" s="61"/>
      <c r="I6740" s="48"/>
      <c r="J6740" s="48"/>
    </row>
    <row r="6741" spans="6:10" x14ac:dyDescent="0.25">
      <c r="F6741" s="48"/>
      <c r="G6741" s="48"/>
      <c r="H6741" s="61"/>
      <c r="I6741" s="48"/>
      <c r="J6741" s="48"/>
    </row>
    <row r="6742" spans="6:10" x14ac:dyDescent="0.25">
      <c r="F6742" s="48"/>
      <c r="G6742" s="48"/>
      <c r="H6742" s="61"/>
      <c r="I6742" s="48"/>
      <c r="J6742" s="48"/>
    </row>
    <row r="6743" spans="6:10" x14ac:dyDescent="0.25">
      <c r="F6743" s="48"/>
      <c r="G6743" s="48"/>
      <c r="H6743" s="61"/>
      <c r="I6743" s="48"/>
      <c r="J6743" s="48"/>
    </row>
    <row r="6744" spans="6:10" x14ac:dyDescent="0.25">
      <c r="F6744" s="48"/>
      <c r="G6744" s="48"/>
      <c r="H6744" s="61"/>
      <c r="I6744" s="48"/>
      <c r="J6744" s="48"/>
    </row>
    <row r="6745" spans="6:10" x14ac:dyDescent="0.25">
      <c r="F6745" s="48"/>
      <c r="G6745" s="48"/>
      <c r="H6745" s="61"/>
      <c r="I6745" s="48"/>
      <c r="J6745" s="48"/>
    </row>
    <row r="6746" spans="6:10" x14ac:dyDescent="0.25">
      <c r="F6746" s="48"/>
      <c r="G6746" s="48"/>
      <c r="H6746" s="61"/>
      <c r="I6746" s="48"/>
      <c r="J6746" s="48"/>
    </row>
    <row r="6747" spans="6:10" x14ac:dyDescent="0.25">
      <c r="F6747" s="48"/>
      <c r="G6747" s="48"/>
      <c r="H6747" s="61"/>
      <c r="I6747" s="48"/>
      <c r="J6747" s="48"/>
    </row>
    <row r="6748" spans="6:10" x14ac:dyDescent="0.25">
      <c r="F6748" s="48"/>
      <c r="G6748" s="48"/>
      <c r="H6748" s="61"/>
      <c r="I6748" s="48"/>
      <c r="J6748" s="48"/>
    </row>
    <row r="6749" spans="6:10" x14ac:dyDescent="0.25">
      <c r="F6749" s="48"/>
      <c r="G6749" s="48"/>
      <c r="H6749" s="61"/>
      <c r="I6749" s="48"/>
      <c r="J6749" s="48"/>
    </row>
    <row r="6750" spans="6:10" x14ac:dyDescent="0.25">
      <c r="F6750" s="48"/>
      <c r="G6750" s="48"/>
      <c r="H6750" s="61"/>
      <c r="I6750" s="48"/>
      <c r="J6750" s="48"/>
    </row>
    <row r="6751" spans="6:10" x14ac:dyDescent="0.25">
      <c r="F6751" s="48"/>
      <c r="G6751" s="48"/>
      <c r="H6751" s="61"/>
      <c r="I6751" s="48"/>
      <c r="J6751" s="48"/>
    </row>
    <row r="6752" spans="6:10" x14ac:dyDescent="0.25">
      <c r="F6752" s="48"/>
      <c r="G6752" s="48"/>
      <c r="H6752" s="61"/>
      <c r="I6752" s="48"/>
      <c r="J6752" s="48"/>
    </row>
    <row r="6753" spans="6:10" x14ac:dyDescent="0.25">
      <c r="F6753" s="48"/>
      <c r="G6753" s="48"/>
      <c r="H6753" s="61"/>
      <c r="I6753" s="48"/>
      <c r="J6753" s="48"/>
    </row>
    <row r="6754" spans="6:10" x14ac:dyDescent="0.25">
      <c r="F6754" s="48"/>
      <c r="G6754" s="48"/>
      <c r="H6754" s="61"/>
      <c r="I6754" s="48"/>
      <c r="J6754" s="48"/>
    </row>
    <row r="6755" spans="6:10" x14ac:dyDescent="0.25">
      <c r="F6755" s="48"/>
      <c r="G6755" s="48"/>
      <c r="H6755" s="61"/>
      <c r="I6755" s="48"/>
      <c r="J6755" s="48"/>
    </row>
    <row r="6756" spans="6:10" x14ac:dyDescent="0.25">
      <c r="F6756" s="48"/>
      <c r="G6756" s="48"/>
      <c r="H6756" s="61"/>
      <c r="I6756" s="48"/>
      <c r="J6756" s="48"/>
    </row>
    <row r="6757" spans="6:10" x14ac:dyDescent="0.25">
      <c r="F6757" s="48"/>
      <c r="G6757" s="48"/>
      <c r="H6757" s="61"/>
      <c r="I6757" s="48"/>
      <c r="J6757" s="48"/>
    </row>
    <row r="6758" spans="6:10" x14ac:dyDescent="0.25">
      <c r="F6758" s="48"/>
      <c r="G6758" s="48"/>
      <c r="H6758" s="61"/>
      <c r="I6758" s="48"/>
      <c r="J6758" s="48"/>
    </row>
    <row r="6759" spans="6:10" x14ac:dyDescent="0.25">
      <c r="F6759" s="48"/>
      <c r="G6759" s="48"/>
      <c r="H6759" s="61"/>
      <c r="I6759" s="48"/>
      <c r="J6759" s="48"/>
    </row>
    <row r="6760" spans="6:10" x14ac:dyDescent="0.25">
      <c r="F6760" s="48"/>
      <c r="G6760" s="48"/>
      <c r="H6760" s="61"/>
      <c r="I6760" s="48"/>
      <c r="J6760" s="48"/>
    </row>
    <row r="6761" spans="6:10" x14ac:dyDescent="0.25">
      <c r="F6761" s="48"/>
      <c r="G6761" s="48"/>
      <c r="H6761" s="61"/>
      <c r="I6761" s="48"/>
      <c r="J6761" s="48"/>
    </row>
    <row r="6762" spans="6:10" x14ac:dyDescent="0.25">
      <c r="F6762" s="48"/>
      <c r="G6762" s="48"/>
      <c r="H6762" s="61"/>
      <c r="I6762" s="48"/>
      <c r="J6762" s="48"/>
    </row>
    <row r="6763" spans="6:10" x14ac:dyDescent="0.25">
      <c r="F6763" s="48"/>
      <c r="G6763" s="48"/>
      <c r="H6763" s="61"/>
      <c r="I6763" s="48"/>
      <c r="J6763" s="48"/>
    </row>
    <row r="6764" spans="6:10" x14ac:dyDescent="0.25">
      <c r="F6764" s="48"/>
      <c r="G6764" s="48"/>
      <c r="H6764" s="61"/>
      <c r="I6764" s="48"/>
      <c r="J6764" s="48"/>
    </row>
    <row r="6765" spans="6:10" x14ac:dyDescent="0.25">
      <c r="F6765" s="48"/>
      <c r="G6765" s="48"/>
      <c r="H6765" s="61"/>
      <c r="I6765" s="48"/>
      <c r="J6765" s="48"/>
    </row>
    <row r="6766" spans="6:10" x14ac:dyDescent="0.25">
      <c r="F6766" s="48"/>
      <c r="G6766" s="48"/>
      <c r="H6766" s="61"/>
      <c r="I6766" s="48"/>
      <c r="J6766" s="48"/>
    </row>
    <row r="6767" spans="6:10" x14ac:dyDescent="0.25">
      <c r="F6767" s="48"/>
      <c r="G6767" s="48"/>
      <c r="H6767" s="61"/>
      <c r="I6767" s="48"/>
      <c r="J6767" s="48"/>
    </row>
    <row r="6768" spans="6:10" x14ac:dyDescent="0.25">
      <c r="F6768" s="48"/>
      <c r="G6768" s="48"/>
      <c r="H6768" s="61"/>
      <c r="I6768" s="48"/>
      <c r="J6768" s="48"/>
    </row>
    <row r="6769" spans="6:10" x14ac:dyDescent="0.25">
      <c r="F6769" s="48"/>
      <c r="G6769" s="48"/>
      <c r="H6769" s="61"/>
      <c r="I6769" s="48"/>
      <c r="J6769" s="48"/>
    </row>
    <row r="6770" spans="6:10" x14ac:dyDescent="0.25">
      <c r="F6770" s="48"/>
      <c r="G6770" s="48"/>
      <c r="H6770" s="61"/>
      <c r="I6770" s="48"/>
      <c r="J6770" s="48"/>
    </row>
    <row r="6771" spans="6:10" x14ac:dyDescent="0.25">
      <c r="F6771" s="48"/>
      <c r="G6771" s="48"/>
      <c r="H6771" s="61"/>
      <c r="I6771" s="48"/>
      <c r="J6771" s="48"/>
    </row>
    <row r="6772" spans="6:10" x14ac:dyDescent="0.25">
      <c r="F6772" s="48"/>
      <c r="G6772" s="48"/>
      <c r="H6772" s="61"/>
      <c r="I6772" s="48"/>
      <c r="J6772" s="48"/>
    </row>
    <row r="6773" spans="6:10" x14ac:dyDescent="0.25">
      <c r="F6773" s="48"/>
      <c r="G6773" s="48"/>
      <c r="H6773" s="61"/>
      <c r="I6773" s="48"/>
      <c r="J6773" s="48"/>
    </row>
    <row r="6774" spans="6:10" x14ac:dyDescent="0.25">
      <c r="F6774" s="48"/>
      <c r="G6774" s="48"/>
      <c r="H6774" s="61"/>
      <c r="I6774" s="48"/>
      <c r="J6774" s="48"/>
    </row>
    <row r="6775" spans="6:10" x14ac:dyDescent="0.25">
      <c r="F6775" s="48"/>
      <c r="G6775" s="48"/>
      <c r="H6775" s="61"/>
      <c r="I6775" s="48"/>
      <c r="J6775" s="48"/>
    </row>
    <row r="6776" spans="6:10" x14ac:dyDescent="0.25">
      <c r="F6776" s="48"/>
      <c r="G6776" s="48"/>
      <c r="H6776" s="61"/>
      <c r="I6776" s="48"/>
      <c r="J6776" s="48"/>
    </row>
    <row r="6777" spans="6:10" x14ac:dyDescent="0.25">
      <c r="F6777" s="48"/>
      <c r="G6777" s="48"/>
      <c r="H6777" s="61"/>
      <c r="I6777" s="48"/>
      <c r="J6777" s="48"/>
    </row>
    <row r="6778" spans="6:10" x14ac:dyDescent="0.25">
      <c r="F6778" s="48"/>
      <c r="G6778" s="48"/>
      <c r="H6778" s="61"/>
      <c r="I6778" s="48"/>
      <c r="J6778" s="48"/>
    </row>
    <row r="6779" spans="6:10" x14ac:dyDescent="0.25">
      <c r="F6779" s="48"/>
      <c r="G6779" s="48"/>
      <c r="H6779" s="61"/>
      <c r="I6779" s="48"/>
      <c r="J6779" s="48"/>
    </row>
    <row r="6780" spans="6:10" x14ac:dyDescent="0.25">
      <c r="F6780" s="48"/>
      <c r="G6780" s="48"/>
      <c r="H6780" s="61"/>
      <c r="I6780" s="48"/>
      <c r="J6780" s="48"/>
    </row>
    <row r="6781" spans="6:10" x14ac:dyDescent="0.25">
      <c r="F6781" s="48"/>
      <c r="G6781" s="48"/>
      <c r="H6781" s="61"/>
      <c r="I6781" s="48"/>
      <c r="J6781" s="48"/>
    </row>
    <row r="6782" spans="6:10" x14ac:dyDescent="0.25">
      <c r="F6782" s="48"/>
      <c r="G6782" s="48"/>
      <c r="H6782" s="61"/>
      <c r="I6782" s="48"/>
      <c r="J6782" s="48"/>
    </row>
    <row r="6783" spans="6:10" x14ac:dyDescent="0.25">
      <c r="F6783" s="48"/>
      <c r="G6783" s="48"/>
      <c r="H6783" s="61"/>
      <c r="I6783" s="48"/>
      <c r="J6783" s="48"/>
    </row>
    <row r="6784" spans="6:10" x14ac:dyDescent="0.25">
      <c r="F6784" s="48"/>
      <c r="G6784" s="48"/>
      <c r="H6784" s="61"/>
      <c r="I6784" s="48"/>
      <c r="J6784" s="48"/>
    </row>
    <row r="6785" spans="6:10" x14ac:dyDescent="0.25">
      <c r="F6785" s="48"/>
      <c r="G6785" s="48"/>
      <c r="H6785" s="61"/>
      <c r="I6785" s="48"/>
      <c r="J6785" s="48"/>
    </row>
    <row r="6786" spans="6:10" x14ac:dyDescent="0.25">
      <c r="F6786" s="48"/>
      <c r="G6786" s="48"/>
      <c r="H6786" s="61"/>
      <c r="I6786" s="48"/>
      <c r="J6786" s="48"/>
    </row>
    <row r="6787" spans="6:10" x14ac:dyDescent="0.25">
      <c r="F6787" s="48"/>
      <c r="G6787" s="48"/>
      <c r="H6787" s="61"/>
      <c r="I6787" s="48"/>
      <c r="J6787" s="48"/>
    </row>
    <row r="6788" spans="6:10" x14ac:dyDescent="0.25">
      <c r="F6788" s="48"/>
      <c r="G6788" s="48"/>
      <c r="H6788" s="61"/>
      <c r="I6788" s="48"/>
      <c r="J6788" s="48"/>
    </row>
    <row r="6789" spans="6:10" x14ac:dyDescent="0.25">
      <c r="F6789" s="48"/>
      <c r="G6789" s="48"/>
      <c r="H6789" s="61"/>
      <c r="I6789" s="48"/>
      <c r="J6789" s="48"/>
    </row>
    <row r="6790" spans="6:10" x14ac:dyDescent="0.25">
      <c r="F6790" s="48"/>
      <c r="G6790" s="48"/>
      <c r="H6790" s="61"/>
      <c r="I6790" s="48"/>
      <c r="J6790" s="48"/>
    </row>
    <row r="6791" spans="6:10" x14ac:dyDescent="0.25">
      <c r="F6791" s="48"/>
      <c r="G6791" s="48"/>
      <c r="H6791" s="61"/>
      <c r="I6791" s="48"/>
      <c r="J6791" s="48"/>
    </row>
    <row r="6792" spans="6:10" x14ac:dyDescent="0.25">
      <c r="F6792" s="48"/>
      <c r="G6792" s="48"/>
      <c r="H6792" s="61"/>
      <c r="I6792" s="48"/>
      <c r="J6792" s="48"/>
    </row>
    <row r="6793" spans="6:10" x14ac:dyDescent="0.25">
      <c r="F6793" s="48"/>
      <c r="G6793" s="48"/>
      <c r="H6793" s="61"/>
      <c r="I6793" s="48"/>
      <c r="J6793" s="48"/>
    </row>
    <row r="6794" spans="6:10" x14ac:dyDescent="0.25">
      <c r="F6794" s="48"/>
      <c r="G6794" s="48"/>
      <c r="H6794" s="61"/>
      <c r="I6794" s="48"/>
      <c r="J6794" s="48"/>
    </row>
    <row r="6795" spans="6:10" x14ac:dyDescent="0.25">
      <c r="F6795" s="48"/>
      <c r="G6795" s="48"/>
      <c r="H6795" s="61"/>
      <c r="I6795" s="48"/>
      <c r="J6795" s="48"/>
    </row>
    <row r="6796" spans="6:10" x14ac:dyDescent="0.25">
      <c r="F6796" s="48"/>
      <c r="G6796" s="48"/>
      <c r="H6796" s="61"/>
      <c r="I6796" s="48"/>
      <c r="J6796" s="48"/>
    </row>
    <row r="6797" spans="6:10" x14ac:dyDescent="0.25">
      <c r="F6797" s="48"/>
      <c r="G6797" s="48"/>
      <c r="H6797" s="61"/>
      <c r="I6797" s="48"/>
      <c r="J6797" s="48"/>
    </row>
    <row r="6798" spans="6:10" x14ac:dyDescent="0.25">
      <c r="F6798" s="48"/>
      <c r="G6798" s="48"/>
      <c r="H6798" s="61"/>
      <c r="I6798" s="48"/>
      <c r="J6798" s="48"/>
    </row>
    <row r="6799" spans="6:10" x14ac:dyDescent="0.25">
      <c r="F6799" s="48"/>
      <c r="G6799" s="48"/>
      <c r="H6799" s="61"/>
      <c r="I6799" s="48"/>
      <c r="J6799" s="48"/>
    </row>
    <row r="6800" spans="6:10" x14ac:dyDescent="0.25">
      <c r="F6800" s="48"/>
      <c r="G6800" s="48"/>
      <c r="H6800" s="61"/>
      <c r="I6800" s="48"/>
      <c r="J6800" s="48"/>
    </row>
    <row r="6801" spans="6:10" x14ac:dyDescent="0.25">
      <c r="F6801" s="48"/>
      <c r="G6801" s="48"/>
      <c r="H6801" s="61"/>
      <c r="I6801" s="48"/>
      <c r="J6801" s="48"/>
    </row>
    <row r="6802" spans="6:10" x14ac:dyDescent="0.25">
      <c r="F6802" s="48"/>
      <c r="G6802" s="48"/>
      <c r="H6802" s="61"/>
      <c r="I6802" s="48"/>
      <c r="J6802" s="48"/>
    </row>
    <row r="6803" spans="6:10" x14ac:dyDescent="0.25">
      <c r="F6803" s="48"/>
      <c r="G6803" s="48"/>
      <c r="H6803" s="61"/>
      <c r="I6803" s="48"/>
      <c r="J6803" s="48"/>
    </row>
    <row r="6804" spans="6:10" x14ac:dyDescent="0.25">
      <c r="F6804" s="48"/>
      <c r="G6804" s="48"/>
      <c r="H6804" s="61"/>
      <c r="I6804" s="48"/>
      <c r="J6804" s="48"/>
    </row>
    <row r="6805" spans="6:10" x14ac:dyDescent="0.25">
      <c r="F6805" s="48"/>
      <c r="G6805" s="48"/>
      <c r="H6805" s="61"/>
      <c r="I6805" s="48"/>
      <c r="J6805" s="48"/>
    </row>
    <row r="6806" spans="6:10" x14ac:dyDescent="0.25">
      <c r="F6806" s="48"/>
      <c r="G6806" s="48"/>
      <c r="H6806" s="61"/>
      <c r="I6806" s="48"/>
      <c r="J6806" s="48"/>
    </row>
    <row r="6807" spans="6:10" x14ac:dyDescent="0.25">
      <c r="F6807" s="48"/>
      <c r="G6807" s="48"/>
      <c r="H6807" s="61"/>
      <c r="I6807" s="48"/>
      <c r="J6807" s="48"/>
    </row>
    <row r="6808" spans="6:10" x14ac:dyDescent="0.25">
      <c r="F6808" s="48"/>
      <c r="G6808" s="48"/>
      <c r="H6808" s="61"/>
      <c r="I6808" s="48"/>
      <c r="J6808" s="48"/>
    </row>
    <row r="6809" spans="6:10" x14ac:dyDescent="0.25">
      <c r="F6809" s="48"/>
      <c r="G6809" s="48"/>
      <c r="H6809" s="61"/>
      <c r="I6809" s="48"/>
      <c r="J6809" s="48"/>
    </row>
    <row r="6810" spans="6:10" x14ac:dyDescent="0.25">
      <c r="F6810" s="48"/>
      <c r="G6810" s="48"/>
      <c r="H6810" s="61"/>
      <c r="I6810" s="48"/>
      <c r="J6810" s="48"/>
    </row>
    <row r="6811" spans="6:10" x14ac:dyDescent="0.25">
      <c r="F6811" s="48"/>
      <c r="G6811" s="48"/>
      <c r="H6811" s="61"/>
      <c r="I6811" s="48"/>
      <c r="J6811" s="48"/>
    </row>
    <row r="6812" spans="6:10" x14ac:dyDescent="0.25">
      <c r="F6812" s="48"/>
      <c r="G6812" s="48"/>
      <c r="H6812" s="61"/>
      <c r="I6812" s="48"/>
      <c r="J6812" s="48"/>
    </row>
    <row r="6813" spans="6:10" x14ac:dyDescent="0.25">
      <c r="F6813" s="48"/>
      <c r="G6813" s="48"/>
      <c r="H6813" s="61"/>
      <c r="I6813" s="48"/>
      <c r="J6813" s="48"/>
    </row>
    <row r="6814" spans="6:10" x14ac:dyDescent="0.25">
      <c r="F6814" s="48"/>
      <c r="G6814" s="48"/>
      <c r="H6814" s="61"/>
      <c r="I6814" s="48"/>
      <c r="J6814" s="48"/>
    </row>
    <row r="6815" spans="6:10" x14ac:dyDescent="0.25">
      <c r="F6815" s="48"/>
      <c r="G6815" s="48"/>
      <c r="H6815" s="61"/>
      <c r="I6815" s="48"/>
      <c r="J6815" s="48"/>
    </row>
    <row r="6816" spans="6:10" x14ac:dyDescent="0.25">
      <c r="F6816" s="48"/>
      <c r="G6816" s="48"/>
      <c r="H6816" s="61"/>
      <c r="I6816" s="48"/>
      <c r="J6816" s="48"/>
    </row>
    <row r="6817" spans="6:10" x14ac:dyDescent="0.25">
      <c r="F6817" s="48"/>
      <c r="G6817" s="48"/>
      <c r="H6817" s="61"/>
      <c r="I6817" s="48"/>
      <c r="J6817" s="48"/>
    </row>
    <row r="6818" spans="6:10" x14ac:dyDescent="0.25">
      <c r="F6818" s="48"/>
      <c r="G6818" s="48"/>
      <c r="H6818" s="61"/>
      <c r="I6818" s="48"/>
      <c r="J6818" s="48"/>
    </row>
    <row r="6819" spans="6:10" x14ac:dyDescent="0.25">
      <c r="F6819" s="48"/>
      <c r="G6819" s="48"/>
      <c r="H6819" s="61"/>
      <c r="I6819" s="48"/>
      <c r="J6819" s="48"/>
    </row>
    <row r="6820" spans="6:10" x14ac:dyDescent="0.25">
      <c r="F6820" s="48"/>
      <c r="G6820" s="48"/>
      <c r="H6820" s="61"/>
      <c r="I6820" s="48"/>
      <c r="J6820" s="48"/>
    </row>
    <row r="6821" spans="6:10" x14ac:dyDescent="0.25">
      <c r="F6821" s="48"/>
      <c r="G6821" s="48"/>
      <c r="H6821" s="61"/>
      <c r="I6821" s="48"/>
      <c r="J6821" s="48"/>
    </row>
    <row r="6822" spans="6:10" x14ac:dyDescent="0.25">
      <c r="F6822" s="48"/>
      <c r="G6822" s="48"/>
      <c r="H6822" s="61"/>
      <c r="I6822" s="48"/>
      <c r="J6822" s="48"/>
    </row>
    <row r="6823" spans="6:10" x14ac:dyDescent="0.25">
      <c r="F6823" s="48"/>
      <c r="G6823" s="48"/>
      <c r="H6823" s="61"/>
      <c r="I6823" s="48"/>
      <c r="J6823" s="48"/>
    </row>
    <row r="6824" spans="6:10" x14ac:dyDescent="0.25">
      <c r="F6824" s="48"/>
      <c r="G6824" s="48"/>
      <c r="H6824" s="61"/>
      <c r="I6824" s="48"/>
      <c r="J6824" s="48"/>
    </row>
    <row r="6825" spans="6:10" x14ac:dyDescent="0.25">
      <c r="F6825" s="48"/>
      <c r="G6825" s="48"/>
      <c r="H6825" s="61"/>
      <c r="I6825" s="48"/>
      <c r="J6825" s="48"/>
    </row>
    <row r="6826" spans="6:10" x14ac:dyDescent="0.25">
      <c r="F6826" s="48"/>
      <c r="G6826" s="48"/>
      <c r="H6826" s="61"/>
      <c r="I6826" s="48"/>
      <c r="J6826" s="48"/>
    </row>
    <row r="6827" spans="6:10" x14ac:dyDescent="0.25">
      <c r="F6827" s="48"/>
      <c r="G6827" s="48"/>
      <c r="H6827" s="61"/>
      <c r="I6827" s="48"/>
      <c r="J6827" s="48"/>
    </row>
    <row r="6828" spans="6:10" x14ac:dyDescent="0.25">
      <c r="F6828" s="48"/>
      <c r="G6828" s="48"/>
      <c r="H6828" s="61"/>
      <c r="I6828" s="48"/>
      <c r="J6828" s="48"/>
    </row>
    <row r="6829" spans="6:10" x14ac:dyDescent="0.25">
      <c r="F6829" s="48"/>
      <c r="G6829" s="48"/>
      <c r="H6829" s="61"/>
      <c r="I6829" s="48"/>
      <c r="J6829" s="48"/>
    </row>
    <row r="6830" spans="6:10" x14ac:dyDescent="0.25">
      <c r="F6830" s="48"/>
      <c r="G6830" s="48"/>
      <c r="H6830" s="61"/>
      <c r="I6830" s="48"/>
      <c r="J6830" s="48"/>
    </row>
    <row r="6831" spans="6:10" x14ac:dyDescent="0.25">
      <c r="F6831" s="48"/>
      <c r="G6831" s="48"/>
      <c r="H6831" s="61"/>
      <c r="I6831" s="48"/>
      <c r="J6831" s="48"/>
    </row>
    <row r="6832" spans="6:10" x14ac:dyDescent="0.25">
      <c r="F6832" s="48"/>
      <c r="G6832" s="48"/>
      <c r="H6832" s="61"/>
      <c r="I6832" s="48"/>
      <c r="J6832" s="48"/>
    </row>
    <row r="6833" spans="6:10" x14ac:dyDescent="0.25">
      <c r="F6833" s="48"/>
      <c r="G6833" s="48"/>
      <c r="H6833" s="61"/>
      <c r="I6833" s="48"/>
      <c r="J6833" s="48"/>
    </row>
    <row r="6834" spans="6:10" x14ac:dyDescent="0.25">
      <c r="F6834" s="48"/>
      <c r="G6834" s="48"/>
      <c r="H6834" s="61"/>
      <c r="I6834" s="48"/>
      <c r="J6834" s="48"/>
    </row>
    <row r="6835" spans="6:10" x14ac:dyDescent="0.25">
      <c r="F6835" s="48"/>
      <c r="G6835" s="48"/>
      <c r="H6835" s="61"/>
      <c r="I6835" s="48"/>
      <c r="J6835" s="48"/>
    </row>
    <row r="6836" spans="6:10" x14ac:dyDescent="0.25">
      <c r="F6836" s="48"/>
      <c r="G6836" s="48"/>
      <c r="H6836" s="61"/>
      <c r="I6836" s="48"/>
      <c r="J6836" s="48"/>
    </row>
    <row r="6837" spans="6:10" x14ac:dyDescent="0.25">
      <c r="F6837" s="48"/>
      <c r="G6837" s="48"/>
      <c r="H6837" s="61"/>
      <c r="I6837" s="48"/>
      <c r="J6837" s="48"/>
    </row>
    <row r="6838" spans="6:10" x14ac:dyDescent="0.25">
      <c r="F6838" s="48"/>
      <c r="G6838" s="48"/>
      <c r="H6838" s="61"/>
      <c r="I6838" s="48"/>
      <c r="J6838" s="48"/>
    </row>
    <row r="6839" spans="6:10" x14ac:dyDescent="0.25">
      <c r="F6839" s="48"/>
      <c r="G6839" s="48"/>
      <c r="H6839" s="61"/>
      <c r="I6839" s="48"/>
      <c r="J6839" s="48"/>
    </row>
    <row r="6840" spans="6:10" x14ac:dyDescent="0.25">
      <c r="F6840" s="48"/>
      <c r="G6840" s="48"/>
      <c r="H6840" s="61"/>
      <c r="I6840" s="48"/>
      <c r="J6840" s="48"/>
    </row>
    <row r="6841" spans="6:10" x14ac:dyDescent="0.25">
      <c r="F6841" s="48"/>
      <c r="G6841" s="48"/>
      <c r="H6841" s="61"/>
      <c r="I6841" s="48"/>
      <c r="J6841" s="48"/>
    </row>
    <row r="6842" spans="6:10" x14ac:dyDescent="0.25">
      <c r="F6842" s="48"/>
      <c r="G6842" s="48"/>
      <c r="H6842" s="61"/>
      <c r="I6842" s="48"/>
      <c r="J6842" s="48"/>
    </row>
    <row r="6843" spans="6:10" x14ac:dyDescent="0.25">
      <c r="F6843" s="48"/>
      <c r="G6843" s="48"/>
      <c r="H6843" s="61"/>
      <c r="I6843" s="48"/>
      <c r="J6843" s="48"/>
    </row>
    <row r="6844" spans="6:10" x14ac:dyDescent="0.25">
      <c r="F6844" s="48"/>
      <c r="G6844" s="48"/>
      <c r="H6844" s="61"/>
      <c r="I6844" s="48"/>
      <c r="J6844" s="48"/>
    </row>
    <row r="6845" spans="6:10" x14ac:dyDescent="0.25">
      <c r="F6845" s="48"/>
      <c r="G6845" s="48"/>
      <c r="H6845" s="61"/>
      <c r="I6845" s="48"/>
      <c r="J6845" s="48"/>
    </row>
    <row r="6846" spans="6:10" x14ac:dyDescent="0.25">
      <c r="F6846" s="48"/>
      <c r="G6846" s="48"/>
      <c r="H6846" s="61"/>
      <c r="I6846" s="48"/>
      <c r="J6846" s="48"/>
    </row>
    <row r="6847" spans="6:10" x14ac:dyDescent="0.25">
      <c r="F6847" s="48"/>
      <c r="G6847" s="48"/>
      <c r="H6847" s="61"/>
      <c r="I6847" s="48"/>
      <c r="J6847" s="48"/>
    </row>
    <row r="6848" spans="6:10" x14ac:dyDescent="0.25">
      <c r="F6848" s="48"/>
      <c r="G6848" s="48"/>
      <c r="H6848" s="61"/>
      <c r="I6848" s="48"/>
      <c r="J6848" s="48"/>
    </row>
    <row r="6849" spans="6:10" x14ac:dyDescent="0.25">
      <c r="F6849" s="48"/>
      <c r="G6849" s="48"/>
      <c r="H6849" s="61"/>
      <c r="I6849" s="48"/>
      <c r="J6849" s="48"/>
    </row>
    <row r="6850" spans="6:10" x14ac:dyDescent="0.25">
      <c r="F6850" s="48"/>
      <c r="G6850" s="48"/>
      <c r="H6850" s="61"/>
      <c r="I6850" s="48"/>
      <c r="J6850" s="48"/>
    </row>
    <row r="6851" spans="6:10" x14ac:dyDescent="0.25">
      <c r="F6851" s="48"/>
      <c r="G6851" s="48"/>
      <c r="H6851" s="61"/>
      <c r="I6851" s="48"/>
      <c r="J6851" s="48"/>
    </row>
    <row r="6852" spans="6:10" x14ac:dyDescent="0.25">
      <c r="F6852" s="48"/>
      <c r="G6852" s="48"/>
      <c r="H6852" s="61"/>
      <c r="I6852" s="48"/>
      <c r="J6852" s="48"/>
    </row>
    <row r="6853" spans="6:10" x14ac:dyDescent="0.25">
      <c r="F6853" s="48"/>
      <c r="G6853" s="48"/>
      <c r="H6853" s="61"/>
      <c r="I6853" s="48"/>
      <c r="J6853" s="48"/>
    </row>
    <row r="6854" spans="6:10" x14ac:dyDescent="0.25">
      <c r="F6854" s="48"/>
      <c r="G6854" s="48"/>
      <c r="H6854" s="61"/>
      <c r="I6854" s="48"/>
      <c r="J6854" s="48"/>
    </row>
    <row r="6855" spans="6:10" x14ac:dyDescent="0.25">
      <c r="F6855" s="48"/>
      <c r="G6855" s="48"/>
      <c r="H6855" s="61"/>
      <c r="I6855" s="48"/>
      <c r="J6855" s="48"/>
    </row>
    <row r="6856" spans="6:10" x14ac:dyDescent="0.25">
      <c r="F6856" s="48"/>
      <c r="G6856" s="48"/>
      <c r="H6856" s="61"/>
      <c r="I6856" s="48"/>
      <c r="J6856" s="48"/>
    </row>
    <row r="6857" spans="6:10" x14ac:dyDescent="0.25">
      <c r="F6857" s="48"/>
      <c r="G6857" s="48"/>
      <c r="H6857" s="61"/>
      <c r="I6857" s="48"/>
      <c r="J6857" s="48"/>
    </row>
    <row r="6858" spans="6:10" x14ac:dyDescent="0.25">
      <c r="F6858" s="48"/>
      <c r="G6858" s="48"/>
      <c r="H6858" s="61"/>
      <c r="I6858" s="48"/>
      <c r="J6858" s="48"/>
    </row>
    <row r="6859" spans="6:10" x14ac:dyDescent="0.25">
      <c r="F6859" s="48"/>
      <c r="G6859" s="48"/>
      <c r="H6859" s="61"/>
      <c r="I6859" s="48"/>
      <c r="J6859" s="48"/>
    </row>
    <row r="6860" spans="6:10" x14ac:dyDescent="0.25">
      <c r="F6860" s="48"/>
      <c r="G6860" s="48"/>
      <c r="H6860" s="61"/>
      <c r="I6860" s="48"/>
      <c r="J6860" s="48"/>
    </row>
    <row r="6861" spans="6:10" x14ac:dyDescent="0.25">
      <c r="F6861" s="48"/>
      <c r="G6861" s="48"/>
      <c r="H6861" s="61"/>
      <c r="I6861" s="48"/>
      <c r="J6861" s="48"/>
    </row>
    <row r="6862" spans="6:10" x14ac:dyDescent="0.25">
      <c r="F6862" s="48"/>
      <c r="G6862" s="48"/>
      <c r="H6862" s="61"/>
      <c r="I6862" s="48"/>
      <c r="J6862" s="48"/>
    </row>
    <row r="6863" spans="6:10" x14ac:dyDescent="0.25">
      <c r="F6863" s="48"/>
      <c r="G6863" s="48"/>
      <c r="H6863" s="61"/>
      <c r="I6863" s="48"/>
      <c r="J6863" s="48"/>
    </row>
    <row r="6864" spans="6:10" x14ac:dyDescent="0.25">
      <c r="F6864" s="48"/>
      <c r="G6864" s="48"/>
      <c r="H6864" s="61"/>
      <c r="I6864" s="48"/>
      <c r="J6864" s="48"/>
    </row>
    <row r="6865" spans="6:10" x14ac:dyDescent="0.25">
      <c r="F6865" s="48"/>
      <c r="G6865" s="48"/>
      <c r="H6865" s="61"/>
      <c r="I6865" s="48"/>
      <c r="J6865" s="48"/>
    </row>
    <row r="6866" spans="6:10" x14ac:dyDescent="0.25">
      <c r="F6866" s="48"/>
      <c r="G6866" s="48"/>
      <c r="H6866" s="61"/>
      <c r="I6866" s="48"/>
      <c r="J6866" s="48"/>
    </row>
    <row r="6867" spans="6:10" x14ac:dyDescent="0.25">
      <c r="F6867" s="48"/>
      <c r="G6867" s="48"/>
      <c r="H6867" s="61"/>
      <c r="I6867" s="48"/>
      <c r="J6867" s="48"/>
    </row>
    <row r="6868" spans="6:10" x14ac:dyDescent="0.25">
      <c r="F6868" s="48"/>
      <c r="G6868" s="48"/>
      <c r="H6868" s="61"/>
      <c r="I6868" s="48"/>
      <c r="J6868" s="48"/>
    </row>
    <row r="6869" spans="6:10" x14ac:dyDescent="0.25">
      <c r="F6869" s="48"/>
      <c r="G6869" s="48"/>
      <c r="H6869" s="61"/>
      <c r="I6869" s="48"/>
      <c r="J6869" s="48"/>
    </row>
    <row r="6870" spans="6:10" x14ac:dyDescent="0.25">
      <c r="F6870" s="48"/>
      <c r="G6870" s="48"/>
      <c r="H6870" s="61"/>
      <c r="I6870" s="48"/>
      <c r="J6870" s="48"/>
    </row>
    <row r="6871" spans="6:10" x14ac:dyDescent="0.25">
      <c r="F6871" s="48"/>
      <c r="G6871" s="48"/>
      <c r="H6871" s="61"/>
      <c r="I6871" s="48"/>
      <c r="J6871" s="48"/>
    </row>
    <row r="6872" spans="6:10" x14ac:dyDescent="0.25">
      <c r="F6872" s="48"/>
      <c r="G6872" s="48"/>
      <c r="H6872" s="61"/>
      <c r="I6872" s="48"/>
      <c r="J6872" s="48"/>
    </row>
    <row r="6873" spans="6:10" x14ac:dyDescent="0.25">
      <c r="F6873" s="48"/>
      <c r="G6873" s="48"/>
      <c r="H6873" s="61"/>
      <c r="I6873" s="48"/>
      <c r="J6873" s="48"/>
    </row>
    <row r="6874" spans="6:10" x14ac:dyDescent="0.25">
      <c r="F6874" s="48"/>
      <c r="G6874" s="48"/>
      <c r="H6874" s="61"/>
      <c r="I6874" s="48"/>
      <c r="J6874" s="48"/>
    </row>
    <row r="6875" spans="6:10" x14ac:dyDescent="0.25">
      <c r="F6875" s="48"/>
      <c r="G6875" s="48"/>
      <c r="H6875" s="61"/>
      <c r="I6875" s="48"/>
      <c r="J6875" s="48"/>
    </row>
    <row r="6876" spans="6:10" x14ac:dyDescent="0.25">
      <c r="F6876" s="48"/>
      <c r="G6876" s="48"/>
      <c r="H6876" s="61"/>
      <c r="I6876" s="48"/>
      <c r="J6876" s="48"/>
    </row>
    <row r="6877" spans="6:10" x14ac:dyDescent="0.25">
      <c r="F6877" s="48"/>
      <c r="G6877" s="48"/>
      <c r="H6877" s="61"/>
      <c r="I6877" s="48"/>
      <c r="J6877" s="48"/>
    </row>
    <row r="6878" spans="6:10" x14ac:dyDescent="0.25">
      <c r="F6878" s="48"/>
      <c r="G6878" s="48"/>
      <c r="H6878" s="61"/>
      <c r="I6878" s="48"/>
      <c r="J6878" s="48"/>
    </row>
    <row r="6879" spans="6:10" x14ac:dyDescent="0.25">
      <c r="F6879" s="48"/>
      <c r="G6879" s="48"/>
      <c r="H6879" s="61"/>
      <c r="I6879" s="48"/>
      <c r="J6879" s="48"/>
    </row>
    <row r="6880" spans="6:10" x14ac:dyDescent="0.25">
      <c r="F6880" s="48"/>
      <c r="G6880" s="48"/>
      <c r="H6880" s="61"/>
      <c r="I6880" s="48"/>
      <c r="J6880" s="48"/>
    </row>
    <row r="6881" spans="6:10" x14ac:dyDescent="0.25">
      <c r="F6881" s="48"/>
      <c r="G6881" s="48"/>
      <c r="H6881" s="61"/>
      <c r="I6881" s="48"/>
      <c r="J6881" s="48"/>
    </row>
    <row r="6882" spans="6:10" x14ac:dyDescent="0.25">
      <c r="F6882" s="48"/>
      <c r="G6882" s="48"/>
      <c r="H6882" s="61"/>
      <c r="I6882" s="48"/>
      <c r="J6882" s="48"/>
    </row>
    <row r="6883" spans="6:10" x14ac:dyDescent="0.25">
      <c r="F6883" s="48"/>
      <c r="G6883" s="48"/>
      <c r="H6883" s="61"/>
      <c r="I6883" s="48"/>
      <c r="J6883" s="48"/>
    </row>
    <row r="6884" spans="6:10" x14ac:dyDescent="0.25">
      <c r="F6884" s="48"/>
      <c r="G6884" s="48"/>
      <c r="H6884" s="61"/>
      <c r="I6884" s="48"/>
      <c r="J6884" s="48"/>
    </row>
    <row r="6885" spans="6:10" x14ac:dyDescent="0.25">
      <c r="F6885" s="48"/>
      <c r="G6885" s="48"/>
      <c r="H6885" s="61"/>
      <c r="I6885" s="48"/>
      <c r="J6885" s="48"/>
    </row>
    <row r="6886" spans="6:10" x14ac:dyDescent="0.25">
      <c r="F6886" s="48"/>
      <c r="G6886" s="48"/>
      <c r="H6886" s="61"/>
      <c r="I6886" s="48"/>
      <c r="J6886" s="48"/>
    </row>
    <row r="6887" spans="6:10" x14ac:dyDescent="0.25">
      <c r="F6887" s="48"/>
      <c r="G6887" s="48"/>
      <c r="H6887" s="61"/>
      <c r="I6887" s="48"/>
      <c r="J6887" s="48"/>
    </row>
    <row r="6888" spans="6:10" x14ac:dyDescent="0.25">
      <c r="F6888" s="48"/>
      <c r="G6888" s="48"/>
      <c r="H6888" s="61"/>
      <c r="I6888" s="48"/>
      <c r="J6888" s="48"/>
    </row>
    <row r="6889" spans="6:10" x14ac:dyDescent="0.25">
      <c r="F6889" s="48"/>
      <c r="G6889" s="48"/>
      <c r="H6889" s="61"/>
      <c r="I6889" s="48"/>
      <c r="J6889" s="48"/>
    </row>
    <row r="6890" spans="6:10" x14ac:dyDescent="0.25">
      <c r="F6890" s="48"/>
      <c r="G6890" s="48"/>
      <c r="H6890" s="61"/>
      <c r="I6890" s="48"/>
      <c r="J6890" s="48"/>
    </row>
    <row r="6891" spans="6:10" x14ac:dyDescent="0.25">
      <c r="F6891" s="48"/>
      <c r="G6891" s="48"/>
      <c r="H6891" s="61"/>
      <c r="I6891" s="48"/>
      <c r="J6891" s="48"/>
    </row>
    <row r="6892" spans="6:10" x14ac:dyDescent="0.25">
      <c r="F6892" s="48"/>
      <c r="G6892" s="48"/>
      <c r="H6892" s="61"/>
      <c r="I6892" s="48"/>
      <c r="J6892" s="48"/>
    </row>
    <row r="6893" spans="6:10" x14ac:dyDescent="0.25">
      <c r="F6893" s="48"/>
      <c r="G6893" s="48"/>
      <c r="H6893" s="61"/>
      <c r="I6893" s="48"/>
      <c r="J6893" s="48"/>
    </row>
    <row r="6894" spans="6:10" x14ac:dyDescent="0.25">
      <c r="F6894" s="48"/>
      <c r="G6894" s="48"/>
      <c r="H6894" s="61"/>
      <c r="I6894" s="48"/>
      <c r="J6894" s="48"/>
    </row>
    <row r="6895" spans="6:10" x14ac:dyDescent="0.25">
      <c r="F6895" s="48"/>
      <c r="G6895" s="48"/>
      <c r="H6895" s="61"/>
      <c r="I6895" s="48"/>
      <c r="J6895" s="48"/>
    </row>
    <row r="6896" spans="6:10" x14ac:dyDescent="0.25">
      <c r="F6896" s="48"/>
      <c r="G6896" s="48"/>
      <c r="H6896" s="61"/>
      <c r="I6896" s="48"/>
      <c r="J6896" s="48"/>
    </row>
    <row r="6897" spans="6:10" x14ac:dyDescent="0.25">
      <c r="F6897" s="48"/>
      <c r="G6897" s="48"/>
      <c r="H6897" s="61"/>
      <c r="I6897" s="48"/>
      <c r="J6897" s="48"/>
    </row>
    <row r="6898" spans="6:10" x14ac:dyDescent="0.25">
      <c r="F6898" s="48"/>
      <c r="G6898" s="48"/>
      <c r="H6898" s="61"/>
      <c r="I6898" s="48"/>
      <c r="J6898" s="48"/>
    </row>
    <row r="6899" spans="6:10" x14ac:dyDescent="0.25">
      <c r="F6899" s="48"/>
      <c r="G6899" s="48"/>
      <c r="H6899" s="61"/>
      <c r="I6899" s="48"/>
      <c r="J6899" s="48"/>
    </row>
    <row r="6900" spans="6:10" x14ac:dyDescent="0.25">
      <c r="F6900" s="48"/>
      <c r="G6900" s="48"/>
      <c r="H6900" s="61"/>
      <c r="I6900" s="48"/>
      <c r="J6900" s="48"/>
    </row>
    <row r="6901" spans="6:10" x14ac:dyDescent="0.25">
      <c r="F6901" s="48"/>
      <c r="G6901" s="48"/>
      <c r="H6901" s="61"/>
      <c r="I6901" s="48"/>
      <c r="J6901" s="48"/>
    </row>
    <row r="6902" spans="6:10" x14ac:dyDescent="0.25">
      <c r="F6902" s="48"/>
      <c r="G6902" s="48"/>
      <c r="H6902" s="61"/>
      <c r="I6902" s="48"/>
      <c r="J6902" s="48"/>
    </row>
    <row r="6903" spans="6:10" x14ac:dyDescent="0.25">
      <c r="F6903" s="48"/>
      <c r="G6903" s="48"/>
      <c r="H6903" s="61"/>
      <c r="I6903" s="48"/>
      <c r="J6903" s="48"/>
    </row>
    <row r="6904" spans="6:10" x14ac:dyDescent="0.25">
      <c r="F6904" s="48"/>
      <c r="G6904" s="48"/>
      <c r="H6904" s="61"/>
      <c r="I6904" s="48"/>
      <c r="J6904" s="48"/>
    </row>
    <row r="6905" spans="6:10" x14ac:dyDescent="0.25">
      <c r="F6905" s="48"/>
      <c r="G6905" s="48"/>
      <c r="H6905" s="61"/>
      <c r="I6905" s="48"/>
      <c r="J6905" s="48"/>
    </row>
    <row r="6906" spans="6:10" x14ac:dyDescent="0.25">
      <c r="F6906" s="48"/>
      <c r="G6906" s="48"/>
      <c r="H6906" s="61"/>
      <c r="I6906" s="48"/>
      <c r="J6906" s="48"/>
    </row>
    <row r="6907" spans="6:10" x14ac:dyDescent="0.25">
      <c r="F6907" s="48"/>
      <c r="G6907" s="48"/>
      <c r="H6907" s="61"/>
      <c r="I6907" s="48"/>
      <c r="J6907" s="48"/>
    </row>
    <row r="6908" spans="6:10" x14ac:dyDescent="0.25">
      <c r="F6908" s="48"/>
      <c r="G6908" s="48"/>
      <c r="H6908" s="61"/>
      <c r="I6908" s="48"/>
      <c r="J6908" s="48"/>
    </row>
    <row r="6909" spans="6:10" x14ac:dyDescent="0.25">
      <c r="F6909" s="48"/>
      <c r="G6909" s="48"/>
      <c r="H6909" s="61"/>
      <c r="I6909" s="48"/>
      <c r="J6909" s="48"/>
    </row>
    <row r="6910" spans="6:10" x14ac:dyDescent="0.25">
      <c r="F6910" s="48"/>
      <c r="G6910" s="48"/>
      <c r="H6910" s="61"/>
      <c r="I6910" s="48"/>
      <c r="J6910" s="48"/>
    </row>
    <row r="6911" spans="6:10" x14ac:dyDescent="0.25">
      <c r="F6911" s="48"/>
      <c r="G6911" s="48"/>
      <c r="H6911" s="61"/>
      <c r="I6911" s="48"/>
      <c r="J6911" s="48"/>
    </row>
    <row r="6912" spans="6:10" x14ac:dyDescent="0.25">
      <c r="F6912" s="48"/>
      <c r="G6912" s="48"/>
      <c r="H6912" s="61"/>
      <c r="I6912" s="48"/>
      <c r="J6912" s="48"/>
    </row>
    <row r="6913" spans="6:10" x14ac:dyDescent="0.25">
      <c r="F6913" s="48"/>
      <c r="G6913" s="48"/>
      <c r="H6913" s="61"/>
      <c r="I6913" s="48"/>
      <c r="J6913" s="48"/>
    </row>
    <row r="6914" spans="6:10" x14ac:dyDescent="0.25">
      <c r="F6914" s="48"/>
      <c r="G6914" s="48"/>
      <c r="H6914" s="61"/>
      <c r="I6914" s="48"/>
      <c r="J6914" s="48"/>
    </row>
    <row r="6915" spans="6:10" x14ac:dyDescent="0.25">
      <c r="F6915" s="48"/>
      <c r="G6915" s="48"/>
      <c r="H6915" s="61"/>
      <c r="I6915" s="48"/>
      <c r="J6915" s="48"/>
    </row>
    <row r="6916" spans="6:10" x14ac:dyDescent="0.25">
      <c r="F6916" s="48"/>
      <c r="G6916" s="48"/>
      <c r="H6916" s="61"/>
      <c r="I6916" s="48"/>
      <c r="J6916" s="48"/>
    </row>
    <row r="6917" spans="6:10" x14ac:dyDescent="0.25">
      <c r="F6917" s="48"/>
      <c r="G6917" s="48"/>
      <c r="H6917" s="61"/>
      <c r="I6917" s="48"/>
      <c r="J6917" s="48"/>
    </row>
    <row r="6918" spans="6:10" x14ac:dyDescent="0.25">
      <c r="F6918" s="48"/>
      <c r="G6918" s="48"/>
      <c r="H6918" s="61"/>
      <c r="I6918" s="48"/>
      <c r="J6918" s="48"/>
    </row>
    <row r="6919" spans="6:10" x14ac:dyDescent="0.25">
      <c r="F6919" s="48"/>
      <c r="G6919" s="48"/>
      <c r="H6919" s="61"/>
      <c r="I6919" s="48"/>
      <c r="J6919" s="48"/>
    </row>
    <row r="6920" spans="6:10" x14ac:dyDescent="0.25">
      <c r="F6920" s="48"/>
      <c r="G6920" s="48"/>
      <c r="H6920" s="61"/>
      <c r="I6920" s="48"/>
      <c r="J6920" s="48"/>
    </row>
    <row r="6921" spans="6:10" x14ac:dyDescent="0.25">
      <c r="F6921" s="48"/>
      <c r="G6921" s="48"/>
      <c r="H6921" s="61"/>
      <c r="I6921" s="48"/>
      <c r="J6921" s="48"/>
    </row>
    <row r="6922" spans="6:10" x14ac:dyDescent="0.25">
      <c r="F6922" s="48"/>
      <c r="G6922" s="48"/>
      <c r="H6922" s="61"/>
      <c r="I6922" s="48"/>
      <c r="J6922" s="48"/>
    </row>
    <row r="6923" spans="6:10" x14ac:dyDescent="0.25">
      <c r="F6923" s="48"/>
      <c r="G6923" s="48"/>
      <c r="H6923" s="61"/>
      <c r="I6923" s="48"/>
      <c r="J6923" s="48"/>
    </row>
    <row r="6924" spans="6:10" x14ac:dyDescent="0.25">
      <c r="F6924" s="48"/>
      <c r="G6924" s="48"/>
      <c r="H6924" s="61"/>
      <c r="I6924" s="48"/>
      <c r="J6924" s="48"/>
    </row>
    <row r="6925" spans="6:10" x14ac:dyDescent="0.25">
      <c r="F6925" s="48"/>
      <c r="G6925" s="48"/>
      <c r="H6925" s="61"/>
      <c r="I6925" s="48"/>
      <c r="J6925" s="48"/>
    </row>
    <row r="6926" spans="6:10" x14ac:dyDescent="0.25">
      <c r="F6926" s="48"/>
      <c r="G6926" s="48"/>
      <c r="H6926" s="61"/>
      <c r="I6926" s="48"/>
      <c r="J6926" s="48"/>
    </row>
    <row r="6927" spans="6:10" x14ac:dyDescent="0.25">
      <c r="F6927" s="48"/>
      <c r="G6927" s="48"/>
      <c r="H6927" s="61"/>
      <c r="I6927" s="48"/>
      <c r="J6927" s="48"/>
    </row>
    <row r="6928" spans="6:10" x14ac:dyDescent="0.25">
      <c r="F6928" s="48"/>
      <c r="G6928" s="48"/>
      <c r="H6928" s="61"/>
      <c r="I6928" s="48"/>
      <c r="J6928" s="48"/>
    </row>
    <row r="6929" spans="6:10" x14ac:dyDescent="0.25">
      <c r="F6929" s="48"/>
      <c r="G6929" s="48"/>
      <c r="H6929" s="61"/>
      <c r="I6929" s="48"/>
      <c r="J6929" s="48"/>
    </row>
    <row r="6930" spans="6:10" x14ac:dyDescent="0.25">
      <c r="F6930" s="48"/>
      <c r="G6930" s="48"/>
      <c r="H6930" s="61"/>
      <c r="I6930" s="48"/>
      <c r="J6930" s="48"/>
    </row>
    <row r="6931" spans="6:10" x14ac:dyDescent="0.25">
      <c r="F6931" s="48"/>
      <c r="G6931" s="48"/>
      <c r="H6931" s="61"/>
      <c r="I6931" s="48"/>
      <c r="J6931" s="48"/>
    </row>
    <row r="6932" spans="6:10" x14ac:dyDescent="0.25">
      <c r="F6932" s="48"/>
      <c r="G6932" s="48"/>
      <c r="H6932" s="61"/>
      <c r="I6932" s="48"/>
      <c r="J6932" s="48"/>
    </row>
    <row r="6933" spans="6:10" x14ac:dyDescent="0.25">
      <c r="F6933" s="48"/>
      <c r="G6933" s="48"/>
      <c r="H6933" s="61"/>
      <c r="I6933" s="48"/>
      <c r="J6933" s="48"/>
    </row>
    <row r="6934" spans="6:10" x14ac:dyDescent="0.25">
      <c r="F6934" s="48"/>
      <c r="G6934" s="48"/>
      <c r="H6934" s="61"/>
      <c r="I6934" s="48"/>
      <c r="J6934" s="48"/>
    </row>
    <row r="6935" spans="6:10" x14ac:dyDescent="0.25">
      <c r="F6935" s="48"/>
      <c r="G6935" s="48"/>
      <c r="H6935" s="61"/>
      <c r="I6935" s="48"/>
      <c r="J6935" s="48"/>
    </row>
    <row r="6936" spans="6:10" x14ac:dyDescent="0.25">
      <c r="F6936" s="48"/>
      <c r="G6936" s="48"/>
      <c r="H6936" s="61"/>
      <c r="I6936" s="48"/>
      <c r="J6936" s="48"/>
    </row>
    <row r="6937" spans="6:10" x14ac:dyDescent="0.25">
      <c r="F6937" s="48"/>
      <c r="G6937" s="48"/>
      <c r="H6937" s="61"/>
      <c r="I6937" s="48"/>
      <c r="J6937" s="48"/>
    </row>
    <row r="6938" spans="6:10" x14ac:dyDescent="0.25">
      <c r="F6938" s="48"/>
      <c r="G6938" s="48"/>
      <c r="H6938" s="61"/>
      <c r="I6938" s="48"/>
      <c r="J6938" s="48"/>
    </row>
    <row r="6939" spans="6:10" x14ac:dyDescent="0.25">
      <c r="F6939" s="48"/>
      <c r="G6939" s="48"/>
      <c r="H6939" s="61"/>
      <c r="I6939" s="48"/>
      <c r="J6939" s="48"/>
    </row>
    <row r="6940" spans="6:10" x14ac:dyDescent="0.25">
      <c r="F6940" s="48"/>
      <c r="G6940" s="48"/>
      <c r="H6940" s="61"/>
      <c r="I6940" s="48"/>
      <c r="J6940" s="48"/>
    </row>
    <row r="6941" spans="6:10" x14ac:dyDescent="0.25">
      <c r="F6941" s="48"/>
      <c r="G6941" s="48"/>
      <c r="H6941" s="61"/>
      <c r="I6941" s="48"/>
      <c r="J6941" s="48"/>
    </row>
    <row r="6942" spans="6:10" x14ac:dyDescent="0.25">
      <c r="F6942" s="48"/>
      <c r="G6942" s="48"/>
      <c r="H6942" s="61"/>
      <c r="I6942" s="48"/>
      <c r="J6942" s="48"/>
    </row>
    <row r="6943" spans="6:10" x14ac:dyDescent="0.25">
      <c r="F6943" s="48"/>
      <c r="G6943" s="48"/>
      <c r="H6943" s="61"/>
      <c r="I6943" s="48"/>
      <c r="J6943" s="48"/>
    </row>
    <row r="6944" spans="6:10" x14ac:dyDescent="0.25">
      <c r="F6944" s="48"/>
      <c r="G6944" s="48"/>
      <c r="H6944" s="61"/>
      <c r="I6944" s="48"/>
      <c r="J6944" s="48"/>
    </row>
    <row r="6945" spans="6:10" x14ac:dyDescent="0.25">
      <c r="F6945" s="48"/>
      <c r="G6945" s="48"/>
      <c r="H6945" s="61"/>
      <c r="I6945" s="48"/>
      <c r="J6945" s="48"/>
    </row>
    <row r="6946" spans="6:10" x14ac:dyDescent="0.25">
      <c r="F6946" s="48"/>
      <c r="G6946" s="48"/>
      <c r="H6946" s="61"/>
      <c r="I6946" s="48"/>
      <c r="J6946" s="48"/>
    </row>
    <row r="6947" spans="6:10" x14ac:dyDescent="0.25">
      <c r="F6947" s="48"/>
      <c r="G6947" s="48"/>
      <c r="H6947" s="61"/>
      <c r="I6947" s="48"/>
      <c r="J6947" s="48"/>
    </row>
    <row r="6948" spans="6:10" x14ac:dyDescent="0.25">
      <c r="F6948" s="48"/>
      <c r="G6948" s="48"/>
      <c r="H6948" s="61"/>
      <c r="I6948" s="48"/>
      <c r="J6948" s="48"/>
    </row>
    <row r="6949" spans="6:10" x14ac:dyDescent="0.25">
      <c r="F6949" s="48"/>
      <c r="G6949" s="48"/>
      <c r="H6949" s="61"/>
      <c r="I6949" s="48"/>
      <c r="J6949" s="48"/>
    </row>
    <row r="6950" spans="6:10" x14ac:dyDescent="0.25">
      <c r="F6950" s="48"/>
      <c r="G6950" s="48"/>
      <c r="H6950" s="61"/>
      <c r="I6950" s="48"/>
      <c r="J6950" s="48"/>
    </row>
    <row r="6951" spans="6:10" x14ac:dyDescent="0.25">
      <c r="F6951" s="48"/>
      <c r="G6951" s="48"/>
      <c r="H6951" s="61"/>
      <c r="I6951" s="48"/>
      <c r="J6951" s="48"/>
    </row>
    <row r="6952" spans="6:10" x14ac:dyDescent="0.25">
      <c r="F6952" s="48"/>
      <c r="G6952" s="48"/>
      <c r="H6952" s="61"/>
      <c r="I6952" s="48"/>
      <c r="J6952" s="48"/>
    </row>
    <row r="6953" spans="6:10" x14ac:dyDescent="0.25">
      <c r="F6953" s="48"/>
      <c r="G6953" s="48"/>
      <c r="H6953" s="61"/>
      <c r="I6953" s="48"/>
      <c r="J6953" s="48"/>
    </row>
    <row r="6954" spans="6:10" x14ac:dyDescent="0.25">
      <c r="F6954" s="48"/>
      <c r="G6954" s="48"/>
      <c r="H6954" s="61"/>
      <c r="I6954" s="48"/>
      <c r="J6954" s="48"/>
    </row>
    <row r="6955" spans="6:10" x14ac:dyDescent="0.25">
      <c r="F6955" s="48"/>
      <c r="G6955" s="48"/>
      <c r="H6955" s="61"/>
      <c r="I6955" s="48"/>
      <c r="J6955" s="48"/>
    </row>
    <row r="6956" spans="6:10" x14ac:dyDescent="0.25">
      <c r="F6956" s="48"/>
      <c r="G6956" s="48"/>
      <c r="H6956" s="61"/>
      <c r="I6956" s="48"/>
      <c r="J6956" s="48"/>
    </row>
    <row r="6957" spans="6:10" x14ac:dyDescent="0.25">
      <c r="F6957" s="48"/>
      <c r="G6957" s="48"/>
      <c r="H6957" s="61"/>
      <c r="I6957" s="48"/>
      <c r="J6957" s="48"/>
    </row>
    <row r="6958" spans="6:10" x14ac:dyDescent="0.25">
      <c r="F6958" s="48"/>
      <c r="G6958" s="48"/>
      <c r="H6958" s="61"/>
      <c r="I6958" s="48"/>
      <c r="J6958" s="48"/>
    </row>
    <row r="6959" spans="6:10" x14ac:dyDescent="0.25">
      <c r="F6959" s="48"/>
      <c r="G6959" s="48"/>
      <c r="H6959" s="61"/>
      <c r="I6959" s="48"/>
      <c r="J6959" s="48"/>
    </row>
    <row r="6960" spans="6:10" x14ac:dyDescent="0.25">
      <c r="F6960" s="48"/>
      <c r="G6960" s="48"/>
      <c r="H6960" s="61"/>
      <c r="I6960" s="48"/>
      <c r="J6960" s="48"/>
    </row>
    <row r="6961" spans="6:10" x14ac:dyDescent="0.25">
      <c r="F6961" s="48"/>
      <c r="G6961" s="48"/>
      <c r="H6961" s="61"/>
      <c r="I6961" s="48"/>
      <c r="J6961" s="48"/>
    </row>
    <row r="6962" spans="6:10" x14ac:dyDescent="0.25">
      <c r="F6962" s="48"/>
      <c r="G6962" s="48"/>
      <c r="H6962" s="61"/>
      <c r="I6962" s="48"/>
      <c r="J6962" s="48"/>
    </row>
    <row r="6963" spans="6:10" x14ac:dyDescent="0.25">
      <c r="F6963" s="48"/>
      <c r="G6963" s="48"/>
      <c r="H6963" s="61"/>
      <c r="I6963" s="48"/>
      <c r="J6963" s="48"/>
    </row>
    <row r="6964" spans="6:10" x14ac:dyDescent="0.25">
      <c r="F6964" s="48"/>
      <c r="G6964" s="48"/>
      <c r="H6964" s="61"/>
      <c r="I6964" s="48"/>
      <c r="J6964" s="48"/>
    </row>
    <row r="6965" spans="6:10" x14ac:dyDescent="0.25">
      <c r="F6965" s="48"/>
      <c r="G6965" s="48"/>
      <c r="H6965" s="61"/>
      <c r="I6965" s="48"/>
      <c r="J6965" s="48"/>
    </row>
    <row r="6966" spans="6:10" x14ac:dyDescent="0.25">
      <c r="F6966" s="48"/>
      <c r="G6966" s="48"/>
      <c r="H6966" s="61"/>
      <c r="I6966" s="48"/>
      <c r="J6966" s="48"/>
    </row>
    <row r="6967" spans="6:10" x14ac:dyDescent="0.25">
      <c r="F6967" s="48"/>
      <c r="G6967" s="48"/>
      <c r="H6967" s="61"/>
      <c r="I6967" s="48"/>
      <c r="J6967" s="48"/>
    </row>
    <row r="6968" spans="6:10" x14ac:dyDescent="0.25">
      <c r="F6968" s="48"/>
      <c r="G6968" s="48"/>
      <c r="H6968" s="61"/>
      <c r="I6968" s="48"/>
      <c r="J6968" s="48"/>
    </row>
    <row r="6969" spans="6:10" x14ac:dyDescent="0.25">
      <c r="F6969" s="48"/>
      <c r="G6969" s="48"/>
      <c r="H6969" s="61"/>
      <c r="I6969" s="48"/>
      <c r="J6969" s="48"/>
    </row>
    <row r="6970" spans="6:10" x14ac:dyDescent="0.25">
      <c r="F6970" s="48"/>
      <c r="G6970" s="48"/>
      <c r="H6970" s="61"/>
      <c r="I6970" s="48"/>
      <c r="J6970" s="48"/>
    </row>
    <row r="6971" spans="6:10" x14ac:dyDescent="0.25">
      <c r="F6971" s="48"/>
      <c r="G6971" s="48"/>
      <c r="H6971" s="61"/>
      <c r="I6971" s="48"/>
      <c r="J6971" s="48"/>
    </row>
    <row r="6972" spans="6:10" x14ac:dyDescent="0.25">
      <c r="F6972" s="48"/>
      <c r="G6972" s="48"/>
      <c r="H6972" s="61"/>
      <c r="I6972" s="48"/>
      <c r="J6972" s="48"/>
    </row>
    <row r="6973" spans="6:10" x14ac:dyDescent="0.25">
      <c r="F6973" s="48"/>
      <c r="G6973" s="48"/>
      <c r="H6973" s="61"/>
      <c r="I6973" s="48"/>
      <c r="J6973" s="48"/>
    </row>
    <row r="6974" spans="6:10" x14ac:dyDescent="0.25">
      <c r="F6974" s="48"/>
      <c r="G6974" s="48"/>
      <c r="H6974" s="61"/>
      <c r="I6974" s="48"/>
      <c r="J6974" s="48"/>
    </row>
    <row r="6975" spans="6:10" x14ac:dyDescent="0.25">
      <c r="F6975" s="48"/>
      <c r="G6975" s="48"/>
      <c r="H6975" s="61"/>
      <c r="I6975" s="48"/>
      <c r="J6975" s="48"/>
    </row>
    <row r="6976" spans="6:10" x14ac:dyDescent="0.25">
      <c r="F6976" s="48"/>
      <c r="G6976" s="48"/>
      <c r="H6976" s="61"/>
      <c r="I6976" s="48"/>
      <c r="J6976" s="48"/>
    </row>
    <row r="6977" spans="6:10" x14ac:dyDescent="0.25">
      <c r="F6977" s="48"/>
      <c r="G6977" s="48"/>
      <c r="H6977" s="61"/>
      <c r="I6977" s="48"/>
      <c r="J6977" s="48"/>
    </row>
    <row r="6978" spans="6:10" x14ac:dyDescent="0.25">
      <c r="F6978" s="48"/>
      <c r="G6978" s="48"/>
      <c r="H6978" s="61"/>
      <c r="I6978" s="48"/>
      <c r="J6978" s="48"/>
    </row>
    <row r="6979" spans="6:10" x14ac:dyDescent="0.25">
      <c r="F6979" s="48"/>
      <c r="G6979" s="48"/>
      <c r="H6979" s="61"/>
      <c r="I6979" s="48"/>
      <c r="J6979" s="48"/>
    </row>
    <row r="6980" spans="6:10" x14ac:dyDescent="0.25">
      <c r="F6980" s="48"/>
      <c r="G6980" s="48"/>
      <c r="H6980" s="61"/>
      <c r="I6980" s="48"/>
      <c r="J6980" s="48"/>
    </row>
    <row r="6981" spans="6:10" x14ac:dyDescent="0.25">
      <c r="F6981" s="48"/>
      <c r="G6981" s="48"/>
      <c r="H6981" s="61"/>
      <c r="I6981" s="48"/>
      <c r="J6981" s="48"/>
    </row>
    <row r="6982" spans="6:10" x14ac:dyDescent="0.25">
      <c r="F6982" s="48"/>
      <c r="G6982" s="48"/>
      <c r="H6982" s="61"/>
      <c r="I6982" s="48"/>
      <c r="J6982" s="48"/>
    </row>
    <row r="6983" spans="6:10" x14ac:dyDescent="0.25">
      <c r="F6983" s="48"/>
      <c r="G6983" s="48"/>
      <c r="H6983" s="61"/>
      <c r="I6983" s="48"/>
      <c r="J6983" s="48"/>
    </row>
    <row r="6984" spans="6:10" x14ac:dyDescent="0.25">
      <c r="F6984" s="48"/>
      <c r="G6984" s="48"/>
      <c r="H6984" s="61"/>
      <c r="I6984" s="48"/>
      <c r="J6984" s="48"/>
    </row>
    <row r="6985" spans="6:10" x14ac:dyDescent="0.25">
      <c r="F6985" s="48"/>
      <c r="G6985" s="48"/>
      <c r="H6985" s="61"/>
      <c r="I6985" s="48"/>
      <c r="J6985" s="48"/>
    </row>
    <row r="6986" spans="6:10" x14ac:dyDescent="0.25">
      <c r="F6986" s="48"/>
      <c r="G6986" s="48"/>
      <c r="H6986" s="61"/>
      <c r="I6986" s="48"/>
      <c r="J6986" s="48"/>
    </row>
    <row r="6987" spans="6:10" x14ac:dyDescent="0.25">
      <c r="F6987" s="48"/>
      <c r="G6987" s="48"/>
      <c r="H6987" s="61"/>
      <c r="I6987" s="48"/>
      <c r="J6987" s="48"/>
    </row>
    <row r="6988" spans="6:10" x14ac:dyDescent="0.25">
      <c r="F6988" s="48"/>
      <c r="G6988" s="48"/>
      <c r="H6988" s="61"/>
      <c r="I6988" s="48"/>
      <c r="J6988" s="48"/>
    </row>
    <row r="6989" spans="6:10" x14ac:dyDescent="0.25">
      <c r="F6989" s="48"/>
      <c r="G6989" s="48"/>
      <c r="H6989" s="61"/>
      <c r="I6989" s="48"/>
      <c r="J6989" s="48"/>
    </row>
    <row r="6990" spans="6:10" x14ac:dyDescent="0.25">
      <c r="F6990" s="48"/>
      <c r="G6990" s="48"/>
      <c r="H6990" s="61"/>
      <c r="I6990" s="48"/>
      <c r="J6990" s="48"/>
    </row>
    <row r="6991" spans="6:10" x14ac:dyDescent="0.25">
      <c r="F6991" s="48"/>
      <c r="G6991" s="48"/>
      <c r="H6991" s="61"/>
      <c r="I6991" s="48"/>
      <c r="J6991" s="48"/>
    </row>
    <row r="6992" spans="6:10" x14ac:dyDescent="0.25">
      <c r="F6992" s="48"/>
      <c r="G6992" s="48"/>
      <c r="H6992" s="61"/>
      <c r="I6992" s="48"/>
      <c r="J6992" s="48"/>
    </row>
    <row r="6993" spans="6:10" x14ac:dyDescent="0.25">
      <c r="F6993" s="48"/>
      <c r="G6993" s="48"/>
      <c r="H6993" s="61"/>
      <c r="I6993" s="48"/>
      <c r="J6993" s="48"/>
    </row>
    <row r="6994" spans="6:10" x14ac:dyDescent="0.25">
      <c r="F6994" s="48"/>
      <c r="G6994" s="48"/>
      <c r="H6994" s="61"/>
      <c r="I6994" s="48"/>
      <c r="J6994" s="48"/>
    </row>
    <row r="6995" spans="6:10" x14ac:dyDescent="0.25">
      <c r="F6995" s="48"/>
      <c r="G6995" s="48"/>
      <c r="H6995" s="61"/>
      <c r="I6995" s="48"/>
      <c r="J6995" s="48"/>
    </row>
    <row r="6996" spans="6:10" x14ac:dyDescent="0.25">
      <c r="F6996" s="48"/>
      <c r="G6996" s="48"/>
      <c r="H6996" s="61"/>
      <c r="I6996" s="48"/>
      <c r="J6996" s="48"/>
    </row>
    <row r="6997" spans="6:10" x14ac:dyDescent="0.25">
      <c r="F6997" s="48"/>
      <c r="G6997" s="48"/>
      <c r="H6997" s="61"/>
      <c r="I6997" s="48"/>
      <c r="J6997" s="48"/>
    </row>
    <row r="6998" spans="6:10" x14ac:dyDescent="0.25">
      <c r="F6998" s="48"/>
      <c r="G6998" s="48"/>
      <c r="H6998" s="61"/>
      <c r="I6998" s="48"/>
      <c r="J6998" s="48"/>
    </row>
    <row r="6999" spans="6:10" x14ac:dyDescent="0.25">
      <c r="F6999" s="48"/>
      <c r="G6999" s="48"/>
      <c r="H6999" s="61"/>
      <c r="I6999" s="48"/>
      <c r="J6999" s="48"/>
    </row>
    <row r="7000" spans="6:10" x14ac:dyDescent="0.25">
      <c r="F7000" s="48"/>
      <c r="G7000" s="48"/>
      <c r="H7000" s="61"/>
      <c r="I7000" s="48"/>
      <c r="J7000" s="48"/>
    </row>
    <row r="7001" spans="6:10" x14ac:dyDescent="0.25">
      <c r="F7001" s="48"/>
      <c r="G7001" s="48"/>
      <c r="H7001" s="61"/>
      <c r="I7001" s="48"/>
      <c r="J7001" s="48"/>
    </row>
    <row r="7002" spans="6:10" x14ac:dyDescent="0.25">
      <c r="F7002" s="48"/>
      <c r="G7002" s="48"/>
      <c r="H7002" s="61"/>
      <c r="I7002" s="48"/>
      <c r="J7002" s="48"/>
    </row>
    <row r="7003" spans="6:10" x14ac:dyDescent="0.25">
      <c r="F7003" s="48"/>
      <c r="G7003" s="48"/>
      <c r="H7003" s="61"/>
      <c r="I7003" s="48"/>
      <c r="J7003" s="48"/>
    </row>
    <row r="7004" spans="6:10" x14ac:dyDescent="0.25">
      <c r="F7004" s="48"/>
      <c r="G7004" s="48"/>
      <c r="H7004" s="61"/>
      <c r="I7004" s="48"/>
      <c r="J7004" s="48"/>
    </row>
    <row r="7005" spans="6:10" x14ac:dyDescent="0.25">
      <c r="F7005" s="48"/>
      <c r="G7005" s="48"/>
      <c r="H7005" s="61"/>
      <c r="I7005" s="48"/>
      <c r="J7005" s="48"/>
    </row>
    <row r="7006" spans="6:10" x14ac:dyDescent="0.25">
      <c r="F7006" s="48"/>
      <c r="G7006" s="48"/>
      <c r="H7006" s="61"/>
      <c r="I7006" s="48"/>
      <c r="J7006" s="48"/>
    </row>
    <row r="7007" spans="6:10" x14ac:dyDescent="0.25">
      <c r="F7007" s="48"/>
      <c r="G7007" s="48"/>
      <c r="H7007" s="61"/>
      <c r="I7007" s="48"/>
      <c r="J7007" s="48"/>
    </row>
    <row r="7008" spans="6:10" x14ac:dyDescent="0.25">
      <c r="F7008" s="48"/>
      <c r="G7008" s="48"/>
      <c r="H7008" s="61"/>
      <c r="I7008" s="48"/>
      <c r="J7008" s="48"/>
    </row>
    <row r="7009" spans="6:10" x14ac:dyDescent="0.25">
      <c r="F7009" s="48"/>
      <c r="G7009" s="48"/>
      <c r="H7009" s="61"/>
      <c r="I7009" s="48"/>
      <c r="J7009" s="48"/>
    </row>
    <row r="7010" spans="6:10" x14ac:dyDescent="0.25">
      <c r="F7010" s="48"/>
      <c r="G7010" s="48"/>
      <c r="H7010" s="61"/>
      <c r="I7010" s="48"/>
      <c r="J7010" s="48"/>
    </row>
    <row r="7011" spans="6:10" x14ac:dyDescent="0.25">
      <c r="F7011" s="48"/>
      <c r="G7011" s="48"/>
      <c r="H7011" s="61"/>
      <c r="I7011" s="48"/>
      <c r="J7011" s="48"/>
    </row>
    <row r="7012" spans="6:10" x14ac:dyDescent="0.25">
      <c r="F7012" s="48"/>
      <c r="G7012" s="48"/>
      <c r="H7012" s="61"/>
      <c r="I7012" s="48"/>
      <c r="J7012" s="48"/>
    </row>
    <row r="7013" spans="6:10" x14ac:dyDescent="0.25">
      <c r="F7013" s="48"/>
      <c r="G7013" s="48"/>
      <c r="H7013" s="61"/>
      <c r="I7013" s="48"/>
      <c r="J7013" s="48"/>
    </row>
    <row r="7014" spans="6:10" x14ac:dyDescent="0.25">
      <c r="F7014" s="48"/>
      <c r="G7014" s="48"/>
      <c r="H7014" s="61"/>
      <c r="I7014" s="48"/>
      <c r="J7014" s="48"/>
    </row>
    <row r="7015" spans="6:10" x14ac:dyDescent="0.25">
      <c r="F7015" s="48"/>
      <c r="G7015" s="48"/>
      <c r="H7015" s="61"/>
      <c r="I7015" s="48"/>
      <c r="J7015" s="48"/>
    </row>
    <row r="7016" spans="6:10" x14ac:dyDescent="0.25">
      <c r="F7016" s="48"/>
      <c r="G7016" s="48"/>
      <c r="H7016" s="61"/>
      <c r="I7016" s="48"/>
      <c r="J7016" s="48"/>
    </row>
    <row r="7017" spans="6:10" x14ac:dyDescent="0.25">
      <c r="F7017" s="48"/>
      <c r="G7017" s="48"/>
      <c r="H7017" s="61"/>
      <c r="I7017" s="48"/>
      <c r="J7017" s="48"/>
    </row>
    <row r="7018" spans="6:10" x14ac:dyDescent="0.25">
      <c r="F7018" s="48"/>
      <c r="G7018" s="48"/>
      <c r="H7018" s="61"/>
      <c r="I7018" s="48"/>
      <c r="J7018" s="48"/>
    </row>
    <row r="7019" spans="6:10" x14ac:dyDescent="0.25">
      <c r="F7019" s="48"/>
      <c r="G7019" s="48"/>
      <c r="H7019" s="61"/>
      <c r="I7019" s="48"/>
      <c r="J7019" s="48"/>
    </row>
    <row r="7020" spans="6:10" x14ac:dyDescent="0.25">
      <c r="F7020" s="48"/>
      <c r="G7020" s="48"/>
      <c r="H7020" s="61"/>
      <c r="I7020" s="48"/>
      <c r="J7020" s="48"/>
    </row>
    <row r="7021" spans="6:10" x14ac:dyDescent="0.25">
      <c r="F7021" s="48"/>
      <c r="G7021" s="48"/>
      <c r="H7021" s="61"/>
      <c r="I7021" s="48"/>
      <c r="J7021" s="48"/>
    </row>
    <row r="7022" spans="6:10" x14ac:dyDescent="0.25">
      <c r="F7022" s="48"/>
      <c r="G7022" s="48"/>
      <c r="H7022" s="61"/>
      <c r="I7022" s="48"/>
      <c r="J7022" s="48"/>
    </row>
    <row r="7023" spans="6:10" x14ac:dyDescent="0.25">
      <c r="F7023" s="48"/>
      <c r="G7023" s="48"/>
      <c r="H7023" s="61"/>
      <c r="I7023" s="48"/>
      <c r="J7023" s="48"/>
    </row>
    <row r="7024" spans="6:10" x14ac:dyDescent="0.25">
      <c r="F7024" s="48"/>
      <c r="G7024" s="48"/>
      <c r="H7024" s="61"/>
      <c r="I7024" s="48"/>
      <c r="J7024" s="48"/>
    </row>
    <row r="7025" spans="6:10" x14ac:dyDescent="0.25">
      <c r="F7025" s="48"/>
      <c r="G7025" s="48"/>
      <c r="H7025" s="61"/>
      <c r="I7025" s="48"/>
      <c r="J7025" s="48"/>
    </row>
    <row r="7026" spans="6:10" x14ac:dyDescent="0.25">
      <c r="F7026" s="48"/>
      <c r="G7026" s="48"/>
      <c r="H7026" s="61"/>
      <c r="I7026" s="48"/>
      <c r="J7026" s="48"/>
    </row>
    <row r="7027" spans="6:10" x14ac:dyDescent="0.25">
      <c r="F7027" s="48"/>
      <c r="G7027" s="48"/>
      <c r="H7027" s="61"/>
      <c r="I7027" s="48"/>
      <c r="J7027" s="48"/>
    </row>
    <row r="7028" spans="6:10" x14ac:dyDescent="0.25">
      <c r="F7028" s="48"/>
      <c r="G7028" s="48"/>
      <c r="H7028" s="61"/>
      <c r="I7028" s="48"/>
      <c r="J7028" s="48"/>
    </row>
    <row r="7029" spans="6:10" x14ac:dyDescent="0.25">
      <c r="F7029" s="48"/>
      <c r="G7029" s="48"/>
      <c r="H7029" s="61"/>
      <c r="I7029" s="48"/>
      <c r="J7029" s="48"/>
    </row>
    <row r="7030" spans="6:10" x14ac:dyDescent="0.25">
      <c r="F7030" s="48"/>
      <c r="G7030" s="48"/>
      <c r="H7030" s="61"/>
      <c r="I7030" s="48"/>
      <c r="J7030" s="48"/>
    </row>
    <row r="7031" spans="6:10" x14ac:dyDescent="0.25">
      <c r="F7031" s="48"/>
      <c r="G7031" s="48"/>
      <c r="H7031" s="61"/>
      <c r="I7031" s="48"/>
      <c r="J7031" s="48"/>
    </row>
    <row r="7032" spans="6:10" x14ac:dyDescent="0.25">
      <c r="F7032" s="48"/>
      <c r="G7032" s="48"/>
      <c r="H7032" s="61"/>
      <c r="I7032" s="48"/>
      <c r="J7032" s="48"/>
    </row>
    <row r="7033" spans="6:10" x14ac:dyDescent="0.25">
      <c r="F7033" s="48"/>
      <c r="G7033" s="48"/>
      <c r="H7033" s="61"/>
      <c r="I7033" s="48"/>
      <c r="J7033" s="48"/>
    </row>
    <row r="7034" spans="6:10" x14ac:dyDescent="0.25">
      <c r="F7034" s="48"/>
      <c r="G7034" s="48"/>
      <c r="H7034" s="61"/>
      <c r="I7034" s="48"/>
      <c r="J7034" s="48"/>
    </row>
    <row r="7035" spans="6:10" x14ac:dyDescent="0.25">
      <c r="F7035" s="48"/>
      <c r="G7035" s="48"/>
      <c r="H7035" s="61"/>
      <c r="I7035" s="48"/>
      <c r="J7035" s="48"/>
    </row>
    <row r="7036" spans="6:10" x14ac:dyDescent="0.25">
      <c r="F7036" s="48"/>
      <c r="G7036" s="48"/>
      <c r="H7036" s="61"/>
      <c r="I7036" s="48"/>
      <c r="J7036" s="48"/>
    </row>
    <row r="7037" spans="6:10" x14ac:dyDescent="0.25">
      <c r="F7037" s="48"/>
      <c r="G7037" s="48"/>
      <c r="H7037" s="61"/>
      <c r="I7037" s="48"/>
      <c r="J7037" s="48"/>
    </row>
    <row r="7038" spans="6:10" x14ac:dyDescent="0.25">
      <c r="F7038" s="48"/>
      <c r="G7038" s="48"/>
      <c r="H7038" s="61"/>
      <c r="I7038" s="48"/>
      <c r="J7038" s="48"/>
    </row>
    <row r="7039" spans="6:10" x14ac:dyDescent="0.25">
      <c r="F7039" s="48"/>
      <c r="G7039" s="48"/>
      <c r="H7039" s="61"/>
      <c r="I7039" s="48"/>
      <c r="J7039" s="48"/>
    </row>
    <row r="7040" spans="6:10" x14ac:dyDescent="0.25">
      <c r="F7040" s="48"/>
      <c r="G7040" s="48"/>
      <c r="H7040" s="61"/>
      <c r="I7040" s="48"/>
      <c r="J7040" s="48"/>
    </row>
    <row r="7041" spans="6:10" x14ac:dyDescent="0.25">
      <c r="F7041" s="48"/>
      <c r="G7041" s="48"/>
      <c r="H7041" s="61"/>
      <c r="I7041" s="48"/>
      <c r="J7041" s="48"/>
    </row>
    <row r="7042" spans="6:10" x14ac:dyDescent="0.25">
      <c r="F7042" s="48"/>
      <c r="G7042" s="48"/>
      <c r="H7042" s="61"/>
      <c r="I7042" s="48"/>
      <c r="J7042" s="48"/>
    </row>
    <row r="7043" spans="6:10" x14ac:dyDescent="0.25">
      <c r="F7043" s="48"/>
      <c r="G7043" s="48"/>
      <c r="H7043" s="61"/>
      <c r="I7043" s="48"/>
      <c r="J7043" s="48"/>
    </row>
    <row r="7044" spans="6:10" x14ac:dyDescent="0.25">
      <c r="F7044" s="48"/>
      <c r="G7044" s="48"/>
      <c r="H7044" s="61"/>
      <c r="I7044" s="48"/>
      <c r="J7044" s="48"/>
    </row>
    <row r="7045" spans="6:10" x14ac:dyDescent="0.25">
      <c r="F7045" s="48"/>
      <c r="G7045" s="48"/>
      <c r="H7045" s="61"/>
      <c r="I7045" s="48"/>
      <c r="J7045" s="48"/>
    </row>
    <row r="7046" spans="6:10" x14ac:dyDescent="0.25">
      <c r="F7046" s="48"/>
      <c r="G7046" s="48"/>
      <c r="H7046" s="61"/>
      <c r="I7046" s="48"/>
      <c r="J7046" s="48"/>
    </row>
    <row r="7047" spans="6:10" x14ac:dyDescent="0.25">
      <c r="F7047" s="48"/>
      <c r="G7047" s="48"/>
      <c r="H7047" s="61"/>
      <c r="I7047" s="48"/>
      <c r="J7047" s="48"/>
    </row>
    <row r="7048" spans="6:10" x14ac:dyDescent="0.25">
      <c r="F7048" s="48"/>
      <c r="G7048" s="48"/>
      <c r="H7048" s="61"/>
      <c r="I7048" s="48"/>
      <c r="J7048" s="48"/>
    </row>
    <row r="7049" spans="6:10" x14ac:dyDescent="0.25">
      <c r="F7049" s="48"/>
      <c r="G7049" s="48"/>
      <c r="H7049" s="61"/>
      <c r="I7049" s="48"/>
      <c r="J7049" s="48"/>
    </row>
    <row r="7050" spans="6:10" x14ac:dyDescent="0.25">
      <c r="F7050" s="48"/>
      <c r="G7050" s="48"/>
      <c r="H7050" s="61"/>
      <c r="I7050" s="48"/>
      <c r="J7050" s="48"/>
    </row>
    <row r="7051" spans="6:10" x14ac:dyDescent="0.25">
      <c r="F7051" s="48"/>
      <c r="G7051" s="48"/>
      <c r="H7051" s="61"/>
      <c r="I7051" s="48"/>
      <c r="J7051" s="48"/>
    </row>
    <row r="7052" spans="6:10" x14ac:dyDescent="0.25">
      <c r="F7052" s="48"/>
      <c r="G7052" s="48"/>
      <c r="H7052" s="61"/>
      <c r="I7052" s="48"/>
      <c r="J7052" s="48"/>
    </row>
    <row r="7053" spans="6:10" x14ac:dyDescent="0.25">
      <c r="F7053" s="48"/>
      <c r="G7053" s="48"/>
      <c r="H7053" s="61"/>
      <c r="I7053" s="48"/>
      <c r="J7053" s="48"/>
    </row>
    <row r="7054" spans="6:10" x14ac:dyDescent="0.25">
      <c r="F7054" s="48"/>
      <c r="G7054" s="48"/>
      <c r="H7054" s="61"/>
      <c r="I7054" s="48"/>
      <c r="J7054" s="48"/>
    </row>
    <row r="7055" spans="6:10" x14ac:dyDescent="0.25">
      <c r="F7055" s="48"/>
      <c r="G7055" s="48"/>
      <c r="H7055" s="61"/>
      <c r="I7055" s="48"/>
      <c r="J7055" s="48"/>
    </row>
    <row r="7056" spans="6:10" x14ac:dyDescent="0.25">
      <c r="F7056" s="48"/>
      <c r="G7056" s="48"/>
      <c r="H7056" s="61"/>
      <c r="I7056" s="48"/>
      <c r="J7056" s="48"/>
    </row>
    <row r="7057" spans="6:10" x14ac:dyDescent="0.25">
      <c r="F7057" s="48"/>
      <c r="G7057" s="48"/>
      <c r="H7057" s="61"/>
      <c r="I7057" s="48"/>
      <c r="J7057" s="48"/>
    </row>
    <row r="7058" spans="6:10" x14ac:dyDescent="0.25">
      <c r="F7058" s="48"/>
      <c r="G7058" s="48"/>
      <c r="H7058" s="61"/>
      <c r="I7058" s="48"/>
      <c r="J7058" s="48"/>
    </row>
    <row r="7059" spans="6:10" x14ac:dyDescent="0.25">
      <c r="F7059" s="48"/>
      <c r="G7059" s="48"/>
      <c r="H7059" s="61"/>
      <c r="I7059" s="48"/>
      <c r="J7059" s="48"/>
    </row>
    <row r="7060" spans="6:10" x14ac:dyDescent="0.25">
      <c r="F7060" s="48"/>
      <c r="G7060" s="48"/>
      <c r="H7060" s="61"/>
      <c r="I7060" s="48"/>
      <c r="J7060" s="48"/>
    </row>
    <row r="7061" spans="6:10" x14ac:dyDescent="0.25">
      <c r="F7061" s="48"/>
      <c r="G7061" s="48"/>
      <c r="H7061" s="61"/>
      <c r="I7061" s="48"/>
      <c r="J7061" s="48"/>
    </row>
    <row r="7062" spans="6:10" x14ac:dyDescent="0.25">
      <c r="F7062" s="48"/>
      <c r="G7062" s="48"/>
      <c r="H7062" s="61"/>
      <c r="I7062" s="48"/>
      <c r="J7062" s="48"/>
    </row>
    <row r="7063" spans="6:10" x14ac:dyDescent="0.25">
      <c r="F7063" s="48"/>
      <c r="G7063" s="48"/>
      <c r="H7063" s="61"/>
      <c r="I7063" s="48"/>
      <c r="J7063" s="48"/>
    </row>
    <row r="7064" spans="6:10" x14ac:dyDescent="0.25">
      <c r="F7064" s="48"/>
      <c r="G7064" s="48"/>
      <c r="H7064" s="61"/>
      <c r="I7064" s="48"/>
      <c r="J7064" s="48"/>
    </row>
    <row r="7065" spans="6:10" x14ac:dyDescent="0.25">
      <c r="F7065" s="48"/>
      <c r="G7065" s="48"/>
      <c r="H7065" s="61"/>
      <c r="I7065" s="48"/>
      <c r="J7065" s="48"/>
    </row>
    <row r="7066" spans="6:10" x14ac:dyDescent="0.25">
      <c r="F7066" s="48"/>
      <c r="G7066" s="48"/>
      <c r="H7066" s="61"/>
      <c r="I7066" s="48"/>
      <c r="J7066" s="48"/>
    </row>
    <row r="7067" spans="6:10" x14ac:dyDescent="0.25">
      <c r="F7067" s="48"/>
      <c r="G7067" s="48"/>
      <c r="H7067" s="61"/>
      <c r="I7067" s="48"/>
      <c r="J7067" s="48"/>
    </row>
    <row r="7068" spans="6:10" x14ac:dyDescent="0.25">
      <c r="F7068" s="48"/>
      <c r="G7068" s="48"/>
      <c r="H7068" s="61"/>
      <c r="I7068" s="48"/>
      <c r="J7068" s="48"/>
    </row>
    <row r="7069" spans="6:10" x14ac:dyDescent="0.25">
      <c r="F7069" s="48"/>
      <c r="G7069" s="48"/>
      <c r="H7069" s="61"/>
      <c r="I7069" s="48"/>
      <c r="J7069" s="48"/>
    </row>
    <row r="7070" spans="6:10" x14ac:dyDescent="0.25">
      <c r="F7070" s="48"/>
      <c r="G7070" s="48"/>
      <c r="H7070" s="61"/>
      <c r="I7070" s="48"/>
      <c r="J7070" s="48"/>
    </row>
    <row r="7071" spans="6:10" x14ac:dyDescent="0.25">
      <c r="F7071" s="48"/>
      <c r="G7071" s="48"/>
      <c r="H7071" s="61"/>
      <c r="I7071" s="48"/>
      <c r="J7071" s="48"/>
    </row>
    <row r="7072" spans="6:10" x14ac:dyDescent="0.25">
      <c r="F7072" s="48"/>
      <c r="G7072" s="48"/>
      <c r="H7072" s="61"/>
      <c r="I7072" s="48"/>
      <c r="J7072" s="48"/>
    </row>
    <row r="7073" spans="6:10" x14ac:dyDescent="0.25">
      <c r="F7073" s="48"/>
      <c r="G7073" s="48"/>
      <c r="H7073" s="61"/>
      <c r="I7073" s="48"/>
      <c r="J7073" s="48"/>
    </row>
    <row r="7074" spans="6:10" x14ac:dyDescent="0.25">
      <c r="F7074" s="48"/>
      <c r="G7074" s="48"/>
      <c r="H7074" s="61"/>
      <c r="I7074" s="48"/>
      <c r="J7074" s="48"/>
    </row>
    <row r="7075" spans="6:10" x14ac:dyDescent="0.25">
      <c r="F7075" s="48"/>
      <c r="G7075" s="48"/>
      <c r="H7075" s="61"/>
      <c r="I7075" s="48"/>
      <c r="J7075" s="48"/>
    </row>
    <row r="7076" spans="6:10" x14ac:dyDescent="0.25">
      <c r="F7076" s="48"/>
      <c r="G7076" s="48"/>
      <c r="H7076" s="61"/>
      <c r="I7076" s="48"/>
      <c r="J7076" s="48"/>
    </row>
    <row r="7077" spans="6:10" x14ac:dyDescent="0.25">
      <c r="F7077" s="48"/>
      <c r="G7077" s="48"/>
      <c r="H7077" s="61"/>
      <c r="I7077" s="48"/>
      <c r="J7077" s="48"/>
    </row>
    <row r="7078" spans="6:10" x14ac:dyDescent="0.25">
      <c r="F7078" s="48"/>
      <c r="G7078" s="48"/>
      <c r="H7078" s="61"/>
      <c r="I7078" s="48"/>
      <c r="J7078" s="48"/>
    </row>
    <row r="7079" spans="6:10" x14ac:dyDescent="0.25">
      <c r="F7079" s="48"/>
      <c r="G7079" s="48"/>
      <c r="H7079" s="61"/>
      <c r="I7079" s="48"/>
      <c r="J7079" s="48"/>
    </row>
    <row r="7080" spans="6:10" x14ac:dyDescent="0.25">
      <c r="F7080" s="48"/>
      <c r="G7080" s="48"/>
      <c r="H7080" s="61"/>
      <c r="I7080" s="48"/>
      <c r="J7080" s="48"/>
    </row>
    <row r="7081" spans="6:10" x14ac:dyDescent="0.25">
      <c r="F7081" s="48"/>
      <c r="G7081" s="48"/>
      <c r="H7081" s="61"/>
      <c r="I7081" s="48"/>
      <c r="J7081" s="48"/>
    </row>
    <row r="7082" spans="6:10" x14ac:dyDescent="0.25">
      <c r="F7082" s="48"/>
      <c r="G7082" s="48"/>
      <c r="H7082" s="61"/>
      <c r="I7082" s="48"/>
      <c r="J7082" s="48"/>
    </row>
    <row r="7083" spans="6:10" x14ac:dyDescent="0.25">
      <c r="F7083" s="48"/>
      <c r="G7083" s="48"/>
      <c r="H7083" s="61"/>
      <c r="I7083" s="48"/>
      <c r="J7083" s="48"/>
    </row>
    <row r="7084" spans="6:10" x14ac:dyDescent="0.25">
      <c r="F7084" s="48"/>
      <c r="G7084" s="48"/>
      <c r="H7084" s="61"/>
      <c r="I7084" s="48"/>
      <c r="J7084" s="48"/>
    </row>
    <row r="7085" spans="6:10" x14ac:dyDescent="0.25">
      <c r="F7085" s="48"/>
      <c r="G7085" s="48"/>
      <c r="H7085" s="61"/>
      <c r="I7085" s="48"/>
      <c r="J7085" s="48"/>
    </row>
    <row r="7086" spans="6:10" x14ac:dyDescent="0.25">
      <c r="F7086" s="48"/>
      <c r="G7086" s="48"/>
      <c r="H7086" s="61"/>
      <c r="I7086" s="48"/>
      <c r="J7086" s="48"/>
    </row>
    <row r="7087" spans="6:10" x14ac:dyDescent="0.25">
      <c r="F7087" s="48"/>
      <c r="G7087" s="48"/>
      <c r="H7087" s="61"/>
      <c r="I7087" s="48"/>
      <c r="J7087" s="48"/>
    </row>
    <row r="7088" spans="6:10" x14ac:dyDescent="0.25">
      <c r="F7088" s="48"/>
      <c r="G7088" s="48"/>
      <c r="H7088" s="61"/>
      <c r="I7088" s="48"/>
      <c r="J7088" s="48"/>
    </row>
    <row r="7089" spans="6:10" x14ac:dyDescent="0.25">
      <c r="F7089" s="48"/>
      <c r="G7089" s="48"/>
      <c r="H7089" s="61"/>
      <c r="I7089" s="48"/>
      <c r="J7089" s="48"/>
    </row>
    <row r="7090" spans="6:10" x14ac:dyDescent="0.25">
      <c r="F7090" s="48"/>
      <c r="G7090" s="48"/>
      <c r="H7090" s="61"/>
      <c r="I7090" s="48"/>
      <c r="J7090" s="48"/>
    </row>
    <row r="7091" spans="6:10" x14ac:dyDescent="0.25">
      <c r="F7091" s="48"/>
      <c r="G7091" s="48"/>
      <c r="H7091" s="61"/>
      <c r="I7091" s="48"/>
      <c r="J7091" s="48"/>
    </row>
    <row r="7092" spans="6:10" x14ac:dyDescent="0.25">
      <c r="F7092" s="48"/>
      <c r="G7092" s="48"/>
      <c r="H7092" s="61"/>
      <c r="I7092" s="48"/>
      <c r="J7092" s="48"/>
    </row>
    <row r="7093" spans="6:10" x14ac:dyDescent="0.25">
      <c r="F7093" s="48"/>
      <c r="G7093" s="48"/>
      <c r="H7093" s="61"/>
      <c r="I7093" s="48"/>
      <c r="J7093" s="48"/>
    </row>
    <row r="7094" spans="6:10" x14ac:dyDescent="0.25">
      <c r="F7094" s="48"/>
      <c r="G7094" s="48"/>
      <c r="H7094" s="61"/>
      <c r="I7094" s="48"/>
      <c r="J7094" s="48"/>
    </row>
    <row r="7095" spans="6:10" x14ac:dyDescent="0.25">
      <c r="F7095" s="48"/>
      <c r="G7095" s="48"/>
      <c r="H7095" s="61"/>
      <c r="I7095" s="48"/>
      <c r="J7095" s="48"/>
    </row>
    <row r="7096" spans="6:10" x14ac:dyDescent="0.25">
      <c r="F7096" s="48"/>
      <c r="G7096" s="48"/>
      <c r="H7096" s="61"/>
      <c r="I7096" s="48"/>
      <c r="J7096" s="48"/>
    </row>
    <row r="7097" spans="6:10" x14ac:dyDescent="0.25">
      <c r="F7097" s="48"/>
      <c r="G7097" s="48"/>
      <c r="H7097" s="61"/>
      <c r="I7097" s="48"/>
      <c r="J7097" s="48"/>
    </row>
    <row r="7098" spans="6:10" x14ac:dyDescent="0.25">
      <c r="F7098" s="48"/>
      <c r="G7098" s="48"/>
      <c r="H7098" s="61"/>
      <c r="I7098" s="48"/>
      <c r="J7098" s="48"/>
    </row>
    <row r="7099" spans="6:10" x14ac:dyDescent="0.25">
      <c r="F7099" s="48"/>
      <c r="G7099" s="48"/>
      <c r="H7099" s="61"/>
      <c r="I7099" s="48"/>
      <c r="J7099" s="48"/>
    </row>
    <row r="7100" spans="6:10" x14ac:dyDescent="0.25">
      <c r="F7100" s="48"/>
      <c r="G7100" s="48"/>
      <c r="H7100" s="61"/>
      <c r="I7100" s="48"/>
      <c r="J7100" s="48"/>
    </row>
    <row r="7101" spans="6:10" x14ac:dyDescent="0.25">
      <c r="F7101" s="48"/>
      <c r="G7101" s="48"/>
      <c r="H7101" s="61"/>
      <c r="I7101" s="48"/>
      <c r="J7101" s="48"/>
    </row>
    <row r="7102" spans="6:10" x14ac:dyDescent="0.25">
      <c r="F7102" s="48"/>
      <c r="G7102" s="48"/>
      <c r="H7102" s="61"/>
      <c r="I7102" s="48"/>
      <c r="J7102" s="48"/>
    </row>
    <row r="7103" spans="6:10" x14ac:dyDescent="0.25">
      <c r="F7103" s="48"/>
      <c r="G7103" s="48"/>
      <c r="H7103" s="61"/>
      <c r="I7103" s="48"/>
      <c r="J7103" s="48"/>
    </row>
    <row r="7104" spans="6:10" x14ac:dyDescent="0.25">
      <c r="F7104" s="48"/>
      <c r="G7104" s="48"/>
      <c r="H7104" s="61"/>
      <c r="I7104" s="48"/>
      <c r="J7104" s="48"/>
    </row>
    <row r="7105" spans="6:10" x14ac:dyDescent="0.25">
      <c r="F7105" s="48"/>
      <c r="G7105" s="48"/>
      <c r="H7105" s="61"/>
      <c r="I7105" s="48"/>
      <c r="J7105" s="48"/>
    </row>
    <row r="7106" spans="6:10" x14ac:dyDescent="0.25">
      <c r="F7106" s="48"/>
      <c r="G7106" s="48"/>
      <c r="H7106" s="61"/>
      <c r="I7106" s="48"/>
      <c r="J7106" s="48"/>
    </row>
    <row r="7107" spans="6:10" x14ac:dyDescent="0.25">
      <c r="F7107" s="48"/>
      <c r="G7107" s="48"/>
      <c r="H7107" s="61"/>
      <c r="I7107" s="48"/>
      <c r="J7107" s="48"/>
    </row>
    <row r="7108" spans="6:10" x14ac:dyDescent="0.25">
      <c r="F7108" s="48"/>
      <c r="G7108" s="48"/>
      <c r="H7108" s="61"/>
      <c r="I7108" s="48"/>
      <c r="J7108" s="48"/>
    </row>
    <row r="7109" spans="6:10" x14ac:dyDescent="0.25">
      <c r="F7109" s="48"/>
      <c r="G7109" s="48"/>
      <c r="H7109" s="61"/>
      <c r="I7109" s="48"/>
      <c r="J7109" s="48"/>
    </row>
    <row r="7110" spans="6:10" x14ac:dyDescent="0.25">
      <c r="F7110" s="48"/>
      <c r="G7110" s="48"/>
      <c r="H7110" s="61"/>
      <c r="I7110" s="48"/>
      <c r="J7110" s="48"/>
    </row>
    <row r="7111" spans="6:10" x14ac:dyDescent="0.25">
      <c r="F7111" s="48"/>
      <c r="G7111" s="48"/>
      <c r="H7111" s="61"/>
      <c r="I7111" s="48"/>
      <c r="J7111" s="48"/>
    </row>
    <row r="7112" spans="6:10" x14ac:dyDescent="0.25">
      <c r="F7112" s="48"/>
      <c r="G7112" s="48"/>
      <c r="H7112" s="61"/>
      <c r="I7112" s="48"/>
      <c r="J7112" s="48"/>
    </row>
    <row r="7113" spans="6:10" x14ac:dyDescent="0.25">
      <c r="F7113" s="48"/>
      <c r="G7113" s="48"/>
      <c r="H7113" s="61"/>
      <c r="I7113" s="48"/>
      <c r="J7113" s="48"/>
    </row>
    <row r="7114" spans="6:10" x14ac:dyDescent="0.25">
      <c r="F7114" s="48"/>
      <c r="G7114" s="48"/>
      <c r="H7114" s="61"/>
      <c r="I7114" s="48"/>
      <c r="J7114" s="48"/>
    </row>
    <row r="7115" spans="6:10" x14ac:dyDescent="0.25">
      <c r="F7115" s="48"/>
      <c r="G7115" s="48"/>
      <c r="H7115" s="61"/>
      <c r="I7115" s="48"/>
      <c r="J7115" s="48"/>
    </row>
    <row r="7116" spans="6:10" x14ac:dyDescent="0.25">
      <c r="F7116" s="48"/>
      <c r="G7116" s="48"/>
      <c r="H7116" s="61"/>
      <c r="I7116" s="48"/>
      <c r="J7116" s="48"/>
    </row>
    <row r="7117" spans="6:10" x14ac:dyDescent="0.25">
      <c r="F7117" s="48"/>
      <c r="G7117" s="48"/>
      <c r="H7117" s="61"/>
      <c r="I7117" s="48"/>
      <c r="J7117" s="48"/>
    </row>
    <row r="7118" spans="6:10" x14ac:dyDescent="0.25">
      <c r="F7118" s="48"/>
      <c r="G7118" s="48"/>
      <c r="H7118" s="61"/>
      <c r="I7118" s="48"/>
      <c r="J7118" s="48"/>
    </row>
    <row r="7119" spans="6:10" x14ac:dyDescent="0.25">
      <c r="F7119" s="48"/>
      <c r="G7119" s="48"/>
      <c r="H7119" s="61"/>
      <c r="I7119" s="48"/>
      <c r="J7119" s="48"/>
    </row>
    <row r="7120" spans="6:10" x14ac:dyDescent="0.25">
      <c r="F7120" s="48"/>
      <c r="G7120" s="48"/>
      <c r="H7120" s="61"/>
      <c r="I7120" s="48"/>
      <c r="J7120" s="48"/>
    </row>
    <row r="7121" spans="6:10" x14ac:dyDescent="0.25">
      <c r="F7121" s="48"/>
      <c r="G7121" s="48"/>
      <c r="H7121" s="61"/>
      <c r="I7121" s="48"/>
      <c r="J7121" s="48"/>
    </row>
    <row r="7122" spans="6:10" x14ac:dyDescent="0.25">
      <c r="F7122" s="48"/>
      <c r="G7122" s="48"/>
      <c r="H7122" s="61"/>
      <c r="I7122" s="48"/>
      <c r="J7122" s="48"/>
    </row>
    <row r="7123" spans="6:10" x14ac:dyDescent="0.25">
      <c r="F7123" s="48"/>
      <c r="G7123" s="48"/>
      <c r="H7123" s="61"/>
      <c r="I7123" s="48"/>
      <c r="J7123" s="48"/>
    </row>
    <row r="7124" spans="6:10" x14ac:dyDescent="0.25">
      <c r="F7124" s="48"/>
      <c r="G7124" s="48"/>
      <c r="H7124" s="61"/>
      <c r="I7124" s="48"/>
      <c r="J7124" s="48"/>
    </row>
    <row r="7125" spans="6:10" x14ac:dyDescent="0.25">
      <c r="F7125" s="48"/>
      <c r="G7125" s="48"/>
      <c r="H7125" s="61"/>
      <c r="I7125" s="48"/>
      <c r="J7125" s="48"/>
    </row>
    <row r="7126" spans="6:10" x14ac:dyDescent="0.25">
      <c r="F7126" s="48"/>
      <c r="G7126" s="48"/>
      <c r="H7126" s="61"/>
      <c r="I7126" s="48"/>
      <c r="J7126" s="48"/>
    </row>
    <row r="7127" spans="6:10" x14ac:dyDescent="0.25">
      <c r="F7127" s="48"/>
      <c r="G7127" s="48"/>
      <c r="H7127" s="61"/>
      <c r="I7127" s="48"/>
      <c r="J7127" s="48"/>
    </row>
    <row r="7128" spans="6:10" x14ac:dyDescent="0.25">
      <c r="F7128" s="48"/>
      <c r="G7128" s="48"/>
      <c r="H7128" s="61"/>
      <c r="I7128" s="48"/>
      <c r="J7128" s="48"/>
    </row>
    <row r="7129" spans="6:10" x14ac:dyDescent="0.25">
      <c r="F7129" s="48"/>
      <c r="G7129" s="48"/>
      <c r="H7129" s="61"/>
      <c r="I7129" s="48"/>
      <c r="J7129" s="48"/>
    </row>
    <row r="7130" spans="6:10" x14ac:dyDescent="0.25">
      <c r="F7130" s="48"/>
      <c r="G7130" s="48"/>
      <c r="H7130" s="61"/>
      <c r="I7130" s="48"/>
      <c r="J7130" s="48"/>
    </row>
    <row r="7131" spans="6:10" x14ac:dyDescent="0.25">
      <c r="F7131" s="48"/>
      <c r="G7131" s="48"/>
      <c r="H7131" s="61"/>
      <c r="I7131" s="48"/>
      <c r="J7131" s="48"/>
    </row>
    <row r="7132" spans="6:10" x14ac:dyDescent="0.25">
      <c r="F7132" s="48"/>
      <c r="G7132" s="48"/>
      <c r="H7132" s="61"/>
      <c r="I7132" s="48"/>
      <c r="J7132" s="48"/>
    </row>
    <row r="7133" spans="6:10" x14ac:dyDescent="0.25">
      <c r="F7133" s="48"/>
      <c r="G7133" s="48"/>
      <c r="H7133" s="61"/>
      <c r="I7133" s="48"/>
      <c r="J7133" s="48"/>
    </row>
    <row r="7134" spans="6:10" x14ac:dyDescent="0.25">
      <c r="F7134" s="48"/>
      <c r="G7134" s="48"/>
      <c r="H7134" s="61"/>
      <c r="I7134" s="48"/>
      <c r="J7134" s="48"/>
    </row>
    <row r="7135" spans="6:10" x14ac:dyDescent="0.25">
      <c r="F7135" s="48"/>
      <c r="G7135" s="48"/>
      <c r="H7135" s="61"/>
      <c r="I7135" s="48"/>
      <c r="J7135" s="48"/>
    </row>
    <row r="7136" spans="6:10" x14ac:dyDescent="0.25">
      <c r="F7136" s="48"/>
      <c r="G7136" s="48"/>
      <c r="H7136" s="61"/>
      <c r="I7136" s="48"/>
      <c r="J7136" s="48"/>
    </row>
    <row r="7137" spans="6:10" x14ac:dyDescent="0.25">
      <c r="F7137" s="48"/>
      <c r="G7137" s="48"/>
      <c r="H7137" s="61"/>
      <c r="I7137" s="48"/>
      <c r="J7137" s="48"/>
    </row>
    <row r="7138" spans="6:10" x14ac:dyDescent="0.25">
      <c r="F7138" s="48"/>
      <c r="G7138" s="48"/>
      <c r="H7138" s="61"/>
      <c r="I7138" s="48"/>
      <c r="J7138" s="48"/>
    </row>
    <row r="7139" spans="6:10" x14ac:dyDescent="0.25">
      <c r="F7139" s="48"/>
      <c r="G7139" s="48"/>
      <c r="H7139" s="61"/>
      <c r="I7139" s="48"/>
      <c r="J7139" s="48"/>
    </row>
    <row r="7140" spans="6:10" x14ac:dyDescent="0.25">
      <c r="F7140" s="48"/>
      <c r="G7140" s="48"/>
      <c r="H7140" s="61"/>
      <c r="I7140" s="48"/>
      <c r="J7140" s="48"/>
    </row>
    <row r="7141" spans="6:10" x14ac:dyDescent="0.25">
      <c r="F7141" s="48"/>
      <c r="G7141" s="48"/>
      <c r="H7141" s="61"/>
      <c r="I7141" s="48"/>
      <c r="J7141" s="48"/>
    </row>
    <row r="7142" spans="6:10" x14ac:dyDescent="0.25">
      <c r="F7142" s="48"/>
      <c r="G7142" s="48"/>
      <c r="H7142" s="61"/>
      <c r="I7142" s="48"/>
      <c r="J7142" s="48"/>
    </row>
    <row r="7143" spans="6:10" x14ac:dyDescent="0.25">
      <c r="F7143" s="48"/>
      <c r="G7143" s="48"/>
      <c r="H7143" s="61"/>
      <c r="I7143" s="48"/>
      <c r="J7143" s="48"/>
    </row>
    <row r="7144" spans="6:10" x14ac:dyDescent="0.25">
      <c r="F7144" s="48"/>
      <c r="G7144" s="48"/>
      <c r="H7144" s="61"/>
      <c r="I7144" s="48"/>
      <c r="J7144" s="48"/>
    </row>
    <row r="7145" spans="6:10" x14ac:dyDescent="0.25">
      <c r="F7145" s="48"/>
      <c r="G7145" s="48"/>
      <c r="H7145" s="61"/>
      <c r="I7145" s="48"/>
      <c r="J7145" s="48"/>
    </row>
    <row r="7146" spans="6:10" x14ac:dyDescent="0.25">
      <c r="F7146" s="48"/>
      <c r="G7146" s="48"/>
      <c r="H7146" s="61"/>
      <c r="I7146" s="48"/>
      <c r="J7146" s="48"/>
    </row>
    <row r="7147" spans="6:10" x14ac:dyDescent="0.25">
      <c r="F7147" s="48"/>
      <c r="G7147" s="48"/>
      <c r="H7147" s="61"/>
      <c r="I7147" s="48"/>
      <c r="J7147" s="48"/>
    </row>
    <row r="7148" spans="6:10" x14ac:dyDescent="0.25">
      <c r="F7148" s="48"/>
      <c r="G7148" s="48"/>
      <c r="H7148" s="61"/>
      <c r="I7148" s="48"/>
      <c r="J7148" s="48"/>
    </row>
    <row r="7149" spans="6:10" x14ac:dyDescent="0.25">
      <c r="F7149" s="48"/>
      <c r="G7149" s="48"/>
      <c r="H7149" s="61"/>
      <c r="I7149" s="48"/>
      <c r="J7149" s="48"/>
    </row>
    <row r="7150" spans="6:10" x14ac:dyDescent="0.25">
      <c r="F7150" s="48"/>
      <c r="G7150" s="48"/>
      <c r="H7150" s="61"/>
      <c r="I7150" s="48"/>
      <c r="J7150" s="48"/>
    </row>
    <row r="7151" spans="6:10" x14ac:dyDescent="0.25">
      <c r="F7151" s="48"/>
      <c r="G7151" s="48"/>
      <c r="H7151" s="61"/>
      <c r="I7151" s="48"/>
      <c r="J7151" s="48"/>
    </row>
    <row r="7152" spans="6:10" x14ac:dyDescent="0.25">
      <c r="F7152" s="48"/>
      <c r="G7152" s="48"/>
      <c r="H7152" s="61"/>
      <c r="I7152" s="48"/>
      <c r="J7152" s="48"/>
    </row>
    <row r="7153" spans="6:10" x14ac:dyDescent="0.25">
      <c r="F7153" s="48"/>
      <c r="G7153" s="48"/>
      <c r="H7153" s="61"/>
      <c r="I7153" s="48"/>
      <c r="J7153" s="48"/>
    </row>
    <row r="7154" spans="6:10" x14ac:dyDescent="0.25">
      <c r="F7154" s="48"/>
      <c r="G7154" s="48"/>
      <c r="H7154" s="61"/>
      <c r="I7154" s="48"/>
      <c r="J7154" s="48"/>
    </row>
    <row r="7155" spans="6:10" x14ac:dyDescent="0.25">
      <c r="F7155" s="48"/>
      <c r="G7155" s="48"/>
      <c r="H7155" s="61"/>
      <c r="I7155" s="48"/>
      <c r="J7155" s="48"/>
    </row>
    <row r="7156" spans="6:10" x14ac:dyDescent="0.25">
      <c r="F7156" s="48"/>
      <c r="G7156" s="48"/>
      <c r="H7156" s="61"/>
      <c r="I7156" s="48"/>
      <c r="J7156" s="48"/>
    </row>
    <row r="7157" spans="6:10" x14ac:dyDescent="0.25">
      <c r="F7157" s="48"/>
      <c r="G7157" s="48"/>
      <c r="H7157" s="61"/>
      <c r="I7157" s="48"/>
      <c r="J7157" s="48"/>
    </row>
    <row r="7158" spans="6:10" x14ac:dyDescent="0.25">
      <c r="F7158" s="48"/>
      <c r="G7158" s="48"/>
      <c r="H7158" s="61"/>
      <c r="I7158" s="48"/>
      <c r="J7158" s="48"/>
    </row>
    <row r="7159" spans="6:10" x14ac:dyDescent="0.25">
      <c r="F7159" s="48"/>
      <c r="G7159" s="48"/>
      <c r="H7159" s="61"/>
      <c r="I7159" s="48"/>
      <c r="J7159" s="48"/>
    </row>
    <row r="7160" spans="6:10" x14ac:dyDescent="0.25">
      <c r="F7160" s="48"/>
      <c r="G7160" s="48"/>
      <c r="H7160" s="61"/>
      <c r="I7160" s="48"/>
      <c r="J7160" s="48"/>
    </row>
    <row r="7161" spans="6:10" x14ac:dyDescent="0.25">
      <c r="F7161" s="48"/>
      <c r="G7161" s="48"/>
      <c r="H7161" s="61"/>
      <c r="I7161" s="48"/>
      <c r="J7161" s="48"/>
    </row>
    <row r="7162" spans="6:10" x14ac:dyDescent="0.25">
      <c r="F7162" s="48"/>
      <c r="G7162" s="48"/>
      <c r="H7162" s="61"/>
      <c r="I7162" s="48"/>
      <c r="J7162" s="48"/>
    </row>
    <row r="7163" spans="6:10" x14ac:dyDescent="0.25">
      <c r="F7163" s="48"/>
      <c r="G7163" s="48"/>
      <c r="H7163" s="61"/>
      <c r="I7163" s="48"/>
      <c r="J7163" s="48"/>
    </row>
    <row r="7164" spans="6:10" x14ac:dyDescent="0.25">
      <c r="F7164" s="48"/>
      <c r="G7164" s="48"/>
      <c r="H7164" s="61"/>
      <c r="I7164" s="48"/>
      <c r="J7164" s="48"/>
    </row>
    <row r="7165" spans="6:10" x14ac:dyDescent="0.25">
      <c r="F7165" s="48"/>
      <c r="G7165" s="48"/>
      <c r="H7165" s="61"/>
      <c r="I7165" s="48"/>
      <c r="J7165" s="48"/>
    </row>
    <row r="7166" spans="6:10" x14ac:dyDescent="0.25">
      <c r="F7166" s="48"/>
      <c r="G7166" s="48"/>
      <c r="H7166" s="61"/>
      <c r="I7166" s="48"/>
      <c r="J7166" s="48"/>
    </row>
    <row r="7167" spans="6:10" x14ac:dyDescent="0.25">
      <c r="F7167" s="48"/>
      <c r="G7167" s="48"/>
      <c r="H7167" s="61"/>
      <c r="I7167" s="48"/>
      <c r="J7167" s="48"/>
    </row>
    <row r="7168" spans="6:10" x14ac:dyDescent="0.25">
      <c r="F7168" s="48"/>
      <c r="G7168" s="48"/>
      <c r="H7168" s="61"/>
      <c r="I7168" s="48"/>
      <c r="J7168" s="48"/>
    </row>
    <row r="7169" spans="6:10" x14ac:dyDescent="0.25">
      <c r="F7169" s="48"/>
      <c r="G7169" s="48"/>
      <c r="H7169" s="61"/>
      <c r="I7169" s="48"/>
      <c r="J7169" s="48"/>
    </row>
    <row r="7170" spans="6:10" x14ac:dyDescent="0.25">
      <c r="F7170" s="48"/>
      <c r="G7170" s="48"/>
      <c r="H7170" s="61"/>
      <c r="I7170" s="48"/>
      <c r="J7170" s="48"/>
    </row>
    <row r="7171" spans="6:10" x14ac:dyDescent="0.25">
      <c r="F7171" s="48"/>
      <c r="G7171" s="48"/>
      <c r="H7171" s="61"/>
      <c r="I7171" s="48"/>
      <c r="J7171" s="48"/>
    </row>
    <row r="7172" spans="6:10" x14ac:dyDescent="0.25">
      <c r="F7172" s="48"/>
      <c r="G7172" s="48"/>
      <c r="H7172" s="61"/>
      <c r="I7172" s="48"/>
      <c r="J7172" s="48"/>
    </row>
    <row r="7173" spans="6:10" x14ac:dyDescent="0.25">
      <c r="F7173" s="48"/>
      <c r="G7173" s="48"/>
      <c r="H7173" s="61"/>
      <c r="I7173" s="48"/>
      <c r="J7173" s="48"/>
    </row>
    <row r="7174" spans="6:10" x14ac:dyDescent="0.25">
      <c r="F7174" s="48"/>
      <c r="G7174" s="48"/>
      <c r="H7174" s="61"/>
      <c r="I7174" s="48"/>
      <c r="J7174" s="48"/>
    </row>
    <row r="7175" spans="6:10" x14ac:dyDescent="0.25">
      <c r="F7175" s="48"/>
      <c r="G7175" s="48"/>
      <c r="H7175" s="61"/>
      <c r="I7175" s="48"/>
      <c r="J7175" s="48"/>
    </row>
    <row r="7176" spans="6:10" x14ac:dyDescent="0.25">
      <c r="F7176" s="48"/>
      <c r="G7176" s="48"/>
      <c r="H7176" s="61"/>
      <c r="I7176" s="48"/>
      <c r="J7176" s="48"/>
    </row>
    <row r="7177" spans="6:10" x14ac:dyDescent="0.25">
      <c r="F7177" s="48"/>
      <c r="G7177" s="48"/>
      <c r="H7177" s="61"/>
      <c r="I7177" s="48"/>
      <c r="J7177" s="48"/>
    </row>
    <row r="7178" spans="6:10" x14ac:dyDescent="0.25">
      <c r="F7178" s="48"/>
      <c r="G7178" s="48"/>
      <c r="H7178" s="61"/>
      <c r="I7178" s="48"/>
      <c r="J7178" s="48"/>
    </row>
    <row r="7179" spans="6:10" x14ac:dyDescent="0.25">
      <c r="F7179" s="48"/>
      <c r="G7179" s="48"/>
      <c r="H7179" s="61"/>
      <c r="I7179" s="48"/>
      <c r="J7179" s="48"/>
    </row>
    <row r="7180" spans="6:10" x14ac:dyDescent="0.25">
      <c r="F7180" s="48"/>
      <c r="G7180" s="48"/>
      <c r="H7180" s="61"/>
      <c r="I7180" s="48"/>
      <c r="J7180" s="48"/>
    </row>
    <row r="7181" spans="6:10" x14ac:dyDescent="0.25">
      <c r="F7181" s="48"/>
      <c r="G7181" s="48"/>
      <c r="H7181" s="61"/>
      <c r="I7181" s="48"/>
      <c r="J7181" s="48"/>
    </row>
    <row r="7182" spans="6:10" x14ac:dyDescent="0.25">
      <c r="F7182" s="48"/>
      <c r="G7182" s="48"/>
      <c r="H7182" s="61"/>
      <c r="I7182" s="48"/>
      <c r="J7182" s="48"/>
    </row>
    <row r="7183" spans="6:10" x14ac:dyDescent="0.25">
      <c r="F7183" s="48"/>
      <c r="G7183" s="48"/>
      <c r="H7183" s="61"/>
      <c r="I7183" s="48"/>
      <c r="J7183" s="48"/>
    </row>
    <row r="7184" spans="6:10" x14ac:dyDescent="0.25">
      <c r="F7184" s="48"/>
      <c r="G7184" s="48"/>
      <c r="H7184" s="61"/>
      <c r="I7184" s="48"/>
      <c r="J7184" s="48"/>
    </row>
    <row r="7185" spans="6:10" x14ac:dyDescent="0.25">
      <c r="F7185" s="48"/>
      <c r="G7185" s="48"/>
      <c r="H7185" s="61"/>
      <c r="I7185" s="48"/>
      <c r="J7185" s="48"/>
    </row>
    <row r="7186" spans="6:10" x14ac:dyDescent="0.25">
      <c r="F7186" s="48"/>
      <c r="G7186" s="48"/>
      <c r="H7186" s="61"/>
      <c r="I7186" s="48"/>
      <c r="J7186" s="48"/>
    </row>
    <row r="7187" spans="6:10" x14ac:dyDescent="0.25">
      <c r="F7187" s="48"/>
      <c r="G7187" s="48"/>
      <c r="H7187" s="61"/>
      <c r="I7187" s="48"/>
      <c r="J7187" s="48"/>
    </row>
    <row r="7188" spans="6:10" x14ac:dyDescent="0.25">
      <c r="F7188" s="48"/>
      <c r="G7188" s="48"/>
      <c r="H7188" s="61"/>
      <c r="I7188" s="48"/>
      <c r="J7188" s="48"/>
    </row>
    <row r="7189" spans="6:10" x14ac:dyDescent="0.25">
      <c r="F7189" s="48"/>
      <c r="G7189" s="48"/>
      <c r="H7189" s="61"/>
      <c r="I7189" s="48"/>
      <c r="J7189" s="48"/>
    </row>
    <row r="7190" spans="6:10" x14ac:dyDescent="0.25">
      <c r="F7190" s="48"/>
      <c r="G7190" s="48"/>
      <c r="H7190" s="61"/>
      <c r="I7190" s="48"/>
      <c r="J7190" s="48"/>
    </row>
    <row r="7191" spans="6:10" x14ac:dyDescent="0.25">
      <c r="F7191" s="48"/>
      <c r="G7191" s="48"/>
      <c r="H7191" s="61"/>
      <c r="I7191" s="48"/>
      <c r="J7191" s="48"/>
    </row>
    <row r="7192" spans="6:10" x14ac:dyDescent="0.25">
      <c r="F7192" s="48"/>
      <c r="G7192" s="48"/>
      <c r="H7192" s="61"/>
      <c r="I7192" s="48"/>
      <c r="J7192" s="48"/>
    </row>
    <row r="7193" spans="6:10" x14ac:dyDescent="0.25">
      <c r="F7193" s="48"/>
      <c r="G7193" s="48"/>
      <c r="H7193" s="61"/>
      <c r="I7193" s="48"/>
      <c r="J7193" s="48"/>
    </row>
    <row r="7194" spans="6:10" x14ac:dyDescent="0.25">
      <c r="F7194" s="48"/>
      <c r="G7194" s="48"/>
      <c r="H7194" s="61"/>
      <c r="I7194" s="48"/>
      <c r="J7194" s="48"/>
    </row>
    <row r="7195" spans="6:10" x14ac:dyDescent="0.25">
      <c r="F7195" s="48"/>
      <c r="G7195" s="48"/>
      <c r="H7195" s="61"/>
      <c r="I7195" s="48"/>
      <c r="J7195" s="48"/>
    </row>
    <row r="7196" spans="6:10" x14ac:dyDescent="0.25">
      <c r="F7196" s="48"/>
      <c r="G7196" s="48"/>
      <c r="H7196" s="61"/>
      <c r="I7196" s="48"/>
      <c r="J7196" s="48"/>
    </row>
    <row r="7197" spans="6:10" x14ac:dyDescent="0.25">
      <c r="F7197" s="48"/>
      <c r="G7197" s="48"/>
      <c r="H7197" s="61"/>
      <c r="I7197" s="48"/>
      <c r="J7197" s="48"/>
    </row>
    <row r="7198" spans="6:10" x14ac:dyDescent="0.25">
      <c r="F7198" s="48"/>
      <c r="G7198" s="48"/>
      <c r="H7198" s="61"/>
      <c r="I7198" s="48"/>
      <c r="J7198" s="48"/>
    </row>
    <row r="7199" spans="6:10" x14ac:dyDescent="0.25">
      <c r="F7199" s="48"/>
      <c r="G7199" s="48"/>
      <c r="H7199" s="61"/>
      <c r="I7199" s="48"/>
      <c r="J7199" s="48"/>
    </row>
    <row r="7200" spans="6:10" x14ac:dyDescent="0.25">
      <c r="F7200" s="48"/>
      <c r="G7200" s="48"/>
      <c r="H7200" s="61"/>
      <c r="I7200" s="48"/>
      <c r="J7200" s="48"/>
    </row>
    <row r="7201" spans="6:10" x14ac:dyDescent="0.25">
      <c r="F7201" s="48"/>
      <c r="G7201" s="48"/>
      <c r="H7201" s="61"/>
      <c r="I7201" s="48"/>
      <c r="J7201" s="48"/>
    </row>
    <row r="7202" spans="6:10" x14ac:dyDescent="0.25">
      <c r="F7202" s="48"/>
      <c r="G7202" s="48"/>
      <c r="H7202" s="61"/>
      <c r="I7202" s="48"/>
      <c r="J7202" s="48"/>
    </row>
    <row r="7203" spans="6:10" x14ac:dyDescent="0.25">
      <c r="F7203" s="48"/>
      <c r="G7203" s="48"/>
      <c r="H7203" s="61"/>
      <c r="I7203" s="48"/>
      <c r="J7203" s="48"/>
    </row>
    <row r="7204" spans="6:10" x14ac:dyDescent="0.25">
      <c r="F7204" s="48"/>
      <c r="G7204" s="48"/>
      <c r="H7204" s="61"/>
      <c r="I7204" s="48"/>
      <c r="J7204" s="48"/>
    </row>
    <row r="7205" spans="6:10" x14ac:dyDescent="0.25">
      <c r="F7205" s="48"/>
      <c r="G7205" s="48"/>
      <c r="H7205" s="61"/>
      <c r="I7205" s="48"/>
      <c r="J7205" s="48"/>
    </row>
    <row r="7206" spans="6:10" x14ac:dyDescent="0.25">
      <c r="F7206" s="48"/>
      <c r="G7206" s="48"/>
      <c r="H7206" s="61"/>
      <c r="I7206" s="48"/>
      <c r="J7206" s="48"/>
    </row>
    <row r="7207" spans="6:10" x14ac:dyDescent="0.25">
      <c r="F7207" s="48"/>
      <c r="G7207" s="48"/>
      <c r="H7207" s="61"/>
      <c r="I7207" s="48"/>
      <c r="J7207" s="48"/>
    </row>
    <row r="7208" spans="6:10" x14ac:dyDescent="0.25">
      <c r="F7208" s="48"/>
      <c r="G7208" s="48"/>
      <c r="H7208" s="61"/>
      <c r="I7208" s="48"/>
      <c r="J7208" s="48"/>
    </row>
    <row r="7209" spans="6:10" x14ac:dyDescent="0.25">
      <c r="F7209" s="48"/>
      <c r="G7209" s="48"/>
      <c r="H7209" s="61"/>
      <c r="I7209" s="48"/>
      <c r="J7209" s="48"/>
    </row>
    <row r="7210" spans="6:10" x14ac:dyDescent="0.25">
      <c r="F7210" s="48"/>
      <c r="G7210" s="48"/>
      <c r="H7210" s="61"/>
      <c r="I7210" s="48"/>
      <c r="J7210" s="48"/>
    </row>
    <row r="7211" spans="6:10" x14ac:dyDescent="0.25">
      <c r="F7211" s="48"/>
      <c r="G7211" s="48"/>
      <c r="H7211" s="61"/>
      <c r="I7211" s="48"/>
      <c r="J7211" s="48"/>
    </row>
    <row r="7212" spans="6:10" x14ac:dyDescent="0.25">
      <c r="F7212" s="48"/>
      <c r="G7212" s="48"/>
      <c r="H7212" s="61"/>
      <c r="I7212" s="48"/>
      <c r="J7212" s="48"/>
    </row>
    <row r="7213" spans="6:10" x14ac:dyDescent="0.25">
      <c r="F7213" s="48"/>
      <c r="G7213" s="48"/>
      <c r="H7213" s="61"/>
      <c r="I7213" s="48"/>
      <c r="J7213" s="48"/>
    </row>
    <row r="7214" spans="6:10" x14ac:dyDescent="0.25">
      <c r="F7214" s="48"/>
      <c r="G7214" s="48"/>
      <c r="H7214" s="61"/>
      <c r="I7214" s="48"/>
      <c r="J7214" s="48"/>
    </row>
    <row r="7215" spans="6:10" x14ac:dyDescent="0.25">
      <c r="F7215" s="48"/>
      <c r="G7215" s="48"/>
      <c r="H7215" s="61"/>
      <c r="I7215" s="48"/>
      <c r="J7215" s="48"/>
    </row>
    <row r="7216" spans="6:10" x14ac:dyDescent="0.25">
      <c r="F7216" s="48"/>
      <c r="G7216" s="48"/>
      <c r="H7216" s="61"/>
      <c r="I7216" s="48"/>
      <c r="J7216" s="48"/>
    </row>
    <row r="7217" spans="6:10" x14ac:dyDescent="0.25">
      <c r="F7217" s="48"/>
      <c r="G7217" s="48"/>
      <c r="H7217" s="61"/>
      <c r="I7217" s="48"/>
      <c r="J7217" s="48"/>
    </row>
    <row r="7218" spans="6:10" x14ac:dyDescent="0.25">
      <c r="F7218" s="48"/>
      <c r="G7218" s="48"/>
      <c r="H7218" s="61"/>
      <c r="I7218" s="48"/>
      <c r="J7218" s="48"/>
    </row>
    <row r="7219" spans="6:10" x14ac:dyDescent="0.25">
      <c r="F7219" s="48"/>
      <c r="G7219" s="48"/>
      <c r="H7219" s="61"/>
      <c r="I7219" s="48"/>
      <c r="J7219" s="48"/>
    </row>
    <row r="7220" spans="6:10" x14ac:dyDescent="0.25">
      <c r="F7220" s="48"/>
      <c r="G7220" s="48"/>
      <c r="H7220" s="61"/>
      <c r="I7220" s="48"/>
      <c r="J7220" s="48"/>
    </row>
    <row r="7221" spans="6:10" x14ac:dyDescent="0.25">
      <c r="F7221" s="48"/>
      <c r="G7221" s="48"/>
      <c r="H7221" s="61"/>
      <c r="I7221" s="48"/>
      <c r="J7221" s="48"/>
    </row>
    <row r="7222" spans="6:10" x14ac:dyDescent="0.25">
      <c r="F7222" s="48"/>
      <c r="G7222" s="48"/>
      <c r="H7222" s="61"/>
      <c r="I7222" s="48"/>
      <c r="J7222" s="48"/>
    </row>
    <row r="7223" spans="6:10" x14ac:dyDescent="0.25">
      <c r="F7223" s="48"/>
      <c r="G7223" s="48"/>
      <c r="H7223" s="61"/>
      <c r="I7223" s="48"/>
      <c r="J7223" s="48"/>
    </row>
    <row r="7224" spans="6:10" x14ac:dyDescent="0.25">
      <c r="F7224" s="48"/>
      <c r="G7224" s="48"/>
      <c r="H7224" s="61"/>
      <c r="I7224" s="48"/>
      <c r="J7224" s="48"/>
    </row>
    <row r="7225" spans="6:10" x14ac:dyDescent="0.25">
      <c r="F7225" s="48"/>
      <c r="G7225" s="48"/>
      <c r="H7225" s="61"/>
      <c r="I7225" s="48"/>
      <c r="J7225" s="48"/>
    </row>
    <row r="7226" spans="6:10" x14ac:dyDescent="0.25">
      <c r="F7226" s="48"/>
      <c r="G7226" s="48"/>
      <c r="H7226" s="61"/>
      <c r="I7226" s="48"/>
      <c r="J7226" s="48"/>
    </row>
    <row r="7227" spans="6:10" x14ac:dyDescent="0.25">
      <c r="F7227" s="48"/>
      <c r="G7227" s="48"/>
      <c r="H7227" s="61"/>
      <c r="I7227" s="48"/>
      <c r="J7227" s="48"/>
    </row>
    <row r="7228" spans="6:10" x14ac:dyDescent="0.25">
      <c r="F7228" s="48"/>
      <c r="G7228" s="48"/>
      <c r="H7228" s="61"/>
      <c r="I7228" s="48"/>
      <c r="J7228" s="48"/>
    </row>
    <row r="7229" spans="6:10" x14ac:dyDescent="0.25">
      <c r="F7229" s="48"/>
      <c r="G7229" s="48"/>
      <c r="H7229" s="61"/>
      <c r="I7229" s="48"/>
      <c r="J7229" s="48"/>
    </row>
    <row r="7230" spans="6:10" x14ac:dyDescent="0.25">
      <c r="F7230" s="48"/>
      <c r="G7230" s="48"/>
      <c r="H7230" s="61"/>
      <c r="I7230" s="48"/>
      <c r="J7230" s="48"/>
    </row>
    <row r="7231" spans="6:10" x14ac:dyDescent="0.25">
      <c r="F7231" s="48"/>
      <c r="G7231" s="48"/>
      <c r="H7231" s="61"/>
      <c r="I7231" s="48"/>
      <c r="J7231" s="48"/>
    </row>
    <row r="7232" spans="6:10" x14ac:dyDescent="0.25">
      <c r="F7232" s="48"/>
      <c r="G7232" s="48"/>
      <c r="H7232" s="61"/>
      <c r="I7232" s="48"/>
      <c r="J7232" s="48"/>
    </row>
    <row r="7233" spans="6:10" x14ac:dyDescent="0.25">
      <c r="F7233" s="48"/>
      <c r="G7233" s="48"/>
      <c r="H7233" s="61"/>
      <c r="I7233" s="48"/>
      <c r="J7233" s="48"/>
    </row>
    <row r="7234" spans="6:10" x14ac:dyDescent="0.25">
      <c r="F7234" s="48"/>
      <c r="G7234" s="48"/>
      <c r="H7234" s="61"/>
      <c r="I7234" s="48"/>
      <c r="J7234" s="48"/>
    </row>
    <row r="7235" spans="6:10" x14ac:dyDescent="0.25">
      <c r="F7235" s="48"/>
      <c r="G7235" s="48"/>
      <c r="H7235" s="61"/>
      <c r="I7235" s="48"/>
      <c r="J7235" s="48"/>
    </row>
    <row r="7236" spans="6:10" x14ac:dyDescent="0.25">
      <c r="F7236" s="48"/>
      <c r="G7236" s="48"/>
      <c r="H7236" s="61"/>
      <c r="I7236" s="48"/>
      <c r="J7236" s="48"/>
    </row>
    <row r="7237" spans="6:10" x14ac:dyDescent="0.25">
      <c r="F7237" s="48"/>
      <c r="G7237" s="48"/>
      <c r="H7237" s="61"/>
      <c r="I7237" s="48"/>
      <c r="J7237" s="48"/>
    </row>
    <row r="7238" spans="6:10" x14ac:dyDescent="0.25">
      <c r="F7238" s="48"/>
      <c r="G7238" s="48"/>
      <c r="H7238" s="61"/>
      <c r="I7238" s="48"/>
      <c r="J7238" s="48"/>
    </row>
    <row r="7239" spans="6:10" x14ac:dyDescent="0.25">
      <c r="F7239" s="48"/>
      <c r="G7239" s="48"/>
      <c r="H7239" s="61"/>
      <c r="I7239" s="48"/>
      <c r="J7239" s="48"/>
    </row>
    <row r="7240" spans="6:10" x14ac:dyDescent="0.25">
      <c r="F7240" s="48"/>
      <c r="G7240" s="48"/>
      <c r="H7240" s="61"/>
      <c r="I7240" s="48"/>
      <c r="J7240" s="48"/>
    </row>
    <row r="7241" spans="6:10" x14ac:dyDescent="0.25">
      <c r="F7241" s="48"/>
      <c r="G7241" s="48"/>
      <c r="H7241" s="61"/>
      <c r="I7241" s="48"/>
      <c r="J7241" s="48"/>
    </row>
    <row r="7242" spans="6:10" x14ac:dyDescent="0.25">
      <c r="F7242" s="48"/>
      <c r="G7242" s="48"/>
      <c r="H7242" s="61"/>
      <c r="I7242" s="48"/>
      <c r="J7242" s="48"/>
    </row>
    <row r="7243" spans="6:10" x14ac:dyDescent="0.25">
      <c r="F7243" s="48"/>
      <c r="G7243" s="48"/>
      <c r="H7243" s="61"/>
      <c r="I7243" s="48"/>
      <c r="J7243" s="48"/>
    </row>
    <row r="7244" spans="6:10" x14ac:dyDescent="0.25">
      <c r="F7244" s="48"/>
      <c r="G7244" s="48"/>
      <c r="H7244" s="61"/>
      <c r="I7244" s="48"/>
      <c r="J7244" s="48"/>
    </row>
    <row r="7245" spans="6:10" x14ac:dyDescent="0.25">
      <c r="F7245" s="48"/>
      <c r="G7245" s="48"/>
      <c r="H7245" s="61"/>
      <c r="I7245" s="48"/>
      <c r="J7245" s="48"/>
    </row>
    <row r="7246" spans="6:10" x14ac:dyDescent="0.25">
      <c r="F7246" s="48"/>
      <c r="G7246" s="48"/>
      <c r="H7246" s="61"/>
      <c r="I7246" s="48"/>
      <c r="J7246" s="48"/>
    </row>
    <row r="7247" spans="6:10" x14ac:dyDescent="0.25">
      <c r="F7247" s="48"/>
      <c r="G7247" s="48"/>
      <c r="H7247" s="61"/>
      <c r="I7247" s="48"/>
      <c r="J7247" s="48"/>
    </row>
    <row r="7248" spans="6:10" x14ac:dyDescent="0.25">
      <c r="F7248" s="48"/>
      <c r="G7248" s="48"/>
      <c r="H7248" s="61"/>
      <c r="I7248" s="48"/>
      <c r="J7248" s="48"/>
    </row>
    <row r="7249" spans="6:10" x14ac:dyDescent="0.25">
      <c r="F7249" s="48"/>
      <c r="G7249" s="48"/>
      <c r="H7249" s="61"/>
      <c r="I7249" s="48"/>
      <c r="J7249" s="48"/>
    </row>
    <row r="7250" spans="6:10" x14ac:dyDescent="0.25">
      <c r="F7250" s="48"/>
      <c r="G7250" s="48"/>
      <c r="H7250" s="61"/>
      <c r="I7250" s="48"/>
      <c r="J7250" s="48"/>
    </row>
    <row r="7251" spans="6:10" x14ac:dyDescent="0.25">
      <c r="F7251" s="48"/>
      <c r="G7251" s="48"/>
      <c r="H7251" s="61"/>
      <c r="I7251" s="48"/>
      <c r="J7251" s="48"/>
    </row>
    <row r="7252" spans="6:10" x14ac:dyDescent="0.25">
      <c r="F7252" s="48"/>
      <c r="G7252" s="48"/>
      <c r="H7252" s="61"/>
      <c r="I7252" s="48"/>
      <c r="J7252" s="48"/>
    </row>
    <row r="7253" spans="6:10" x14ac:dyDescent="0.25">
      <c r="F7253" s="48"/>
      <c r="G7253" s="48"/>
      <c r="H7253" s="61"/>
      <c r="I7253" s="48"/>
      <c r="J7253" s="48"/>
    </row>
    <row r="7254" spans="6:10" x14ac:dyDescent="0.25">
      <c r="F7254" s="48"/>
      <c r="G7254" s="48"/>
      <c r="H7254" s="61"/>
      <c r="I7254" s="48"/>
      <c r="J7254" s="48"/>
    </row>
    <row r="7255" spans="6:10" x14ac:dyDescent="0.25">
      <c r="F7255" s="48"/>
      <c r="G7255" s="48"/>
      <c r="H7255" s="61"/>
      <c r="I7255" s="48"/>
      <c r="J7255" s="48"/>
    </row>
    <row r="7256" spans="6:10" x14ac:dyDescent="0.25">
      <c r="F7256" s="48"/>
      <c r="G7256" s="48"/>
      <c r="H7256" s="61"/>
      <c r="I7256" s="48"/>
      <c r="J7256" s="48"/>
    </row>
    <row r="7257" spans="6:10" x14ac:dyDescent="0.25">
      <c r="F7257" s="48"/>
      <c r="G7257" s="48"/>
      <c r="H7257" s="61"/>
      <c r="I7257" s="48"/>
      <c r="J7257" s="48"/>
    </row>
    <row r="7258" spans="6:10" x14ac:dyDescent="0.25">
      <c r="F7258" s="48"/>
      <c r="G7258" s="48"/>
      <c r="H7258" s="61"/>
      <c r="I7258" s="48"/>
      <c r="J7258" s="48"/>
    </row>
    <row r="7259" spans="6:10" x14ac:dyDescent="0.25">
      <c r="F7259" s="48"/>
      <c r="G7259" s="48"/>
      <c r="H7259" s="61"/>
      <c r="I7259" s="48"/>
      <c r="J7259" s="48"/>
    </row>
    <row r="7260" spans="6:10" x14ac:dyDescent="0.25">
      <c r="F7260" s="48"/>
      <c r="G7260" s="48"/>
      <c r="H7260" s="61"/>
      <c r="I7260" s="48"/>
      <c r="J7260" s="48"/>
    </row>
    <row r="7261" spans="6:10" x14ac:dyDescent="0.25">
      <c r="F7261" s="48"/>
      <c r="G7261" s="48"/>
      <c r="H7261" s="61"/>
      <c r="I7261" s="48"/>
      <c r="J7261" s="48"/>
    </row>
    <row r="7262" spans="6:10" x14ac:dyDescent="0.25">
      <c r="F7262" s="48"/>
      <c r="G7262" s="48"/>
      <c r="H7262" s="61"/>
      <c r="I7262" s="48"/>
      <c r="J7262" s="48"/>
    </row>
    <row r="7263" spans="6:10" x14ac:dyDescent="0.25">
      <c r="F7263" s="48"/>
      <c r="G7263" s="48"/>
      <c r="H7263" s="61"/>
      <c r="I7263" s="48"/>
      <c r="J7263" s="48"/>
    </row>
    <row r="7264" spans="6:10" x14ac:dyDescent="0.25">
      <c r="F7264" s="48"/>
      <c r="G7264" s="48"/>
      <c r="H7264" s="61"/>
      <c r="I7264" s="48"/>
      <c r="J7264" s="48"/>
    </row>
    <row r="7265" spans="6:10" x14ac:dyDescent="0.25">
      <c r="F7265" s="48"/>
      <c r="G7265" s="48"/>
      <c r="H7265" s="61"/>
      <c r="I7265" s="48"/>
      <c r="J7265" s="48"/>
    </row>
    <row r="7266" spans="6:10" x14ac:dyDescent="0.25">
      <c r="F7266" s="48"/>
      <c r="G7266" s="48"/>
      <c r="H7266" s="61"/>
      <c r="I7266" s="48"/>
      <c r="J7266" s="48"/>
    </row>
    <row r="7267" spans="6:10" x14ac:dyDescent="0.25">
      <c r="F7267" s="48"/>
      <c r="G7267" s="48"/>
      <c r="H7267" s="61"/>
      <c r="I7267" s="48"/>
      <c r="J7267" s="48"/>
    </row>
    <row r="7268" spans="6:10" x14ac:dyDescent="0.25">
      <c r="F7268" s="48"/>
      <c r="G7268" s="48"/>
      <c r="H7268" s="61"/>
      <c r="I7268" s="48"/>
      <c r="J7268" s="48"/>
    </row>
    <row r="7269" spans="6:10" x14ac:dyDescent="0.25">
      <c r="F7269" s="48"/>
      <c r="G7269" s="48"/>
      <c r="H7269" s="61"/>
      <c r="I7269" s="48"/>
      <c r="J7269" s="48"/>
    </row>
    <row r="7270" spans="6:10" x14ac:dyDescent="0.25">
      <c r="F7270" s="48"/>
      <c r="G7270" s="48"/>
      <c r="H7270" s="61"/>
      <c r="I7270" s="48"/>
      <c r="J7270" s="48"/>
    </row>
    <row r="7271" spans="6:10" x14ac:dyDescent="0.25">
      <c r="F7271" s="48"/>
      <c r="G7271" s="48"/>
      <c r="H7271" s="61"/>
      <c r="I7271" s="48"/>
      <c r="J7271" s="48"/>
    </row>
    <row r="7272" spans="6:10" x14ac:dyDescent="0.25">
      <c r="F7272" s="48"/>
      <c r="G7272" s="48"/>
      <c r="H7272" s="61"/>
      <c r="I7272" s="48"/>
      <c r="J7272" s="48"/>
    </row>
    <row r="7273" spans="6:10" x14ac:dyDescent="0.25">
      <c r="F7273" s="48"/>
      <c r="G7273" s="48"/>
      <c r="H7273" s="61"/>
      <c r="I7273" s="48"/>
      <c r="J7273" s="48"/>
    </row>
    <row r="7274" spans="6:10" x14ac:dyDescent="0.25">
      <c r="F7274" s="48"/>
      <c r="G7274" s="48"/>
      <c r="H7274" s="61"/>
      <c r="I7274" s="48"/>
      <c r="J7274" s="48"/>
    </row>
    <row r="7275" spans="6:10" x14ac:dyDescent="0.25">
      <c r="F7275" s="48"/>
      <c r="G7275" s="48"/>
      <c r="H7275" s="61"/>
      <c r="I7275" s="48"/>
      <c r="J7275" s="48"/>
    </row>
    <row r="7276" spans="6:10" x14ac:dyDescent="0.25">
      <c r="F7276" s="48"/>
      <c r="G7276" s="48"/>
      <c r="H7276" s="61"/>
      <c r="I7276" s="48"/>
      <c r="J7276" s="48"/>
    </row>
    <row r="7277" spans="6:10" x14ac:dyDescent="0.25">
      <c r="F7277" s="48"/>
      <c r="G7277" s="48"/>
      <c r="H7277" s="61"/>
      <c r="I7277" s="48"/>
      <c r="J7277" s="48"/>
    </row>
    <row r="7278" spans="6:10" x14ac:dyDescent="0.25">
      <c r="F7278" s="48"/>
      <c r="G7278" s="48"/>
      <c r="H7278" s="61"/>
      <c r="I7278" s="48"/>
      <c r="J7278" s="48"/>
    </row>
    <row r="7279" spans="6:10" x14ac:dyDescent="0.25">
      <c r="F7279" s="48"/>
      <c r="G7279" s="48"/>
      <c r="H7279" s="61"/>
      <c r="I7279" s="48"/>
      <c r="J7279" s="48"/>
    </row>
    <row r="7280" spans="6:10" x14ac:dyDescent="0.25">
      <c r="F7280" s="48"/>
      <c r="G7280" s="48"/>
      <c r="H7280" s="61"/>
      <c r="I7280" s="48"/>
      <c r="J7280" s="48"/>
    </row>
    <row r="7281" spans="6:10" x14ac:dyDescent="0.25">
      <c r="F7281" s="48"/>
      <c r="G7281" s="48"/>
      <c r="H7281" s="61"/>
      <c r="I7281" s="48"/>
      <c r="J7281" s="48"/>
    </row>
    <row r="7282" spans="6:10" x14ac:dyDescent="0.25">
      <c r="F7282" s="48"/>
      <c r="G7282" s="48"/>
      <c r="H7282" s="61"/>
      <c r="I7282" s="48"/>
      <c r="J7282" s="48"/>
    </row>
    <row r="7283" spans="6:10" x14ac:dyDescent="0.25">
      <c r="F7283" s="48"/>
      <c r="G7283" s="48"/>
      <c r="H7283" s="61"/>
      <c r="I7283" s="48"/>
      <c r="J7283" s="48"/>
    </row>
    <row r="7284" spans="6:10" x14ac:dyDescent="0.25">
      <c r="F7284" s="48"/>
      <c r="G7284" s="48"/>
      <c r="H7284" s="61"/>
      <c r="I7284" s="48"/>
      <c r="J7284" s="48"/>
    </row>
    <row r="7285" spans="6:10" x14ac:dyDescent="0.25">
      <c r="F7285" s="48"/>
      <c r="G7285" s="48"/>
      <c r="H7285" s="61"/>
      <c r="I7285" s="48"/>
      <c r="J7285" s="48"/>
    </row>
    <row r="7286" spans="6:10" x14ac:dyDescent="0.25">
      <c r="F7286" s="48"/>
      <c r="G7286" s="48"/>
      <c r="H7286" s="61"/>
      <c r="I7286" s="48"/>
      <c r="J7286" s="48"/>
    </row>
    <row r="7287" spans="6:10" x14ac:dyDescent="0.25">
      <c r="F7287" s="48"/>
      <c r="G7287" s="48"/>
      <c r="H7287" s="61"/>
      <c r="I7287" s="48"/>
      <c r="J7287" s="48"/>
    </row>
    <row r="7288" spans="6:10" x14ac:dyDescent="0.25">
      <c r="F7288" s="48"/>
      <c r="G7288" s="48"/>
      <c r="H7288" s="61"/>
      <c r="I7288" s="48"/>
      <c r="J7288" s="48"/>
    </row>
    <row r="7289" spans="6:10" x14ac:dyDescent="0.25">
      <c r="F7289" s="48"/>
      <c r="G7289" s="48"/>
      <c r="H7289" s="61"/>
      <c r="I7289" s="48"/>
      <c r="J7289" s="48"/>
    </row>
    <row r="7290" spans="6:10" x14ac:dyDescent="0.25">
      <c r="F7290" s="48"/>
      <c r="G7290" s="48"/>
      <c r="H7290" s="61"/>
      <c r="I7290" s="48"/>
      <c r="J7290" s="48"/>
    </row>
    <row r="7291" spans="6:10" x14ac:dyDescent="0.25">
      <c r="F7291" s="48"/>
      <c r="G7291" s="48"/>
      <c r="H7291" s="61"/>
      <c r="I7291" s="48"/>
      <c r="J7291" s="48"/>
    </row>
    <row r="7292" spans="6:10" x14ac:dyDescent="0.25">
      <c r="F7292" s="48"/>
      <c r="G7292" s="48"/>
      <c r="H7292" s="61"/>
      <c r="I7292" s="48"/>
      <c r="J7292" s="48"/>
    </row>
    <row r="7293" spans="6:10" x14ac:dyDescent="0.25">
      <c r="F7293" s="48"/>
      <c r="G7293" s="48"/>
      <c r="H7293" s="61"/>
      <c r="I7293" s="48"/>
      <c r="J7293" s="48"/>
    </row>
    <row r="7294" spans="6:10" x14ac:dyDescent="0.25">
      <c r="F7294" s="48"/>
      <c r="G7294" s="48"/>
      <c r="H7294" s="61"/>
      <c r="I7294" s="48"/>
      <c r="J7294" s="48"/>
    </row>
    <row r="7295" spans="6:10" x14ac:dyDescent="0.25">
      <c r="F7295" s="48"/>
      <c r="G7295" s="48"/>
      <c r="H7295" s="61"/>
      <c r="I7295" s="48"/>
      <c r="J7295" s="48"/>
    </row>
    <row r="7296" spans="6:10" x14ac:dyDescent="0.25">
      <c r="F7296" s="48"/>
      <c r="G7296" s="48"/>
      <c r="H7296" s="61"/>
      <c r="I7296" s="48"/>
      <c r="J7296" s="48"/>
    </row>
    <row r="7297" spans="6:10" x14ac:dyDescent="0.25">
      <c r="F7297" s="48"/>
      <c r="G7297" s="48"/>
      <c r="H7297" s="61"/>
      <c r="I7297" s="48"/>
      <c r="J7297" s="48"/>
    </row>
    <row r="7298" spans="6:10" x14ac:dyDescent="0.25">
      <c r="F7298" s="48"/>
      <c r="G7298" s="48"/>
      <c r="H7298" s="61"/>
      <c r="I7298" s="48"/>
      <c r="J7298" s="48"/>
    </row>
    <row r="7299" spans="6:10" x14ac:dyDescent="0.25">
      <c r="F7299" s="48"/>
      <c r="G7299" s="48"/>
      <c r="H7299" s="61"/>
      <c r="I7299" s="48"/>
      <c r="J7299" s="48"/>
    </row>
    <row r="7300" spans="6:10" x14ac:dyDescent="0.25">
      <c r="F7300" s="48"/>
      <c r="G7300" s="48"/>
      <c r="H7300" s="61"/>
      <c r="I7300" s="48"/>
      <c r="J7300" s="48"/>
    </row>
    <row r="7301" spans="6:10" x14ac:dyDescent="0.25">
      <c r="F7301" s="48"/>
      <c r="G7301" s="48"/>
      <c r="H7301" s="61"/>
      <c r="I7301" s="48"/>
      <c r="J7301" s="48"/>
    </row>
    <row r="7302" spans="6:10" x14ac:dyDescent="0.25">
      <c r="F7302" s="48"/>
      <c r="G7302" s="48"/>
      <c r="H7302" s="61"/>
      <c r="I7302" s="48"/>
      <c r="J7302" s="48"/>
    </row>
    <row r="7303" spans="6:10" x14ac:dyDescent="0.25">
      <c r="F7303" s="48"/>
      <c r="G7303" s="48"/>
      <c r="H7303" s="61"/>
      <c r="I7303" s="48"/>
      <c r="J7303" s="48"/>
    </row>
    <row r="7304" spans="6:10" x14ac:dyDescent="0.25">
      <c r="F7304" s="48"/>
      <c r="G7304" s="48"/>
      <c r="H7304" s="61"/>
      <c r="I7304" s="48"/>
      <c r="J7304" s="48"/>
    </row>
    <row r="7305" spans="6:10" x14ac:dyDescent="0.25">
      <c r="F7305" s="48"/>
      <c r="G7305" s="48"/>
      <c r="H7305" s="61"/>
      <c r="I7305" s="48"/>
      <c r="J7305" s="48"/>
    </row>
    <row r="7306" spans="6:10" x14ac:dyDescent="0.25">
      <c r="F7306" s="48"/>
      <c r="G7306" s="48"/>
      <c r="H7306" s="61"/>
      <c r="I7306" s="48"/>
      <c r="J7306" s="48"/>
    </row>
    <row r="7307" spans="6:10" x14ac:dyDescent="0.25">
      <c r="F7307" s="48"/>
      <c r="G7307" s="48"/>
      <c r="H7307" s="61"/>
      <c r="I7307" s="48"/>
      <c r="J7307" s="48"/>
    </row>
    <row r="7308" spans="6:10" x14ac:dyDescent="0.25">
      <c r="F7308" s="48"/>
      <c r="G7308" s="48"/>
      <c r="H7308" s="61"/>
      <c r="I7308" s="48"/>
      <c r="J7308" s="48"/>
    </row>
    <row r="7309" spans="6:10" x14ac:dyDescent="0.25">
      <c r="F7309" s="48"/>
      <c r="G7309" s="48"/>
      <c r="H7309" s="61"/>
      <c r="I7309" s="48"/>
      <c r="J7309" s="48"/>
    </row>
    <row r="7310" spans="6:10" x14ac:dyDescent="0.25">
      <c r="F7310" s="48"/>
      <c r="G7310" s="48"/>
      <c r="H7310" s="61"/>
      <c r="I7310" s="48"/>
      <c r="J7310" s="48"/>
    </row>
    <row r="7311" spans="6:10" x14ac:dyDescent="0.25">
      <c r="F7311" s="48"/>
      <c r="G7311" s="48"/>
      <c r="H7311" s="61"/>
      <c r="I7311" s="48"/>
      <c r="J7311" s="48"/>
    </row>
    <row r="7312" spans="6:10" x14ac:dyDescent="0.25">
      <c r="F7312" s="48"/>
      <c r="G7312" s="48"/>
      <c r="H7312" s="61"/>
      <c r="I7312" s="48"/>
      <c r="J7312" s="48"/>
    </row>
    <row r="7313" spans="6:10" x14ac:dyDescent="0.25">
      <c r="F7313" s="48"/>
      <c r="G7313" s="48"/>
      <c r="H7313" s="61"/>
      <c r="I7313" s="48"/>
      <c r="J7313" s="48"/>
    </row>
    <row r="7314" spans="6:10" x14ac:dyDescent="0.25">
      <c r="F7314" s="48"/>
      <c r="G7314" s="48"/>
      <c r="H7314" s="61"/>
      <c r="I7314" s="48"/>
      <c r="J7314" s="48"/>
    </row>
    <row r="7315" spans="6:10" x14ac:dyDescent="0.25">
      <c r="F7315" s="48"/>
      <c r="G7315" s="48"/>
      <c r="H7315" s="61"/>
      <c r="I7315" s="48"/>
      <c r="J7315" s="48"/>
    </row>
    <row r="7316" spans="6:10" x14ac:dyDescent="0.25">
      <c r="F7316" s="48"/>
      <c r="G7316" s="48"/>
      <c r="H7316" s="61"/>
      <c r="I7316" s="48"/>
      <c r="J7316" s="48"/>
    </row>
    <row r="7317" spans="6:10" x14ac:dyDescent="0.25">
      <c r="F7317" s="48"/>
      <c r="G7317" s="48"/>
      <c r="H7317" s="61"/>
      <c r="I7317" s="48"/>
      <c r="J7317" s="48"/>
    </row>
    <row r="7318" spans="6:10" x14ac:dyDescent="0.25">
      <c r="F7318" s="48"/>
      <c r="G7318" s="48"/>
      <c r="H7318" s="61"/>
      <c r="I7318" s="48"/>
      <c r="J7318" s="48"/>
    </row>
    <row r="7319" spans="6:10" x14ac:dyDescent="0.25">
      <c r="F7319" s="48"/>
      <c r="G7319" s="48"/>
      <c r="H7319" s="61"/>
      <c r="I7319" s="48"/>
      <c r="J7319" s="48"/>
    </row>
    <row r="7320" spans="6:10" x14ac:dyDescent="0.25">
      <c r="F7320" s="48"/>
      <c r="G7320" s="48"/>
      <c r="H7320" s="61"/>
      <c r="I7320" s="48"/>
      <c r="J7320" s="48"/>
    </row>
    <row r="7321" spans="6:10" x14ac:dyDescent="0.25">
      <c r="F7321" s="48"/>
      <c r="G7321" s="48"/>
      <c r="H7321" s="61"/>
      <c r="I7321" s="48"/>
      <c r="J7321" s="48"/>
    </row>
    <row r="7322" spans="6:10" x14ac:dyDescent="0.25">
      <c r="F7322" s="48"/>
      <c r="G7322" s="48"/>
      <c r="H7322" s="61"/>
      <c r="I7322" s="48"/>
      <c r="J7322" s="48"/>
    </row>
    <row r="7323" spans="6:10" x14ac:dyDescent="0.25">
      <c r="F7323" s="48"/>
      <c r="G7323" s="48"/>
      <c r="H7323" s="61"/>
      <c r="I7323" s="48"/>
      <c r="J7323" s="48"/>
    </row>
    <row r="7324" spans="6:10" x14ac:dyDescent="0.25">
      <c r="F7324" s="48"/>
      <c r="G7324" s="48"/>
      <c r="H7324" s="61"/>
      <c r="I7324" s="48"/>
      <c r="J7324" s="48"/>
    </row>
    <row r="7325" spans="6:10" x14ac:dyDescent="0.25">
      <c r="F7325" s="48"/>
      <c r="G7325" s="48"/>
      <c r="H7325" s="61"/>
      <c r="I7325" s="48"/>
      <c r="J7325" s="48"/>
    </row>
    <row r="7326" spans="6:10" x14ac:dyDescent="0.25">
      <c r="F7326" s="48"/>
      <c r="G7326" s="48"/>
      <c r="H7326" s="61"/>
      <c r="I7326" s="48"/>
      <c r="J7326" s="48"/>
    </row>
    <row r="7327" spans="6:10" x14ac:dyDescent="0.25">
      <c r="F7327" s="48"/>
      <c r="G7327" s="48"/>
      <c r="H7327" s="61"/>
      <c r="I7327" s="48"/>
      <c r="J7327" s="48"/>
    </row>
    <row r="7328" spans="6:10" x14ac:dyDescent="0.25">
      <c r="F7328" s="48"/>
      <c r="G7328" s="48"/>
      <c r="H7328" s="61"/>
      <c r="I7328" s="48"/>
      <c r="J7328" s="48"/>
    </row>
    <row r="7329" spans="6:10" x14ac:dyDescent="0.25">
      <c r="F7329" s="48"/>
      <c r="G7329" s="48"/>
      <c r="H7329" s="61"/>
      <c r="I7329" s="48"/>
      <c r="J7329" s="48"/>
    </row>
    <row r="7330" spans="6:10" x14ac:dyDescent="0.25">
      <c r="F7330" s="48"/>
      <c r="G7330" s="48"/>
      <c r="H7330" s="61"/>
      <c r="I7330" s="48"/>
      <c r="J7330" s="48"/>
    </row>
    <row r="7331" spans="6:10" x14ac:dyDescent="0.25">
      <c r="F7331" s="48"/>
      <c r="G7331" s="48"/>
      <c r="H7331" s="61"/>
      <c r="I7331" s="48"/>
      <c r="J7331" s="48"/>
    </row>
    <row r="7332" spans="6:10" x14ac:dyDescent="0.25">
      <c r="F7332" s="48"/>
      <c r="G7332" s="48"/>
      <c r="H7332" s="61"/>
      <c r="I7332" s="48"/>
      <c r="J7332" s="48"/>
    </row>
    <row r="7333" spans="6:10" x14ac:dyDescent="0.25">
      <c r="F7333" s="48"/>
      <c r="G7333" s="48"/>
      <c r="H7333" s="61"/>
      <c r="I7333" s="48"/>
      <c r="J7333" s="48"/>
    </row>
    <row r="7334" spans="6:10" x14ac:dyDescent="0.25">
      <c r="F7334" s="48"/>
      <c r="G7334" s="48"/>
      <c r="H7334" s="61"/>
      <c r="I7334" s="48"/>
      <c r="J7334" s="48"/>
    </row>
    <row r="7335" spans="6:10" x14ac:dyDescent="0.25">
      <c r="F7335" s="48"/>
      <c r="G7335" s="48"/>
      <c r="H7335" s="61"/>
      <c r="I7335" s="48"/>
      <c r="J7335" s="48"/>
    </row>
    <row r="7336" spans="6:10" x14ac:dyDescent="0.25">
      <c r="F7336" s="48"/>
      <c r="G7336" s="48"/>
      <c r="H7336" s="61"/>
      <c r="I7336" s="48"/>
      <c r="J7336" s="48"/>
    </row>
    <row r="7337" spans="6:10" x14ac:dyDescent="0.25">
      <c r="F7337" s="48"/>
      <c r="G7337" s="48"/>
      <c r="H7337" s="61"/>
      <c r="I7337" s="48"/>
      <c r="J7337" s="48"/>
    </row>
    <row r="7338" spans="6:10" x14ac:dyDescent="0.25">
      <c r="F7338" s="48"/>
      <c r="G7338" s="48"/>
      <c r="H7338" s="61"/>
      <c r="I7338" s="48"/>
      <c r="J7338" s="48"/>
    </row>
    <row r="7339" spans="6:10" x14ac:dyDescent="0.25">
      <c r="F7339" s="48"/>
      <c r="G7339" s="48"/>
      <c r="H7339" s="61"/>
      <c r="I7339" s="48"/>
      <c r="J7339" s="48"/>
    </row>
    <row r="7340" spans="6:10" x14ac:dyDescent="0.25">
      <c r="F7340" s="48"/>
      <c r="G7340" s="48"/>
      <c r="H7340" s="61"/>
      <c r="I7340" s="48"/>
      <c r="J7340" s="48"/>
    </row>
    <row r="7341" spans="6:10" x14ac:dyDescent="0.25">
      <c r="F7341" s="48"/>
      <c r="G7341" s="48"/>
      <c r="H7341" s="61"/>
      <c r="I7341" s="48"/>
      <c r="J7341" s="48"/>
    </row>
    <row r="7342" spans="6:10" x14ac:dyDescent="0.25">
      <c r="F7342" s="48"/>
      <c r="G7342" s="48"/>
      <c r="H7342" s="61"/>
      <c r="I7342" s="48"/>
      <c r="J7342" s="48"/>
    </row>
    <row r="7343" spans="6:10" x14ac:dyDescent="0.25">
      <c r="F7343" s="48"/>
      <c r="G7343" s="48"/>
      <c r="H7343" s="61"/>
      <c r="I7343" s="48"/>
      <c r="J7343" s="48"/>
    </row>
    <row r="7344" spans="6:10" x14ac:dyDescent="0.25">
      <c r="F7344" s="48"/>
      <c r="G7344" s="48"/>
      <c r="H7344" s="61"/>
      <c r="I7344" s="48"/>
      <c r="J7344" s="48"/>
    </row>
    <row r="7345" spans="6:10" x14ac:dyDescent="0.25">
      <c r="F7345" s="48"/>
      <c r="G7345" s="48"/>
      <c r="H7345" s="61"/>
      <c r="I7345" s="48"/>
      <c r="J7345" s="48"/>
    </row>
    <row r="7346" spans="6:10" x14ac:dyDescent="0.25">
      <c r="F7346" s="48"/>
      <c r="G7346" s="48"/>
      <c r="H7346" s="61"/>
      <c r="I7346" s="48"/>
      <c r="J7346" s="48"/>
    </row>
    <row r="7347" spans="6:10" x14ac:dyDescent="0.25">
      <c r="F7347" s="48"/>
      <c r="G7347" s="48"/>
      <c r="H7347" s="61"/>
      <c r="I7347" s="48"/>
      <c r="J7347" s="48"/>
    </row>
    <row r="7348" spans="6:10" x14ac:dyDescent="0.25">
      <c r="F7348" s="48"/>
      <c r="G7348" s="48"/>
      <c r="H7348" s="61"/>
      <c r="I7348" s="48"/>
      <c r="J7348" s="48"/>
    </row>
    <row r="7349" spans="6:10" x14ac:dyDescent="0.25">
      <c r="F7349" s="48"/>
      <c r="G7349" s="48"/>
      <c r="H7349" s="61"/>
      <c r="I7349" s="48"/>
      <c r="J7349" s="48"/>
    </row>
    <row r="7350" spans="6:10" x14ac:dyDescent="0.25">
      <c r="F7350" s="48"/>
      <c r="G7350" s="48"/>
      <c r="H7350" s="61"/>
      <c r="I7350" s="48"/>
      <c r="J7350" s="48"/>
    </row>
    <row r="7351" spans="6:10" x14ac:dyDescent="0.25">
      <c r="F7351" s="48"/>
      <c r="G7351" s="48"/>
      <c r="H7351" s="61"/>
      <c r="I7351" s="48"/>
      <c r="J7351" s="48"/>
    </row>
    <row r="7352" spans="6:10" x14ac:dyDescent="0.25">
      <c r="F7352" s="48"/>
      <c r="G7352" s="48"/>
      <c r="H7352" s="61"/>
      <c r="I7352" s="48"/>
      <c r="J7352" s="48"/>
    </row>
    <row r="7353" spans="6:10" x14ac:dyDescent="0.25">
      <c r="F7353" s="48"/>
      <c r="G7353" s="48"/>
      <c r="H7353" s="61"/>
      <c r="I7353" s="48"/>
      <c r="J7353" s="48"/>
    </row>
    <row r="7354" spans="6:10" x14ac:dyDescent="0.25">
      <c r="F7354" s="48"/>
      <c r="G7354" s="48"/>
      <c r="H7354" s="61"/>
      <c r="I7354" s="48"/>
      <c r="J7354" s="48"/>
    </row>
    <row r="7355" spans="6:10" x14ac:dyDescent="0.25">
      <c r="F7355" s="48"/>
      <c r="G7355" s="48"/>
      <c r="H7355" s="61"/>
      <c r="I7355" s="48"/>
      <c r="J7355" s="48"/>
    </row>
    <row r="7356" spans="6:10" x14ac:dyDescent="0.25">
      <c r="F7356" s="48"/>
      <c r="G7356" s="48"/>
      <c r="H7356" s="61"/>
      <c r="I7356" s="48"/>
      <c r="J7356" s="48"/>
    </row>
    <row r="7357" spans="6:10" x14ac:dyDescent="0.25">
      <c r="F7357" s="48"/>
      <c r="G7357" s="48"/>
      <c r="H7357" s="61"/>
      <c r="I7357" s="48"/>
      <c r="J7357" s="48"/>
    </row>
    <row r="7358" spans="6:10" x14ac:dyDescent="0.25">
      <c r="F7358" s="48"/>
      <c r="G7358" s="48"/>
      <c r="H7358" s="61"/>
      <c r="I7358" s="48"/>
      <c r="J7358" s="48"/>
    </row>
    <row r="7359" spans="6:10" x14ac:dyDescent="0.25">
      <c r="F7359" s="48"/>
      <c r="G7359" s="48"/>
      <c r="H7359" s="61"/>
      <c r="I7359" s="48"/>
      <c r="J7359" s="48"/>
    </row>
    <row r="7360" spans="6:10" x14ac:dyDescent="0.25">
      <c r="F7360" s="48"/>
      <c r="G7360" s="48"/>
      <c r="H7360" s="61"/>
      <c r="I7360" s="48"/>
      <c r="J7360" s="48"/>
    </row>
    <row r="7361" spans="6:10" x14ac:dyDescent="0.25">
      <c r="F7361" s="48"/>
      <c r="G7361" s="48"/>
      <c r="H7361" s="61"/>
      <c r="I7361" s="48"/>
      <c r="J7361" s="48"/>
    </row>
    <row r="7362" spans="6:10" x14ac:dyDescent="0.25">
      <c r="F7362" s="48"/>
      <c r="G7362" s="48"/>
      <c r="H7362" s="61"/>
      <c r="I7362" s="48"/>
      <c r="J7362" s="48"/>
    </row>
    <row r="7363" spans="6:10" x14ac:dyDescent="0.25">
      <c r="F7363" s="48"/>
      <c r="G7363" s="48"/>
      <c r="H7363" s="61"/>
      <c r="I7363" s="48"/>
      <c r="J7363" s="48"/>
    </row>
    <row r="7364" spans="6:10" x14ac:dyDescent="0.25">
      <c r="F7364" s="48"/>
      <c r="G7364" s="48"/>
      <c r="H7364" s="61"/>
      <c r="I7364" s="48"/>
      <c r="J7364" s="48"/>
    </row>
    <row r="7365" spans="6:10" x14ac:dyDescent="0.25">
      <c r="F7365" s="48"/>
      <c r="G7365" s="48"/>
      <c r="H7365" s="61"/>
      <c r="I7365" s="48"/>
      <c r="J7365" s="48"/>
    </row>
    <row r="7366" spans="6:10" x14ac:dyDescent="0.25">
      <c r="F7366" s="48"/>
      <c r="G7366" s="48"/>
      <c r="H7366" s="61"/>
      <c r="I7366" s="48"/>
      <c r="J7366" s="48"/>
    </row>
    <row r="7367" spans="6:10" x14ac:dyDescent="0.25">
      <c r="F7367" s="48"/>
      <c r="G7367" s="48"/>
      <c r="H7367" s="61"/>
      <c r="I7367" s="48"/>
      <c r="J7367" s="48"/>
    </row>
    <row r="7368" spans="6:10" x14ac:dyDescent="0.25">
      <c r="F7368" s="48"/>
      <c r="G7368" s="48"/>
      <c r="H7368" s="61"/>
      <c r="I7368" s="48"/>
      <c r="J7368" s="48"/>
    </row>
    <row r="7369" spans="6:10" x14ac:dyDescent="0.25">
      <c r="F7369" s="48"/>
      <c r="G7369" s="48"/>
      <c r="H7369" s="61"/>
      <c r="I7369" s="48"/>
      <c r="J7369" s="48"/>
    </row>
    <row r="7370" spans="6:10" x14ac:dyDescent="0.25">
      <c r="F7370" s="48"/>
      <c r="G7370" s="48"/>
      <c r="H7370" s="61"/>
      <c r="I7370" s="48"/>
      <c r="J7370" s="48"/>
    </row>
    <row r="7371" spans="6:10" x14ac:dyDescent="0.25">
      <c r="F7371" s="48"/>
      <c r="G7371" s="48"/>
      <c r="H7371" s="61"/>
      <c r="I7371" s="48"/>
      <c r="J7371" s="48"/>
    </row>
    <row r="7372" spans="6:10" x14ac:dyDescent="0.25">
      <c r="F7372" s="48"/>
      <c r="G7372" s="48"/>
      <c r="H7372" s="61"/>
      <c r="I7372" s="48"/>
      <c r="J7372" s="48"/>
    </row>
    <row r="7373" spans="6:10" x14ac:dyDescent="0.25">
      <c r="F7373" s="48"/>
      <c r="G7373" s="48"/>
      <c r="H7373" s="61"/>
      <c r="I7373" s="48"/>
      <c r="J7373" s="48"/>
    </row>
    <row r="7374" spans="6:10" x14ac:dyDescent="0.25">
      <c r="F7374" s="48"/>
      <c r="G7374" s="48"/>
      <c r="H7374" s="61"/>
      <c r="I7374" s="48"/>
      <c r="J7374" s="48"/>
    </row>
    <row r="7375" spans="6:10" x14ac:dyDescent="0.25">
      <c r="F7375" s="48"/>
      <c r="G7375" s="48"/>
      <c r="H7375" s="61"/>
      <c r="I7375" s="48"/>
      <c r="J7375" s="48"/>
    </row>
    <row r="7376" spans="6:10" x14ac:dyDescent="0.25">
      <c r="F7376" s="48"/>
      <c r="G7376" s="48"/>
      <c r="H7376" s="61"/>
      <c r="I7376" s="48"/>
      <c r="J7376" s="48"/>
    </row>
    <row r="7377" spans="6:10" x14ac:dyDescent="0.25">
      <c r="F7377" s="48"/>
      <c r="G7377" s="48"/>
      <c r="H7377" s="61"/>
      <c r="I7377" s="48"/>
      <c r="J7377" s="48"/>
    </row>
    <row r="7378" spans="6:10" x14ac:dyDescent="0.25">
      <c r="F7378" s="48"/>
      <c r="G7378" s="48"/>
      <c r="H7378" s="61"/>
      <c r="I7378" s="48"/>
      <c r="J7378" s="48"/>
    </row>
    <row r="7379" spans="6:10" x14ac:dyDescent="0.25">
      <c r="F7379" s="48"/>
      <c r="G7379" s="48"/>
      <c r="H7379" s="61"/>
      <c r="I7379" s="48"/>
      <c r="J7379" s="48"/>
    </row>
    <row r="7380" spans="6:10" x14ac:dyDescent="0.25">
      <c r="F7380" s="48"/>
      <c r="G7380" s="48"/>
      <c r="H7380" s="61"/>
      <c r="I7380" s="48"/>
      <c r="J7380" s="48"/>
    </row>
    <row r="7381" spans="6:10" x14ac:dyDescent="0.25">
      <c r="F7381" s="48"/>
      <c r="G7381" s="48"/>
      <c r="H7381" s="61"/>
      <c r="I7381" s="48"/>
      <c r="J7381" s="48"/>
    </row>
    <row r="7382" spans="6:10" x14ac:dyDescent="0.25">
      <c r="F7382" s="48"/>
      <c r="G7382" s="48"/>
      <c r="H7382" s="61"/>
      <c r="I7382" s="48"/>
      <c r="J7382" s="48"/>
    </row>
    <row r="7383" spans="6:10" x14ac:dyDescent="0.25">
      <c r="F7383" s="48"/>
      <c r="G7383" s="48"/>
      <c r="H7383" s="61"/>
      <c r="I7383" s="48"/>
      <c r="J7383" s="48"/>
    </row>
    <row r="7384" spans="6:10" x14ac:dyDescent="0.25">
      <c r="F7384" s="48"/>
      <c r="G7384" s="48"/>
      <c r="H7384" s="61"/>
      <c r="I7384" s="48"/>
      <c r="J7384" s="48"/>
    </row>
    <row r="7385" spans="6:10" x14ac:dyDescent="0.25">
      <c r="F7385" s="48"/>
      <c r="G7385" s="48"/>
      <c r="H7385" s="61"/>
      <c r="I7385" s="48"/>
      <c r="J7385" s="48"/>
    </row>
    <row r="7386" spans="6:10" x14ac:dyDescent="0.25">
      <c r="F7386" s="48"/>
      <c r="G7386" s="48"/>
      <c r="H7386" s="61"/>
      <c r="I7386" s="48"/>
      <c r="J7386" s="48"/>
    </row>
    <row r="7387" spans="6:10" x14ac:dyDescent="0.25">
      <c r="F7387" s="48"/>
      <c r="G7387" s="48"/>
      <c r="H7387" s="61"/>
      <c r="I7387" s="48"/>
      <c r="J7387" s="48"/>
    </row>
    <row r="7388" spans="6:10" x14ac:dyDescent="0.25">
      <c r="F7388" s="48"/>
      <c r="G7388" s="48"/>
      <c r="H7388" s="61"/>
      <c r="I7388" s="48"/>
      <c r="J7388" s="48"/>
    </row>
    <row r="7389" spans="6:10" x14ac:dyDescent="0.25">
      <c r="F7389" s="48"/>
      <c r="G7389" s="48"/>
      <c r="H7389" s="61"/>
      <c r="I7389" s="48"/>
      <c r="J7389" s="48"/>
    </row>
    <row r="7390" spans="6:10" x14ac:dyDescent="0.25">
      <c r="F7390" s="48"/>
      <c r="G7390" s="48"/>
      <c r="H7390" s="61"/>
      <c r="I7390" s="48"/>
      <c r="J7390" s="48"/>
    </row>
    <row r="7391" spans="6:10" x14ac:dyDescent="0.25">
      <c r="F7391" s="48"/>
      <c r="G7391" s="48"/>
      <c r="H7391" s="61"/>
      <c r="I7391" s="48"/>
      <c r="J7391" s="48"/>
    </row>
    <row r="7392" spans="6:10" x14ac:dyDescent="0.25">
      <c r="F7392" s="48"/>
      <c r="G7392" s="48"/>
      <c r="H7392" s="61"/>
      <c r="I7392" s="48"/>
      <c r="J7392" s="48"/>
    </row>
    <row r="7393" spans="6:10" x14ac:dyDescent="0.25">
      <c r="F7393" s="48"/>
      <c r="G7393" s="48"/>
      <c r="H7393" s="61"/>
      <c r="I7393" s="48"/>
      <c r="J7393" s="48"/>
    </row>
    <row r="7394" spans="6:10" x14ac:dyDescent="0.25">
      <c r="F7394" s="48"/>
      <c r="G7394" s="48"/>
      <c r="H7394" s="61"/>
      <c r="I7394" s="48"/>
      <c r="J7394" s="48"/>
    </row>
    <row r="7395" spans="6:10" x14ac:dyDescent="0.25">
      <c r="F7395" s="48"/>
      <c r="G7395" s="48"/>
      <c r="H7395" s="61"/>
      <c r="I7395" s="48"/>
      <c r="J7395" s="48"/>
    </row>
    <row r="7396" spans="6:10" x14ac:dyDescent="0.25">
      <c r="F7396" s="48"/>
      <c r="G7396" s="48"/>
      <c r="H7396" s="61"/>
      <c r="I7396" s="48"/>
      <c r="J7396" s="48"/>
    </row>
    <row r="7397" spans="6:10" x14ac:dyDescent="0.25">
      <c r="F7397" s="48"/>
      <c r="G7397" s="48"/>
      <c r="H7397" s="61"/>
      <c r="I7397" s="48"/>
      <c r="J7397" s="48"/>
    </row>
    <row r="7398" spans="6:10" x14ac:dyDescent="0.25">
      <c r="F7398" s="48"/>
      <c r="G7398" s="48"/>
      <c r="H7398" s="61"/>
      <c r="I7398" s="48"/>
      <c r="J7398" s="48"/>
    </row>
    <row r="7399" spans="6:10" x14ac:dyDescent="0.25">
      <c r="F7399" s="48"/>
      <c r="G7399" s="48"/>
      <c r="H7399" s="61"/>
      <c r="I7399" s="48"/>
      <c r="J7399" s="48"/>
    </row>
    <row r="7400" spans="6:10" x14ac:dyDescent="0.25">
      <c r="F7400" s="48"/>
      <c r="G7400" s="48"/>
      <c r="H7400" s="61"/>
      <c r="I7400" s="48"/>
      <c r="J7400" s="48"/>
    </row>
    <row r="7401" spans="6:10" x14ac:dyDescent="0.25">
      <c r="F7401" s="48"/>
      <c r="G7401" s="48"/>
      <c r="H7401" s="61"/>
      <c r="I7401" s="48"/>
      <c r="J7401" s="48"/>
    </row>
    <row r="7402" spans="6:10" x14ac:dyDescent="0.25">
      <c r="F7402" s="48"/>
      <c r="G7402" s="48"/>
      <c r="H7402" s="61"/>
      <c r="I7402" s="48"/>
      <c r="J7402" s="48"/>
    </row>
    <row r="7403" spans="6:10" x14ac:dyDescent="0.25">
      <c r="F7403" s="48"/>
      <c r="G7403" s="48"/>
      <c r="H7403" s="61"/>
      <c r="I7403" s="48"/>
      <c r="J7403" s="48"/>
    </row>
    <row r="7404" spans="6:10" x14ac:dyDescent="0.25">
      <c r="F7404" s="48"/>
      <c r="G7404" s="48"/>
      <c r="H7404" s="61"/>
      <c r="I7404" s="48"/>
      <c r="J7404" s="48"/>
    </row>
    <row r="7405" spans="6:10" x14ac:dyDescent="0.25">
      <c r="F7405" s="48"/>
      <c r="G7405" s="48"/>
      <c r="H7405" s="61"/>
      <c r="I7405" s="48"/>
      <c r="J7405" s="48"/>
    </row>
    <row r="7406" spans="6:10" x14ac:dyDescent="0.25">
      <c r="F7406" s="48"/>
      <c r="G7406" s="48"/>
      <c r="H7406" s="61"/>
      <c r="I7406" s="48"/>
      <c r="J7406" s="48"/>
    </row>
    <row r="7407" spans="6:10" x14ac:dyDescent="0.25">
      <c r="F7407" s="48"/>
      <c r="G7407" s="48"/>
      <c r="H7407" s="61"/>
      <c r="I7407" s="48"/>
      <c r="J7407" s="48"/>
    </row>
    <row r="7408" spans="6:10" x14ac:dyDescent="0.25">
      <c r="F7408" s="48"/>
      <c r="G7408" s="48"/>
      <c r="H7408" s="61"/>
      <c r="I7408" s="48"/>
      <c r="J7408" s="48"/>
    </row>
    <row r="7409" spans="6:10" x14ac:dyDescent="0.25">
      <c r="F7409" s="48"/>
      <c r="G7409" s="48"/>
      <c r="H7409" s="61"/>
      <c r="I7409" s="48"/>
      <c r="J7409" s="48"/>
    </row>
    <row r="7410" spans="6:10" x14ac:dyDescent="0.25">
      <c r="F7410" s="48"/>
      <c r="G7410" s="48"/>
      <c r="H7410" s="61"/>
      <c r="I7410" s="48"/>
      <c r="J7410" s="48"/>
    </row>
    <row r="7411" spans="6:10" x14ac:dyDescent="0.25">
      <c r="F7411" s="48"/>
      <c r="G7411" s="48"/>
      <c r="H7411" s="61"/>
      <c r="I7411" s="48"/>
      <c r="J7411" s="48"/>
    </row>
    <row r="7412" spans="6:10" x14ac:dyDescent="0.25">
      <c r="F7412" s="48"/>
      <c r="G7412" s="48"/>
      <c r="H7412" s="61"/>
      <c r="I7412" s="48"/>
      <c r="J7412" s="48"/>
    </row>
    <row r="7413" spans="6:10" x14ac:dyDescent="0.25">
      <c r="F7413" s="48"/>
      <c r="G7413" s="48"/>
      <c r="H7413" s="61"/>
      <c r="I7413" s="48"/>
      <c r="J7413" s="48"/>
    </row>
    <row r="7414" spans="6:10" x14ac:dyDescent="0.25">
      <c r="F7414" s="48"/>
      <c r="G7414" s="48"/>
      <c r="H7414" s="61"/>
      <c r="I7414" s="48"/>
      <c r="J7414" s="48"/>
    </row>
    <row r="7415" spans="6:10" x14ac:dyDescent="0.25">
      <c r="F7415" s="48"/>
      <c r="G7415" s="48"/>
      <c r="H7415" s="61"/>
      <c r="I7415" s="48"/>
      <c r="J7415" s="48"/>
    </row>
    <row r="7416" spans="6:10" x14ac:dyDescent="0.25">
      <c r="F7416" s="48"/>
      <c r="G7416" s="48"/>
      <c r="H7416" s="61"/>
      <c r="I7416" s="48"/>
      <c r="J7416" s="48"/>
    </row>
    <row r="7417" spans="6:10" x14ac:dyDescent="0.25">
      <c r="F7417" s="48"/>
      <c r="G7417" s="48"/>
      <c r="H7417" s="61"/>
      <c r="I7417" s="48"/>
      <c r="J7417" s="48"/>
    </row>
    <row r="7418" spans="6:10" x14ac:dyDescent="0.25">
      <c r="F7418" s="48"/>
      <c r="G7418" s="48"/>
      <c r="H7418" s="61"/>
      <c r="I7418" s="48"/>
      <c r="J7418" s="48"/>
    </row>
    <row r="7419" spans="6:10" x14ac:dyDescent="0.25">
      <c r="F7419" s="48"/>
      <c r="G7419" s="48"/>
      <c r="H7419" s="61"/>
      <c r="I7419" s="48"/>
      <c r="J7419" s="48"/>
    </row>
    <row r="7420" spans="6:10" x14ac:dyDescent="0.25">
      <c r="F7420" s="48"/>
      <c r="G7420" s="48"/>
      <c r="H7420" s="61"/>
      <c r="I7420" s="48"/>
      <c r="J7420" s="48"/>
    </row>
    <row r="7421" spans="6:10" x14ac:dyDescent="0.25">
      <c r="F7421" s="48"/>
      <c r="G7421" s="48"/>
      <c r="H7421" s="61"/>
      <c r="I7421" s="48"/>
      <c r="J7421" s="48"/>
    </row>
    <row r="7422" spans="6:10" x14ac:dyDescent="0.25">
      <c r="F7422" s="48"/>
      <c r="G7422" s="48"/>
      <c r="H7422" s="61"/>
      <c r="I7422" s="48"/>
      <c r="J7422" s="48"/>
    </row>
    <row r="7423" spans="6:10" x14ac:dyDescent="0.25">
      <c r="F7423" s="48"/>
      <c r="G7423" s="48"/>
      <c r="H7423" s="61"/>
      <c r="I7423" s="48"/>
      <c r="J7423" s="48"/>
    </row>
    <row r="7424" spans="6:10" x14ac:dyDescent="0.25">
      <c r="F7424" s="48"/>
      <c r="G7424" s="48"/>
      <c r="H7424" s="61"/>
      <c r="I7424" s="48"/>
      <c r="J7424" s="48"/>
    </row>
    <row r="7425" spans="6:10" x14ac:dyDescent="0.25">
      <c r="F7425" s="48"/>
      <c r="G7425" s="48"/>
      <c r="H7425" s="61"/>
      <c r="I7425" s="48"/>
      <c r="J7425" s="48"/>
    </row>
    <row r="7426" spans="6:10" x14ac:dyDescent="0.25">
      <c r="F7426" s="48"/>
      <c r="G7426" s="48"/>
      <c r="H7426" s="61"/>
      <c r="I7426" s="48"/>
      <c r="J7426" s="48"/>
    </row>
    <row r="7427" spans="6:10" x14ac:dyDescent="0.25">
      <c r="F7427" s="48"/>
      <c r="G7427" s="48"/>
      <c r="H7427" s="61"/>
      <c r="I7427" s="48"/>
      <c r="J7427" s="48"/>
    </row>
    <row r="7428" spans="6:10" x14ac:dyDescent="0.25">
      <c r="F7428" s="48"/>
      <c r="G7428" s="48"/>
      <c r="H7428" s="61"/>
      <c r="I7428" s="48"/>
      <c r="J7428" s="48"/>
    </row>
    <row r="7429" spans="6:10" x14ac:dyDescent="0.25">
      <c r="F7429" s="48"/>
      <c r="G7429" s="48"/>
      <c r="H7429" s="61"/>
      <c r="I7429" s="48"/>
      <c r="J7429" s="48"/>
    </row>
    <row r="7430" spans="6:10" x14ac:dyDescent="0.25">
      <c r="F7430" s="48"/>
      <c r="G7430" s="48"/>
      <c r="H7430" s="61"/>
      <c r="I7430" s="48"/>
      <c r="J7430" s="48"/>
    </row>
    <row r="7431" spans="6:10" x14ac:dyDescent="0.25">
      <c r="F7431" s="48"/>
      <c r="G7431" s="48"/>
      <c r="H7431" s="61"/>
      <c r="I7431" s="48"/>
      <c r="J7431" s="48"/>
    </row>
    <row r="7432" spans="6:10" x14ac:dyDescent="0.25">
      <c r="F7432" s="48"/>
      <c r="G7432" s="48"/>
      <c r="H7432" s="61"/>
      <c r="I7432" s="48"/>
      <c r="J7432" s="48"/>
    </row>
    <row r="7433" spans="6:10" x14ac:dyDescent="0.25">
      <c r="F7433" s="48"/>
      <c r="G7433" s="48"/>
      <c r="H7433" s="61"/>
      <c r="I7433" s="48"/>
      <c r="J7433" s="48"/>
    </row>
    <row r="7434" spans="6:10" x14ac:dyDescent="0.25">
      <c r="F7434" s="48"/>
      <c r="G7434" s="48"/>
      <c r="H7434" s="61"/>
      <c r="I7434" s="48"/>
      <c r="J7434" s="48"/>
    </row>
    <row r="7435" spans="6:10" x14ac:dyDescent="0.25">
      <c r="F7435" s="48"/>
      <c r="G7435" s="48"/>
      <c r="H7435" s="61"/>
      <c r="I7435" s="48"/>
      <c r="J7435" s="48"/>
    </row>
    <row r="7436" spans="6:10" x14ac:dyDescent="0.25">
      <c r="F7436" s="48"/>
      <c r="G7436" s="48"/>
      <c r="H7436" s="61"/>
      <c r="I7436" s="48"/>
      <c r="J7436" s="48"/>
    </row>
    <row r="7437" spans="6:10" x14ac:dyDescent="0.25">
      <c r="F7437" s="48"/>
      <c r="G7437" s="48"/>
      <c r="H7437" s="61"/>
      <c r="I7437" s="48"/>
      <c r="J7437" s="48"/>
    </row>
    <row r="7438" spans="6:10" x14ac:dyDescent="0.25">
      <c r="F7438" s="48"/>
      <c r="G7438" s="48"/>
      <c r="H7438" s="61"/>
      <c r="I7438" s="48"/>
      <c r="J7438" s="48"/>
    </row>
    <row r="7439" spans="6:10" x14ac:dyDescent="0.25">
      <c r="F7439" s="48"/>
      <c r="G7439" s="48"/>
      <c r="H7439" s="61"/>
      <c r="I7439" s="48"/>
      <c r="J7439" s="48"/>
    </row>
    <row r="7440" spans="6:10" x14ac:dyDescent="0.25">
      <c r="F7440" s="48"/>
      <c r="G7440" s="48"/>
      <c r="H7440" s="61"/>
      <c r="I7440" s="48"/>
      <c r="J7440" s="48"/>
    </row>
    <row r="7441" spans="6:10" x14ac:dyDescent="0.25">
      <c r="F7441" s="48"/>
      <c r="G7441" s="48"/>
      <c r="H7441" s="61"/>
      <c r="I7441" s="48"/>
      <c r="J7441" s="48"/>
    </row>
    <row r="7442" spans="6:10" x14ac:dyDescent="0.25">
      <c r="F7442" s="48"/>
      <c r="G7442" s="48"/>
      <c r="H7442" s="61"/>
      <c r="I7442" s="48"/>
      <c r="J7442" s="48"/>
    </row>
    <row r="7443" spans="6:10" x14ac:dyDescent="0.25">
      <c r="F7443" s="48"/>
      <c r="G7443" s="48"/>
      <c r="H7443" s="61"/>
      <c r="I7443" s="48"/>
      <c r="J7443" s="48"/>
    </row>
    <row r="7444" spans="6:10" x14ac:dyDescent="0.25">
      <c r="F7444" s="48"/>
      <c r="G7444" s="48"/>
      <c r="H7444" s="61"/>
      <c r="I7444" s="48"/>
      <c r="J7444" s="48"/>
    </row>
    <row r="7445" spans="6:10" x14ac:dyDescent="0.25">
      <c r="F7445" s="48"/>
      <c r="G7445" s="48"/>
      <c r="H7445" s="61"/>
      <c r="I7445" s="48"/>
      <c r="J7445" s="48"/>
    </row>
    <row r="7446" spans="6:10" x14ac:dyDescent="0.25">
      <c r="F7446" s="48"/>
      <c r="G7446" s="48"/>
      <c r="H7446" s="61"/>
      <c r="I7446" s="48"/>
      <c r="J7446" s="48"/>
    </row>
    <row r="7447" spans="6:10" x14ac:dyDescent="0.25">
      <c r="F7447" s="48"/>
      <c r="G7447" s="48"/>
      <c r="H7447" s="61"/>
      <c r="I7447" s="48"/>
      <c r="J7447" s="48"/>
    </row>
    <row r="7448" spans="6:10" x14ac:dyDescent="0.25">
      <c r="F7448" s="48"/>
      <c r="G7448" s="48"/>
      <c r="H7448" s="61"/>
      <c r="I7448" s="48"/>
      <c r="J7448" s="48"/>
    </row>
    <row r="7449" spans="6:10" x14ac:dyDescent="0.25">
      <c r="F7449" s="48"/>
      <c r="G7449" s="48"/>
      <c r="H7449" s="61"/>
      <c r="I7449" s="48"/>
      <c r="J7449" s="48"/>
    </row>
    <row r="7450" spans="6:10" x14ac:dyDescent="0.25">
      <c r="F7450" s="48"/>
      <c r="G7450" s="48"/>
      <c r="H7450" s="61"/>
      <c r="I7450" s="48"/>
      <c r="J7450" s="48"/>
    </row>
    <row r="7451" spans="6:10" x14ac:dyDescent="0.25">
      <c r="F7451" s="48"/>
      <c r="G7451" s="48"/>
      <c r="H7451" s="61"/>
      <c r="I7451" s="48"/>
      <c r="J7451" s="48"/>
    </row>
    <row r="7452" spans="6:10" x14ac:dyDescent="0.25">
      <c r="F7452" s="48"/>
      <c r="G7452" s="48"/>
      <c r="H7452" s="61"/>
      <c r="I7452" s="48"/>
      <c r="J7452" s="48"/>
    </row>
    <row r="7453" spans="6:10" x14ac:dyDescent="0.25">
      <c r="F7453" s="48"/>
      <c r="G7453" s="48"/>
      <c r="H7453" s="61"/>
      <c r="I7453" s="48"/>
      <c r="J7453" s="48"/>
    </row>
    <row r="7454" spans="6:10" x14ac:dyDescent="0.25">
      <c r="F7454" s="48"/>
      <c r="G7454" s="48"/>
      <c r="H7454" s="61"/>
      <c r="I7454" s="48"/>
      <c r="J7454" s="48"/>
    </row>
    <row r="7455" spans="6:10" x14ac:dyDescent="0.25">
      <c r="F7455" s="48"/>
      <c r="G7455" s="48"/>
      <c r="H7455" s="61"/>
      <c r="I7455" s="48"/>
      <c r="J7455" s="48"/>
    </row>
    <row r="7456" spans="6:10" x14ac:dyDescent="0.25">
      <c r="F7456" s="48"/>
      <c r="G7456" s="48"/>
      <c r="H7456" s="61"/>
      <c r="I7456" s="48"/>
      <c r="J7456" s="48"/>
    </row>
    <row r="7457" spans="6:10" x14ac:dyDescent="0.25">
      <c r="F7457" s="48"/>
      <c r="G7457" s="48"/>
      <c r="H7457" s="61"/>
      <c r="I7457" s="48"/>
      <c r="J7457" s="48"/>
    </row>
    <row r="7458" spans="6:10" x14ac:dyDescent="0.25">
      <c r="F7458" s="48"/>
      <c r="G7458" s="48"/>
      <c r="H7458" s="61"/>
      <c r="I7458" s="48"/>
      <c r="J7458" s="48"/>
    </row>
    <row r="7459" spans="6:10" x14ac:dyDescent="0.25">
      <c r="F7459" s="48"/>
      <c r="G7459" s="48"/>
      <c r="H7459" s="61"/>
      <c r="I7459" s="48"/>
      <c r="J7459" s="48"/>
    </row>
    <row r="7460" spans="6:10" x14ac:dyDescent="0.25">
      <c r="F7460" s="48"/>
      <c r="G7460" s="48"/>
      <c r="H7460" s="61"/>
      <c r="I7460" s="48"/>
      <c r="J7460" s="48"/>
    </row>
    <row r="7461" spans="6:10" x14ac:dyDescent="0.25">
      <c r="F7461" s="48"/>
      <c r="G7461" s="48"/>
      <c r="H7461" s="61"/>
      <c r="I7461" s="48"/>
      <c r="J7461" s="48"/>
    </row>
    <row r="7462" spans="6:10" x14ac:dyDescent="0.25">
      <c r="F7462" s="48"/>
      <c r="G7462" s="48"/>
      <c r="H7462" s="61"/>
      <c r="I7462" s="48"/>
      <c r="J7462" s="48"/>
    </row>
    <row r="7463" spans="6:10" x14ac:dyDescent="0.25">
      <c r="F7463" s="48"/>
      <c r="G7463" s="48"/>
      <c r="H7463" s="61"/>
      <c r="I7463" s="48"/>
      <c r="J7463" s="48"/>
    </row>
    <row r="7464" spans="6:10" x14ac:dyDescent="0.25">
      <c r="F7464" s="48"/>
      <c r="G7464" s="48"/>
      <c r="H7464" s="61"/>
      <c r="I7464" s="48"/>
      <c r="J7464" s="48"/>
    </row>
    <row r="7465" spans="6:10" x14ac:dyDescent="0.25">
      <c r="F7465" s="48"/>
      <c r="G7465" s="48"/>
      <c r="H7465" s="61"/>
      <c r="I7465" s="48"/>
      <c r="J7465" s="48"/>
    </row>
    <row r="7466" spans="6:10" x14ac:dyDescent="0.25">
      <c r="F7466" s="48"/>
      <c r="G7466" s="48"/>
      <c r="H7466" s="61"/>
      <c r="I7466" s="48"/>
      <c r="J7466" s="48"/>
    </row>
    <row r="7467" spans="6:10" x14ac:dyDescent="0.25">
      <c r="F7467" s="48"/>
      <c r="G7467" s="48"/>
      <c r="H7467" s="61"/>
      <c r="I7467" s="48"/>
      <c r="J7467" s="48"/>
    </row>
    <row r="7468" spans="6:10" x14ac:dyDescent="0.25">
      <c r="F7468" s="48"/>
      <c r="G7468" s="48"/>
      <c r="H7468" s="61"/>
      <c r="I7468" s="48"/>
      <c r="J7468" s="48"/>
    </row>
    <row r="7469" spans="6:10" x14ac:dyDescent="0.25">
      <c r="F7469" s="48"/>
      <c r="G7469" s="48"/>
      <c r="H7469" s="61"/>
      <c r="I7469" s="48"/>
      <c r="J7469" s="48"/>
    </row>
    <row r="7470" spans="6:10" x14ac:dyDescent="0.25">
      <c r="F7470" s="48"/>
      <c r="G7470" s="48"/>
      <c r="H7470" s="61"/>
      <c r="I7470" s="48"/>
      <c r="J7470" s="48"/>
    </row>
    <row r="7471" spans="6:10" x14ac:dyDescent="0.25">
      <c r="F7471" s="48"/>
      <c r="G7471" s="48"/>
      <c r="H7471" s="61"/>
      <c r="I7471" s="48"/>
      <c r="J7471" s="48"/>
    </row>
    <row r="7472" spans="6:10" x14ac:dyDescent="0.25">
      <c r="F7472" s="48"/>
      <c r="G7472" s="48"/>
      <c r="H7472" s="61"/>
      <c r="I7472" s="48"/>
      <c r="J7472" s="48"/>
    </row>
    <row r="7473" spans="6:10" x14ac:dyDescent="0.25">
      <c r="F7473" s="48"/>
      <c r="G7473" s="48"/>
      <c r="H7473" s="61"/>
      <c r="I7473" s="48"/>
      <c r="J7473" s="48"/>
    </row>
    <row r="7474" spans="6:10" x14ac:dyDescent="0.25">
      <c r="F7474" s="48"/>
      <c r="G7474" s="48"/>
      <c r="H7474" s="61"/>
      <c r="I7474" s="48"/>
      <c r="J7474" s="48"/>
    </row>
    <row r="7475" spans="6:10" x14ac:dyDescent="0.25">
      <c r="F7475" s="48"/>
      <c r="G7475" s="48"/>
      <c r="H7475" s="61"/>
      <c r="I7475" s="48"/>
      <c r="J7475" s="48"/>
    </row>
    <row r="7476" spans="6:10" x14ac:dyDescent="0.25">
      <c r="F7476" s="48"/>
      <c r="G7476" s="48"/>
      <c r="H7476" s="61"/>
      <c r="I7476" s="48"/>
      <c r="J7476" s="48"/>
    </row>
    <row r="7477" spans="6:10" x14ac:dyDescent="0.25">
      <c r="F7477" s="48"/>
      <c r="G7477" s="48"/>
      <c r="H7477" s="61"/>
      <c r="I7477" s="48"/>
      <c r="J7477" s="48"/>
    </row>
    <row r="7478" spans="6:10" x14ac:dyDescent="0.25">
      <c r="F7478" s="48"/>
      <c r="G7478" s="48"/>
      <c r="H7478" s="61"/>
      <c r="I7478" s="48"/>
      <c r="J7478" s="48"/>
    </row>
    <row r="7479" spans="6:10" x14ac:dyDescent="0.25">
      <c r="F7479" s="48"/>
      <c r="G7479" s="48"/>
      <c r="H7479" s="61"/>
      <c r="I7479" s="48"/>
      <c r="J7479" s="48"/>
    </row>
    <row r="7480" spans="6:10" x14ac:dyDescent="0.25">
      <c r="F7480" s="48"/>
      <c r="G7480" s="48"/>
      <c r="H7480" s="61"/>
      <c r="I7480" s="48"/>
      <c r="J7480" s="48"/>
    </row>
    <row r="7481" spans="6:10" x14ac:dyDescent="0.25">
      <c r="F7481" s="48"/>
      <c r="G7481" s="48"/>
      <c r="H7481" s="61"/>
      <c r="I7481" s="48"/>
      <c r="J7481" s="48"/>
    </row>
    <row r="7482" spans="6:10" x14ac:dyDescent="0.25">
      <c r="F7482" s="48"/>
      <c r="G7482" s="48"/>
      <c r="H7482" s="61"/>
      <c r="I7482" s="48"/>
      <c r="J7482" s="48"/>
    </row>
    <row r="7483" spans="6:10" x14ac:dyDescent="0.25">
      <c r="F7483" s="48"/>
      <c r="G7483" s="48"/>
      <c r="H7483" s="61"/>
      <c r="I7483" s="48"/>
      <c r="J7483" s="48"/>
    </row>
    <row r="7484" spans="6:10" x14ac:dyDescent="0.25">
      <c r="F7484" s="48"/>
      <c r="G7484" s="48"/>
      <c r="H7484" s="61"/>
      <c r="I7484" s="48"/>
      <c r="J7484" s="48"/>
    </row>
    <row r="7485" spans="6:10" x14ac:dyDescent="0.25">
      <c r="F7485" s="48"/>
      <c r="G7485" s="48"/>
      <c r="H7485" s="61"/>
      <c r="I7485" s="48"/>
      <c r="J7485" s="48"/>
    </row>
    <row r="7486" spans="6:10" x14ac:dyDescent="0.25">
      <c r="F7486" s="48"/>
      <c r="G7486" s="48"/>
      <c r="H7486" s="61"/>
      <c r="I7486" s="48"/>
      <c r="J7486" s="48"/>
    </row>
    <row r="7487" spans="6:10" x14ac:dyDescent="0.25">
      <c r="F7487" s="48"/>
      <c r="G7487" s="48"/>
      <c r="H7487" s="61"/>
      <c r="I7487" s="48"/>
      <c r="J7487" s="48"/>
    </row>
    <row r="7488" spans="6:10" x14ac:dyDescent="0.25">
      <c r="F7488" s="48"/>
      <c r="G7488" s="48"/>
      <c r="H7488" s="61"/>
      <c r="I7488" s="48"/>
      <c r="J7488" s="48"/>
    </row>
    <row r="7489" spans="6:10" x14ac:dyDescent="0.25">
      <c r="F7489" s="48"/>
      <c r="G7489" s="48"/>
      <c r="H7489" s="61"/>
      <c r="I7489" s="48"/>
      <c r="J7489" s="48"/>
    </row>
    <row r="7490" spans="6:10" x14ac:dyDescent="0.25">
      <c r="F7490" s="48"/>
      <c r="G7490" s="48"/>
      <c r="H7490" s="61"/>
      <c r="I7490" s="48"/>
      <c r="J7490" s="48"/>
    </row>
    <row r="7491" spans="6:10" x14ac:dyDescent="0.25">
      <c r="F7491" s="48"/>
      <c r="G7491" s="48"/>
      <c r="H7491" s="61"/>
      <c r="I7491" s="48"/>
      <c r="J7491" s="48"/>
    </row>
    <row r="7492" spans="6:10" x14ac:dyDescent="0.25">
      <c r="F7492" s="48"/>
      <c r="G7492" s="48"/>
      <c r="H7492" s="61"/>
      <c r="I7492" s="48"/>
      <c r="J7492" s="48"/>
    </row>
    <row r="7493" spans="6:10" x14ac:dyDescent="0.25">
      <c r="F7493" s="48"/>
      <c r="G7493" s="48"/>
      <c r="H7493" s="61"/>
      <c r="I7493" s="48"/>
      <c r="J7493" s="48"/>
    </row>
    <row r="7494" spans="6:10" x14ac:dyDescent="0.25">
      <c r="F7494" s="48"/>
      <c r="G7494" s="48"/>
      <c r="H7494" s="61"/>
      <c r="I7494" s="48"/>
      <c r="J7494" s="48"/>
    </row>
    <row r="7495" spans="6:10" x14ac:dyDescent="0.25">
      <c r="F7495" s="48"/>
      <c r="G7495" s="48"/>
      <c r="H7495" s="61"/>
      <c r="I7495" s="48"/>
      <c r="J7495" s="48"/>
    </row>
    <row r="7496" spans="6:10" x14ac:dyDescent="0.25">
      <c r="F7496" s="48"/>
      <c r="G7496" s="48"/>
      <c r="H7496" s="61"/>
      <c r="I7496" s="48"/>
      <c r="J7496" s="48"/>
    </row>
    <row r="7497" spans="6:10" x14ac:dyDescent="0.25">
      <c r="F7497" s="48"/>
      <c r="G7497" s="48"/>
      <c r="H7497" s="61"/>
      <c r="I7497" s="48"/>
      <c r="J7497" s="48"/>
    </row>
    <row r="7498" spans="6:10" x14ac:dyDescent="0.25">
      <c r="F7498" s="48"/>
      <c r="G7498" s="48"/>
      <c r="H7498" s="61"/>
      <c r="I7498" s="48"/>
      <c r="J7498" s="48"/>
    </row>
    <row r="7499" spans="6:10" x14ac:dyDescent="0.25">
      <c r="F7499" s="48"/>
      <c r="G7499" s="48"/>
      <c r="H7499" s="61"/>
      <c r="I7499" s="48"/>
      <c r="J7499" s="48"/>
    </row>
    <row r="7500" spans="6:10" x14ac:dyDescent="0.25">
      <c r="F7500" s="48"/>
      <c r="G7500" s="48"/>
      <c r="H7500" s="61"/>
      <c r="I7500" s="48"/>
      <c r="J7500" s="48"/>
    </row>
    <row r="7501" spans="6:10" x14ac:dyDescent="0.25">
      <c r="F7501" s="48"/>
      <c r="G7501" s="48"/>
      <c r="H7501" s="61"/>
      <c r="I7501" s="48"/>
      <c r="J7501" s="48"/>
    </row>
    <row r="7502" spans="6:10" x14ac:dyDescent="0.25">
      <c r="F7502" s="48"/>
      <c r="G7502" s="48"/>
      <c r="H7502" s="61"/>
      <c r="I7502" s="48"/>
      <c r="J7502" s="48"/>
    </row>
    <row r="7503" spans="6:10" x14ac:dyDescent="0.25">
      <c r="F7503" s="48"/>
      <c r="G7503" s="48"/>
      <c r="H7503" s="61"/>
      <c r="I7503" s="48"/>
      <c r="J7503" s="48"/>
    </row>
    <row r="7504" spans="6:10" x14ac:dyDescent="0.25">
      <c r="F7504" s="48"/>
      <c r="G7504" s="48"/>
      <c r="H7504" s="61"/>
      <c r="I7504" s="48"/>
      <c r="J7504" s="48"/>
    </row>
    <row r="7505" spans="6:10" x14ac:dyDescent="0.25">
      <c r="F7505" s="48"/>
      <c r="G7505" s="48"/>
      <c r="H7505" s="61"/>
      <c r="I7505" s="48"/>
      <c r="J7505" s="48"/>
    </row>
    <row r="7506" spans="6:10" x14ac:dyDescent="0.25">
      <c r="F7506" s="48"/>
      <c r="G7506" s="48"/>
      <c r="H7506" s="61"/>
      <c r="I7506" s="48"/>
      <c r="J7506" s="48"/>
    </row>
    <row r="7507" spans="6:10" x14ac:dyDescent="0.25">
      <c r="F7507" s="48"/>
      <c r="G7507" s="48"/>
      <c r="H7507" s="61"/>
      <c r="I7507" s="48"/>
      <c r="J7507" s="48"/>
    </row>
    <row r="7508" spans="6:10" x14ac:dyDescent="0.25">
      <c r="F7508" s="48"/>
      <c r="G7508" s="48"/>
      <c r="H7508" s="61"/>
      <c r="I7508" s="48"/>
      <c r="J7508" s="48"/>
    </row>
    <row r="7509" spans="6:10" x14ac:dyDescent="0.25">
      <c r="F7509" s="48"/>
      <c r="G7509" s="48"/>
      <c r="H7509" s="61"/>
      <c r="I7509" s="48"/>
      <c r="J7509" s="48"/>
    </row>
    <row r="7510" spans="6:10" x14ac:dyDescent="0.25">
      <c r="F7510" s="48"/>
      <c r="G7510" s="48"/>
      <c r="H7510" s="61"/>
      <c r="I7510" s="48"/>
      <c r="J7510" s="48"/>
    </row>
    <row r="7511" spans="6:10" x14ac:dyDescent="0.25">
      <c r="F7511" s="48"/>
      <c r="G7511" s="48"/>
      <c r="H7511" s="61"/>
      <c r="I7511" s="48"/>
      <c r="J7511" s="48"/>
    </row>
    <row r="7512" spans="6:10" x14ac:dyDescent="0.25">
      <c r="F7512" s="48"/>
      <c r="G7512" s="48"/>
      <c r="H7512" s="61"/>
      <c r="I7512" s="48"/>
      <c r="J7512" s="48"/>
    </row>
    <row r="7513" spans="6:10" x14ac:dyDescent="0.25">
      <c r="F7513" s="48"/>
      <c r="G7513" s="48"/>
      <c r="H7513" s="61"/>
      <c r="I7513" s="48"/>
      <c r="J7513" s="48"/>
    </row>
    <row r="7514" spans="6:10" x14ac:dyDescent="0.25">
      <c r="F7514" s="48"/>
      <c r="G7514" s="48"/>
      <c r="H7514" s="61"/>
      <c r="I7514" s="48"/>
      <c r="J7514" s="48"/>
    </row>
    <row r="7515" spans="6:10" x14ac:dyDescent="0.25">
      <c r="F7515" s="48"/>
      <c r="G7515" s="48"/>
      <c r="H7515" s="61"/>
      <c r="I7515" s="48"/>
      <c r="J7515" s="48"/>
    </row>
    <row r="7516" spans="6:10" x14ac:dyDescent="0.25">
      <c r="F7516" s="48"/>
      <c r="G7516" s="48"/>
      <c r="H7516" s="61"/>
      <c r="I7516" s="48"/>
      <c r="J7516" s="48"/>
    </row>
    <row r="7517" spans="6:10" x14ac:dyDescent="0.25">
      <c r="F7517" s="48"/>
      <c r="G7517" s="48"/>
      <c r="H7517" s="61"/>
      <c r="I7517" s="48"/>
      <c r="J7517" s="48"/>
    </row>
    <row r="7518" spans="6:10" x14ac:dyDescent="0.25">
      <c r="F7518" s="48"/>
      <c r="G7518" s="48"/>
      <c r="H7518" s="61"/>
      <c r="I7518" s="48"/>
      <c r="J7518" s="48"/>
    </row>
    <row r="7519" spans="6:10" x14ac:dyDescent="0.25">
      <c r="F7519" s="48"/>
      <c r="G7519" s="48"/>
      <c r="H7519" s="61"/>
      <c r="I7519" s="48"/>
      <c r="J7519" s="48"/>
    </row>
    <row r="7520" spans="6:10" x14ac:dyDescent="0.25">
      <c r="F7520" s="48"/>
      <c r="G7520" s="48"/>
      <c r="H7520" s="61"/>
      <c r="I7520" s="48"/>
      <c r="J7520" s="48"/>
    </row>
    <row r="7521" spans="6:10" x14ac:dyDescent="0.25">
      <c r="F7521" s="48"/>
      <c r="G7521" s="48"/>
      <c r="H7521" s="61"/>
      <c r="I7521" s="48"/>
      <c r="J7521" s="48"/>
    </row>
    <row r="7522" spans="6:10" x14ac:dyDescent="0.25">
      <c r="F7522" s="48"/>
      <c r="G7522" s="48"/>
      <c r="H7522" s="61"/>
      <c r="I7522" s="48"/>
      <c r="J7522" s="48"/>
    </row>
    <row r="7523" spans="6:10" x14ac:dyDescent="0.25">
      <c r="F7523" s="48"/>
      <c r="G7523" s="48"/>
      <c r="H7523" s="61"/>
      <c r="I7523" s="48"/>
      <c r="J7523" s="48"/>
    </row>
    <row r="7524" spans="6:10" x14ac:dyDescent="0.25">
      <c r="F7524" s="48"/>
      <c r="G7524" s="48"/>
      <c r="H7524" s="61"/>
      <c r="I7524" s="48"/>
      <c r="J7524" s="48"/>
    </row>
    <row r="7525" spans="6:10" x14ac:dyDescent="0.25">
      <c r="F7525" s="48"/>
      <c r="G7525" s="48"/>
      <c r="H7525" s="61"/>
      <c r="I7525" s="48"/>
      <c r="J7525" s="48"/>
    </row>
    <row r="7526" spans="6:10" x14ac:dyDescent="0.25">
      <c r="F7526" s="48"/>
      <c r="G7526" s="48"/>
      <c r="H7526" s="61"/>
      <c r="I7526" s="48"/>
      <c r="J7526" s="48"/>
    </row>
    <row r="7527" spans="6:10" x14ac:dyDescent="0.25">
      <c r="F7527" s="48"/>
      <c r="G7527" s="48"/>
      <c r="H7527" s="61"/>
      <c r="I7527" s="48"/>
      <c r="J7527" s="48"/>
    </row>
    <row r="7528" spans="6:10" x14ac:dyDescent="0.25">
      <c r="F7528" s="48"/>
      <c r="G7528" s="48"/>
      <c r="H7528" s="61"/>
      <c r="I7528" s="48"/>
      <c r="J7528" s="48"/>
    </row>
    <row r="7529" spans="6:10" x14ac:dyDescent="0.25">
      <c r="F7529" s="48"/>
      <c r="G7529" s="48"/>
      <c r="H7529" s="61"/>
      <c r="I7529" s="48"/>
      <c r="J7529" s="48"/>
    </row>
    <row r="7530" spans="6:10" x14ac:dyDescent="0.25">
      <c r="F7530" s="48"/>
      <c r="G7530" s="48"/>
      <c r="H7530" s="61"/>
      <c r="I7530" s="48"/>
      <c r="J7530" s="48"/>
    </row>
    <row r="7531" spans="6:10" x14ac:dyDescent="0.25">
      <c r="F7531" s="48"/>
      <c r="G7531" s="48"/>
      <c r="H7531" s="61"/>
      <c r="I7531" s="48"/>
      <c r="J7531" s="48"/>
    </row>
    <row r="7532" spans="6:10" x14ac:dyDescent="0.25">
      <c r="F7532" s="48"/>
      <c r="G7532" s="48"/>
      <c r="H7532" s="61"/>
      <c r="I7532" s="48"/>
      <c r="J7532" s="48"/>
    </row>
    <row r="7533" spans="6:10" x14ac:dyDescent="0.25">
      <c r="F7533" s="48"/>
      <c r="G7533" s="48"/>
      <c r="H7533" s="61"/>
      <c r="I7533" s="48"/>
      <c r="J7533" s="48"/>
    </row>
    <row r="7534" spans="6:10" x14ac:dyDescent="0.25">
      <c r="F7534" s="48"/>
      <c r="G7534" s="48"/>
      <c r="H7534" s="61"/>
      <c r="I7534" s="48"/>
      <c r="J7534" s="48"/>
    </row>
    <row r="7535" spans="6:10" x14ac:dyDescent="0.25">
      <c r="F7535" s="48"/>
      <c r="G7535" s="48"/>
      <c r="H7535" s="61"/>
      <c r="I7535" s="48"/>
      <c r="J7535" s="48"/>
    </row>
    <row r="7536" spans="6:10" x14ac:dyDescent="0.25">
      <c r="F7536" s="48"/>
      <c r="G7536" s="48"/>
      <c r="H7536" s="61"/>
      <c r="I7536" s="48"/>
      <c r="J7536" s="48"/>
    </row>
    <row r="7537" spans="6:10" x14ac:dyDescent="0.25">
      <c r="F7537" s="48"/>
      <c r="G7537" s="48"/>
      <c r="H7537" s="61"/>
      <c r="I7537" s="48"/>
      <c r="J7537" s="48"/>
    </row>
    <row r="7538" spans="6:10" x14ac:dyDescent="0.25">
      <c r="F7538" s="48"/>
      <c r="G7538" s="48"/>
      <c r="H7538" s="61"/>
      <c r="I7538" s="48"/>
      <c r="J7538" s="48"/>
    </row>
    <row r="7539" spans="6:10" x14ac:dyDescent="0.25">
      <c r="F7539" s="48"/>
      <c r="G7539" s="48"/>
      <c r="H7539" s="61"/>
      <c r="I7539" s="48"/>
      <c r="J7539" s="48"/>
    </row>
    <row r="7540" spans="6:10" x14ac:dyDescent="0.25">
      <c r="F7540" s="48"/>
      <c r="G7540" s="48"/>
      <c r="H7540" s="61"/>
      <c r="I7540" s="48"/>
      <c r="J7540" s="48"/>
    </row>
    <row r="7541" spans="6:10" x14ac:dyDescent="0.25">
      <c r="F7541" s="48"/>
      <c r="G7541" s="48"/>
      <c r="H7541" s="61"/>
      <c r="I7541" s="48"/>
      <c r="J7541" s="48"/>
    </row>
    <row r="7542" spans="6:10" x14ac:dyDescent="0.25">
      <c r="F7542" s="48"/>
      <c r="G7542" s="48"/>
      <c r="H7542" s="61"/>
      <c r="I7542" s="48"/>
      <c r="J7542" s="48"/>
    </row>
    <row r="7543" spans="6:10" x14ac:dyDescent="0.25">
      <c r="F7543" s="48"/>
      <c r="G7543" s="48"/>
      <c r="H7543" s="61"/>
      <c r="I7543" s="48"/>
      <c r="J7543" s="48"/>
    </row>
    <row r="7544" spans="6:10" x14ac:dyDescent="0.25">
      <c r="F7544" s="48"/>
      <c r="G7544" s="48"/>
      <c r="H7544" s="61"/>
      <c r="I7544" s="48"/>
      <c r="J7544" s="48"/>
    </row>
    <row r="7545" spans="6:10" x14ac:dyDescent="0.25">
      <c r="F7545" s="48"/>
      <c r="G7545" s="48"/>
      <c r="H7545" s="61"/>
      <c r="I7545" s="48"/>
      <c r="J7545" s="48"/>
    </row>
    <row r="7546" spans="6:10" x14ac:dyDescent="0.25">
      <c r="F7546" s="48"/>
      <c r="G7546" s="48"/>
      <c r="H7546" s="61"/>
      <c r="I7546" s="48"/>
      <c r="J7546" s="48"/>
    </row>
    <row r="7547" spans="6:10" x14ac:dyDescent="0.25">
      <c r="F7547" s="48"/>
      <c r="G7547" s="48"/>
      <c r="H7547" s="61"/>
      <c r="I7547" s="48"/>
      <c r="J7547" s="48"/>
    </row>
    <row r="7548" spans="6:10" x14ac:dyDescent="0.25">
      <c r="F7548" s="48"/>
      <c r="G7548" s="48"/>
      <c r="H7548" s="61"/>
      <c r="I7548" s="48"/>
      <c r="J7548" s="48"/>
    </row>
    <row r="7549" spans="6:10" x14ac:dyDescent="0.25">
      <c r="F7549" s="48"/>
      <c r="G7549" s="48"/>
      <c r="H7549" s="61"/>
      <c r="I7549" s="48"/>
      <c r="J7549" s="48"/>
    </row>
    <row r="7550" spans="6:10" x14ac:dyDescent="0.25">
      <c r="F7550" s="48"/>
      <c r="G7550" s="48"/>
      <c r="H7550" s="61"/>
      <c r="I7550" s="48"/>
      <c r="J7550" s="48"/>
    </row>
    <row r="7551" spans="6:10" x14ac:dyDescent="0.25">
      <c r="F7551" s="48"/>
      <c r="G7551" s="48"/>
      <c r="H7551" s="61"/>
      <c r="I7551" s="48"/>
      <c r="J7551" s="48"/>
    </row>
    <row r="7552" spans="6:10" x14ac:dyDescent="0.25">
      <c r="F7552" s="48"/>
      <c r="G7552" s="48"/>
      <c r="H7552" s="61"/>
      <c r="I7552" s="48"/>
      <c r="J7552" s="48"/>
    </row>
    <row r="7553" spans="6:10" x14ac:dyDescent="0.25">
      <c r="F7553" s="48"/>
      <c r="G7553" s="48"/>
      <c r="H7553" s="61"/>
      <c r="I7553" s="48"/>
      <c r="J7553" s="48"/>
    </row>
    <row r="7554" spans="6:10" x14ac:dyDescent="0.25">
      <c r="F7554" s="48"/>
      <c r="G7554" s="48"/>
      <c r="H7554" s="61"/>
      <c r="I7554" s="48"/>
      <c r="J7554" s="48"/>
    </row>
    <row r="7555" spans="6:10" x14ac:dyDescent="0.25">
      <c r="F7555" s="48"/>
      <c r="G7555" s="48"/>
      <c r="H7555" s="61"/>
      <c r="I7555" s="48"/>
      <c r="J7555" s="48"/>
    </row>
    <row r="7556" spans="6:10" x14ac:dyDescent="0.25">
      <c r="F7556" s="48"/>
      <c r="G7556" s="48"/>
      <c r="H7556" s="61"/>
      <c r="I7556" s="48"/>
      <c r="J7556" s="48"/>
    </row>
    <row r="7557" spans="6:10" x14ac:dyDescent="0.25">
      <c r="F7557" s="48"/>
      <c r="G7557" s="48"/>
      <c r="H7557" s="61"/>
      <c r="I7557" s="48"/>
      <c r="J7557" s="48"/>
    </row>
    <row r="7558" spans="6:10" x14ac:dyDescent="0.25">
      <c r="F7558" s="48"/>
      <c r="G7558" s="48"/>
      <c r="H7558" s="61"/>
      <c r="I7558" s="48"/>
      <c r="J7558" s="48"/>
    </row>
    <row r="7559" spans="6:10" x14ac:dyDescent="0.25">
      <c r="F7559" s="48"/>
      <c r="G7559" s="48"/>
      <c r="H7559" s="61"/>
      <c r="I7559" s="48"/>
      <c r="J7559" s="48"/>
    </row>
    <row r="7560" spans="6:10" x14ac:dyDescent="0.25">
      <c r="F7560" s="48"/>
      <c r="G7560" s="48"/>
      <c r="H7560" s="61"/>
      <c r="I7560" s="48"/>
      <c r="J7560" s="48"/>
    </row>
    <row r="7561" spans="6:10" x14ac:dyDescent="0.25">
      <c r="F7561" s="48"/>
      <c r="G7561" s="48"/>
      <c r="H7561" s="61"/>
      <c r="I7561" s="48"/>
      <c r="J7561" s="48"/>
    </row>
    <row r="7562" spans="6:10" x14ac:dyDescent="0.25">
      <c r="F7562" s="48"/>
      <c r="G7562" s="48"/>
      <c r="H7562" s="61"/>
      <c r="I7562" s="48"/>
      <c r="J7562" s="48"/>
    </row>
    <row r="7563" spans="6:10" x14ac:dyDescent="0.25">
      <c r="F7563" s="48"/>
      <c r="G7563" s="48"/>
      <c r="H7563" s="61"/>
      <c r="I7563" s="48"/>
      <c r="J7563" s="48"/>
    </row>
    <row r="7564" spans="6:10" x14ac:dyDescent="0.25">
      <c r="F7564" s="48"/>
      <c r="G7564" s="48"/>
      <c r="H7564" s="61"/>
      <c r="I7564" s="48"/>
      <c r="J7564" s="48"/>
    </row>
    <row r="7565" spans="6:10" x14ac:dyDescent="0.25">
      <c r="F7565" s="48"/>
      <c r="G7565" s="48"/>
      <c r="H7565" s="61"/>
      <c r="I7565" s="48"/>
      <c r="J7565" s="48"/>
    </row>
    <row r="7566" spans="6:10" x14ac:dyDescent="0.25">
      <c r="F7566" s="48"/>
      <c r="G7566" s="48"/>
      <c r="H7566" s="61"/>
      <c r="I7566" s="48"/>
      <c r="J7566" s="48"/>
    </row>
    <row r="7567" spans="6:10" x14ac:dyDescent="0.25">
      <c r="F7567" s="48"/>
      <c r="G7567" s="48"/>
      <c r="H7567" s="61"/>
      <c r="I7567" s="48"/>
      <c r="J7567" s="48"/>
    </row>
    <row r="7568" spans="6:10" x14ac:dyDescent="0.25">
      <c r="F7568" s="48"/>
      <c r="G7568" s="48"/>
      <c r="H7568" s="61"/>
      <c r="I7568" s="48"/>
      <c r="J7568" s="48"/>
    </row>
    <row r="7569" spans="6:10" x14ac:dyDescent="0.25">
      <c r="F7569" s="48"/>
      <c r="G7569" s="48"/>
      <c r="H7569" s="61"/>
      <c r="I7569" s="48"/>
      <c r="J7569" s="48"/>
    </row>
    <row r="7570" spans="6:10" x14ac:dyDescent="0.25">
      <c r="F7570" s="48"/>
      <c r="G7570" s="48"/>
      <c r="H7570" s="61"/>
      <c r="I7570" s="48"/>
      <c r="J7570" s="48"/>
    </row>
    <row r="7571" spans="6:10" x14ac:dyDescent="0.25">
      <c r="F7571" s="48"/>
      <c r="G7571" s="48"/>
      <c r="H7571" s="61"/>
      <c r="I7571" s="48"/>
      <c r="J7571" s="48"/>
    </row>
    <row r="7572" spans="6:10" x14ac:dyDescent="0.25">
      <c r="F7572" s="48"/>
      <c r="G7572" s="48"/>
      <c r="H7572" s="61"/>
      <c r="I7572" s="48"/>
      <c r="J7572" s="48"/>
    </row>
    <row r="7573" spans="6:10" x14ac:dyDescent="0.25">
      <c r="F7573" s="48"/>
      <c r="G7573" s="48"/>
      <c r="H7573" s="61"/>
      <c r="I7573" s="48"/>
      <c r="J7573" s="48"/>
    </row>
    <row r="7574" spans="6:10" x14ac:dyDescent="0.25">
      <c r="F7574" s="48"/>
      <c r="G7574" s="48"/>
      <c r="H7574" s="61"/>
      <c r="I7574" s="48"/>
      <c r="J7574" s="48"/>
    </row>
    <row r="7575" spans="6:10" x14ac:dyDescent="0.25">
      <c r="F7575" s="48"/>
      <c r="G7575" s="48"/>
      <c r="H7575" s="61"/>
      <c r="I7575" s="48"/>
      <c r="J7575" s="48"/>
    </row>
    <row r="7576" spans="6:10" x14ac:dyDescent="0.25">
      <c r="F7576" s="48"/>
      <c r="G7576" s="48"/>
      <c r="H7576" s="61"/>
      <c r="I7576" s="48"/>
      <c r="J7576" s="48"/>
    </row>
    <row r="7577" spans="6:10" x14ac:dyDescent="0.25">
      <c r="F7577" s="48"/>
      <c r="G7577" s="48"/>
      <c r="H7577" s="61"/>
      <c r="I7577" s="48"/>
      <c r="J7577" s="48"/>
    </row>
    <row r="7578" spans="6:10" x14ac:dyDescent="0.25">
      <c r="F7578" s="48"/>
      <c r="G7578" s="48"/>
      <c r="H7578" s="61"/>
      <c r="I7578" s="48"/>
      <c r="J7578" s="48"/>
    </row>
    <row r="7579" spans="6:10" x14ac:dyDescent="0.25">
      <c r="F7579" s="48"/>
      <c r="G7579" s="48"/>
      <c r="H7579" s="61"/>
      <c r="I7579" s="48"/>
      <c r="J7579" s="48"/>
    </row>
    <row r="7580" spans="6:10" x14ac:dyDescent="0.25">
      <c r="F7580" s="48"/>
      <c r="G7580" s="48"/>
      <c r="H7580" s="61"/>
      <c r="I7580" s="48"/>
      <c r="J7580" s="48"/>
    </row>
    <row r="7581" spans="6:10" x14ac:dyDescent="0.25">
      <c r="F7581" s="48"/>
      <c r="G7581" s="48"/>
      <c r="H7581" s="61"/>
      <c r="I7581" s="48"/>
      <c r="J7581" s="48"/>
    </row>
    <row r="7582" spans="6:10" x14ac:dyDescent="0.25">
      <c r="F7582" s="48"/>
      <c r="G7582" s="48"/>
      <c r="H7582" s="61"/>
      <c r="I7582" s="48"/>
      <c r="J7582" s="48"/>
    </row>
    <row r="7583" spans="6:10" x14ac:dyDescent="0.25">
      <c r="F7583" s="48"/>
      <c r="G7583" s="48"/>
      <c r="H7583" s="61"/>
      <c r="I7583" s="48"/>
      <c r="J7583" s="48"/>
    </row>
    <row r="7584" spans="6:10" x14ac:dyDescent="0.25">
      <c r="F7584" s="48"/>
      <c r="G7584" s="48"/>
      <c r="H7584" s="61"/>
      <c r="I7584" s="48"/>
      <c r="J7584" s="48"/>
    </row>
    <row r="7585" spans="6:10" x14ac:dyDescent="0.25">
      <c r="F7585" s="48"/>
      <c r="G7585" s="48"/>
      <c r="H7585" s="61"/>
      <c r="I7585" s="48"/>
      <c r="J7585" s="48"/>
    </row>
    <row r="7586" spans="6:10" x14ac:dyDescent="0.25">
      <c r="F7586" s="48"/>
      <c r="G7586" s="48"/>
      <c r="H7586" s="61"/>
      <c r="I7586" s="48"/>
      <c r="J7586" s="48"/>
    </row>
    <row r="7587" spans="6:10" x14ac:dyDescent="0.25">
      <c r="F7587" s="48"/>
      <c r="G7587" s="48"/>
      <c r="H7587" s="61"/>
      <c r="I7587" s="48"/>
      <c r="J7587" s="48"/>
    </row>
    <row r="7588" spans="6:10" x14ac:dyDescent="0.25">
      <c r="F7588" s="48"/>
      <c r="G7588" s="48"/>
      <c r="H7588" s="61"/>
      <c r="I7588" s="48"/>
      <c r="J7588" s="48"/>
    </row>
    <row r="7589" spans="6:10" x14ac:dyDescent="0.25">
      <c r="F7589" s="48"/>
      <c r="G7589" s="48"/>
      <c r="H7589" s="61"/>
      <c r="I7589" s="48"/>
      <c r="J7589" s="48"/>
    </row>
    <row r="7590" spans="6:10" x14ac:dyDescent="0.25">
      <c r="F7590" s="48"/>
      <c r="G7590" s="48"/>
      <c r="H7590" s="61"/>
      <c r="I7590" s="48"/>
      <c r="J7590" s="48"/>
    </row>
    <row r="7591" spans="6:10" x14ac:dyDescent="0.25">
      <c r="F7591" s="48"/>
      <c r="G7591" s="48"/>
      <c r="H7591" s="61"/>
      <c r="I7591" s="48"/>
      <c r="J7591" s="48"/>
    </row>
    <row r="7592" spans="6:10" x14ac:dyDescent="0.25">
      <c r="F7592" s="48"/>
      <c r="G7592" s="48"/>
      <c r="H7592" s="61"/>
      <c r="I7592" s="48"/>
      <c r="J7592" s="48"/>
    </row>
    <row r="7593" spans="6:10" x14ac:dyDescent="0.25">
      <c r="F7593" s="48"/>
      <c r="G7593" s="48"/>
      <c r="H7593" s="61"/>
      <c r="I7593" s="48"/>
      <c r="J7593" s="48"/>
    </row>
    <row r="7594" spans="6:10" x14ac:dyDescent="0.25">
      <c r="F7594" s="48"/>
      <c r="G7594" s="48"/>
      <c r="H7594" s="61"/>
      <c r="I7594" s="48"/>
      <c r="J7594" s="48"/>
    </row>
    <row r="7595" spans="6:10" x14ac:dyDescent="0.25">
      <c r="F7595" s="48"/>
      <c r="G7595" s="48"/>
      <c r="H7595" s="61"/>
      <c r="I7595" s="48"/>
      <c r="J7595" s="48"/>
    </row>
    <row r="7596" spans="6:10" x14ac:dyDescent="0.25">
      <c r="F7596" s="48"/>
      <c r="G7596" s="48"/>
      <c r="H7596" s="61"/>
      <c r="I7596" s="48"/>
      <c r="J7596" s="48"/>
    </row>
    <row r="7597" spans="6:10" x14ac:dyDescent="0.25">
      <c r="F7597" s="48"/>
      <c r="G7597" s="48"/>
      <c r="H7597" s="61"/>
      <c r="I7597" s="48"/>
      <c r="J7597" s="48"/>
    </row>
    <row r="7598" spans="6:10" x14ac:dyDescent="0.25">
      <c r="F7598" s="48"/>
      <c r="G7598" s="48"/>
      <c r="H7598" s="61"/>
      <c r="I7598" s="48"/>
      <c r="J7598" s="48"/>
    </row>
    <row r="7599" spans="6:10" x14ac:dyDescent="0.25">
      <c r="F7599" s="48"/>
      <c r="G7599" s="48"/>
      <c r="H7599" s="61"/>
      <c r="I7599" s="48"/>
      <c r="J7599" s="48"/>
    </row>
    <row r="7600" spans="6:10" x14ac:dyDescent="0.25">
      <c r="F7600" s="48"/>
      <c r="G7600" s="48"/>
      <c r="H7600" s="61"/>
      <c r="I7600" s="48"/>
      <c r="J7600" s="48"/>
    </row>
    <row r="7601" spans="6:10" x14ac:dyDescent="0.25">
      <c r="F7601" s="48"/>
      <c r="G7601" s="48"/>
      <c r="H7601" s="61"/>
      <c r="I7601" s="48"/>
      <c r="J7601" s="48"/>
    </row>
    <row r="7602" spans="6:10" x14ac:dyDescent="0.25">
      <c r="F7602" s="48"/>
      <c r="G7602" s="48"/>
      <c r="H7602" s="61"/>
      <c r="I7602" s="48"/>
      <c r="J7602" s="48"/>
    </row>
    <row r="7603" spans="6:10" x14ac:dyDescent="0.25">
      <c r="F7603" s="48"/>
      <c r="G7603" s="48"/>
      <c r="H7603" s="61"/>
      <c r="I7603" s="48"/>
      <c r="J7603" s="48"/>
    </row>
    <row r="7604" spans="6:10" x14ac:dyDescent="0.25">
      <c r="F7604" s="48"/>
      <c r="G7604" s="48"/>
      <c r="H7604" s="61"/>
      <c r="I7604" s="48"/>
      <c r="J7604" s="48"/>
    </row>
    <row r="7605" spans="6:10" x14ac:dyDescent="0.25">
      <c r="F7605" s="48"/>
      <c r="G7605" s="48"/>
      <c r="H7605" s="61"/>
      <c r="I7605" s="48"/>
      <c r="J7605" s="48"/>
    </row>
    <row r="7606" spans="6:10" x14ac:dyDescent="0.25">
      <c r="F7606" s="48"/>
      <c r="G7606" s="48"/>
      <c r="H7606" s="61"/>
      <c r="I7606" s="48"/>
      <c r="J7606" s="48"/>
    </row>
    <row r="7607" spans="6:10" x14ac:dyDescent="0.25">
      <c r="F7607" s="48"/>
      <c r="G7607" s="48"/>
      <c r="H7607" s="61"/>
      <c r="I7607" s="48"/>
      <c r="J7607" s="48"/>
    </row>
    <row r="7608" spans="6:10" x14ac:dyDescent="0.25">
      <c r="F7608" s="48"/>
      <c r="G7608" s="48"/>
      <c r="H7608" s="61"/>
      <c r="I7608" s="48"/>
      <c r="J7608" s="48"/>
    </row>
    <row r="7609" spans="6:10" x14ac:dyDescent="0.25">
      <c r="F7609" s="48"/>
      <c r="G7609" s="48"/>
      <c r="H7609" s="61"/>
      <c r="I7609" s="48"/>
      <c r="J7609" s="48"/>
    </row>
    <row r="7610" spans="6:10" x14ac:dyDescent="0.25">
      <c r="F7610" s="48"/>
      <c r="G7610" s="48"/>
      <c r="H7610" s="61"/>
      <c r="I7610" s="48"/>
      <c r="J7610" s="48"/>
    </row>
    <row r="7611" spans="6:10" x14ac:dyDescent="0.25">
      <c r="F7611" s="48"/>
      <c r="G7611" s="48"/>
      <c r="H7611" s="61"/>
      <c r="I7611" s="48"/>
      <c r="J7611" s="48"/>
    </row>
    <row r="7612" spans="6:10" x14ac:dyDescent="0.25">
      <c r="F7612" s="48"/>
      <c r="G7612" s="48"/>
      <c r="H7612" s="61"/>
      <c r="I7612" s="48"/>
      <c r="J7612" s="48"/>
    </row>
    <row r="7613" spans="6:10" x14ac:dyDescent="0.25">
      <c r="F7613" s="48"/>
      <c r="G7613" s="48"/>
      <c r="H7613" s="61"/>
      <c r="I7613" s="48"/>
      <c r="J7613" s="48"/>
    </row>
    <row r="7614" spans="6:10" x14ac:dyDescent="0.25">
      <c r="F7614" s="48"/>
      <c r="G7614" s="48"/>
      <c r="H7614" s="61"/>
      <c r="I7614" s="48"/>
      <c r="J7614" s="48"/>
    </row>
    <row r="7615" spans="6:10" x14ac:dyDescent="0.25">
      <c r="F7615" s="48"/>
      <c r="G7615" s="48"/>
      <c r="H7615" s="61"/>
      <c r="I7615" s="48"/>
      <c r="J7615" s="48"/>
    </row>
    <row r="7616" spans="6:10" x14ac:dyDescent="0.25">
      <c r="F7616" s="48"/>
      <c r="G7616" s="48"/>
      <c r="H7616" s="61"/>
      <c r="I7616" s="48"/>
      <c r="J7616" s="48"/>
    </row>
    <row r="7617" spans="6:10" x14ac:dyDescent="0.25">
      <c r="F7617" s="48"/>
      <c r="G7617" s="48"/>
      <c r="H7617" s="61"/>
      <c r="I7617" s="48"/>
      <c r="J7617" s="48"/>
    </row>
    <row r="7618" spans="6:10" x14ac:dyDescent="0.25">
      <c r="F7618" s="48"/>
      <c r="G7618" s="48"/>
      <c r="H7618" s="61"/>
      <c r="I7618" s="48"/>
      <c r="J7618" s="48"/>
    </row>
    <row r="7619" spans="6:10" x14ac:dyDescent="0.25">
      <c r="F7619" s="48"/>
      <c r="G7619" s="48"/>
      <c r="H7619" s="61"/>
      <c r="I7619" s="48"/>
      <c r="J7619" s="48"/>
    </row>
    <row r="7620" spans="6:10" x14ac:dyDescent="0.25">
      <c r="F7620" s="48"/>
      <c r="G7620" s="48"/>
      <c r="H7620" s="61"/>
      <c r="I7620" s="48"/>
      <c r="J7620" s="48"/>
    </row>
    <row r="7621" spans="6:10" x14ac:dyDescent="0.25">
      <c r="F7621" s="48"/>
      <c r="G7621" s="48"/>
      <c r="H7621" s="61"/>
      <c r="I7621" s="48"/>
      <c r="J7621" s="48"/>
    </row>
    <row r="7622" spans="6:10" x14ac:dyDescent="0.25">
      <c r="F7622" s="48"/>
      <c r="G7622" s="48"/>
      <c r="H7622" s="61"/>
      <c r="I7622" s="48"/>
      <c r="J7622" s="48"/>
    </row>
    <row r="7623" spans="6:10" x14ac:dyDescent="0.25">
      <c r="F7623" s="48"/>
      <c r="G7623" s="48"/>
      <c r="H7623" s="61"/>
      <c r="I7623" s="48"/>
      <c r="J7623" s="48"/>
    </row>
    <row r="7624" spans="6:10" x14ac:dyDescent="0.25">
      <c r="F7624" s="48"/>
      <c r="G7624" s="48"/>
      <c r="H7624" s="61"/>
      <c r="I7624" s="48"/>
      <c r="J7624" s="48"/>
    </row>
    <row r="7625" spans="6:10" x14ac:dyDescent="0.25">
      <c r="F7625" s="48"/>
      <c r="G7625" s="48"/>
      <c r="H7625" s="61"/>
      <c r="I7625" s="48"/>
      <c r="J7625" s="48"/>
    </row>
    <row r="7626" spans="6:10" x14ac:dyDescent="0.25">
      <c r="F7626" s="48"/>
      <c r="G7626" s="48"/>
      <c r="H7626" s="61"/>
      <c r="I7626" s="48"/>
      <c r="J7626" s="48"/>
    </row>
    <row r="7627" spans="6:10" x14ac:dyDescent="0.25">
      <c r="F7627" s="48"/>
      <c r="G7627" s="48"/>
      <c r="H7627" s="61"/>
      <c r="I7627" s="48"/>
      <c r="J7627" s="48"/>
    </row>
    <row r="7628" spans="6:10" x14ac:dyDescent="0.25">
      <c r="F7628" s="48"/>
      <c r="G7628" s="48"/>
      <c r="H7628" s="61"/>
      <c r="I7628" s="48"/>
      <c r="J7628" s="48"/>
    </row>
    <row r="7629" spans="6:10" x14ac:dyDescent="0.25">
      <c r="F7629" s="48"/>
      <c r="G7629" s="48"/>
      <c r="H7629" s="61"/>
      <c r="I7629" s="48"/>
      <c r="J7629" s="48"/>
    </row>
    <row r="7630" spans="6:10" x14ac:dyDescent="0.25">
      <c r="F7630" s="48"/>
      <c r="G7630" s="48"/>
      <c r="H7630" s="61"/>
      <c r="I7630" s="48"/>
      <c r="J7630" s="48"/>
    </row>
    <row r="7631" spans="6:10" x14ac:dyDescent="0.25">
      <c r="F7631" s="48"/>
      <c r="G7631" s="48"/>
      <c r="H7631" s="61"/>
      <c r="I7631" s="48"/>
      <c r="J7631" s="48"/>
    </row>
    <row r="7632" spans="6:10" x14ac:dyDescent="0.25">
      <c r="F7632" s="48"/>
      <c r="G7632" s="48"/>
      <c r="H7632" s="61"/>
      <c r="I7632" s="48"/>
      <c r="J7632" s="48"/>
    </row>
    <row r="7633" spans="6:10" x14ac:dyDescent="0.25">
      <c r="F7633" s="48"/>
      <c r="G7633" s="48"/>
      <c r="H7633" s="61"/>
      <c r="I7633" s="48"/>
      <c r="J7633" s="48"/>
    </row>
    <row r="7634" spans="6:10" x14ac:dyDescent="0.25">
      <c r="F7634" s="48"/>
      <c r="G7634" s="48"/>
      <c r="H7634" s="61"/>
      <c r="I7634" s="48"/>
      <c r="J7634" s="48"/>
    </row>
    <row r="7635" spans="6:10" x14ac:dyDescent="0.25">
      <c r="F7635" s="48"/>
      <c r="G7635" s="48"/>
      <c r="H7635" s="61"/>
      <c r="I7635" s="48"/>
      <c r="J7635" s="48"/>
    </row>
    <row r="7636" spans="6:10" x14ac:dyDescent="0.25">
      <c r="F7636" s="48"/>
      <c r="G7636" s="48"/>
      <c r="H7636" s="61"/>
      <c r="I7636" s="48"/>
      <c r="J7636" s="48"/>
    </row>
    <row r="7637" spans="6:10" x14ac:dyDescent="0.25">
      <c r="F7637" s="48"/>
      <c r="G7637" s="48"/>
      <c r="H7637" s="61"/>
      <c r="I7637" s="48"/>
      <c r="J7637" s="48"/>
    </row>
    <row r="7638" spans="6:10" x14ac:dyDescent="0.25">
      <c r="F7638" s="48"/>
      <c r="G7638" s="48"/>
      <c r="H7638" s="61"/>
      <c r="I7638" s="48"/>
      <c r="J7638" s="48"/>
    </row>
    <row r="7639" spans="6:10" x14ac:dyDescent="0.25">
      <c r="F7639" s="48"/>
      <c r="G7639" s="48"/>
      <c r="H7639" s="61"/>
      <c r="I7639" s="48"/>
      <c r="J7639" s="48"/>
    </row>
    <row r="7640" spans="6:10" x14ac:dyDescent="0.25">
      <c r="F7640" s="48"/>
      <c r="G7640" s="48"/>
      <c r="H7640" s="61"/>
      <c r="I7640" s="48"/>
      <c r="J7640" s="48"/>
    </row>
    <row r="7641" spans="6:10" x14ac:dyDescent="0.25">
      <c r="F7641" s="48"/>
      <c r="G7641" s="48"/>
      <c r="H7641" s="61"/>
      <c r="I7641" s="48"/>
      <c r="J7641" s="48"/>
    </row>
    <row r="7642" spans="6:10" x14ac:dyDescent="0.25">
      <c r="F7642" s="48"/>
      <c r="G7642" s="48"/>
      <c r="H7642" s="61"/>
      <c r="I7642" s="48"/>
      <c r="J7642" s="48"/>
    </row>
    <row r="7643" spans="6:10" x14ac:dyDescent="0.25">
      <c r="F7643" s="48"/>
      <c r="G7643" s="48"/>
      <c r="H7643" s="61"/>
      <c r="I7643" s="48"/>
      <c r="J7643" s="48"/>
    </row>
    <row r="7644" spans="6:10" x14ac:dyDescent="0.25">
      <c r="F7644" s="48"/>
      <c r="G7644" s="48"/>
      <c r="H7644" s="61"/>
      <c r="I7644" s="48"/>
      <c r="J7644" s="48"/>
    </row>
    <row r="7645" spans="6:10" x14ac:dyDescent="0.25">
      <c r="F7645" s="48"/>
      <c r="G7645" s="48"/>
      <c r="H7645" s="61"/>
      <c r="I7645" s="48"/>
      <c r="J7645" s="48"/>
    </row>
    <row r="7646" spans="6:10" x14ac:dyDescent="0.25">
      <c r="F7646" s="48"/>
      <c r="G7646" s="48"/>
      <c r="H7646" s="61"/>
      <c r="I7646" s="48"/>
      <c r="J7646" s="48"/>
    </row>
    <row r="7647" spans="6:10" x14ac:dyDescent="0.25">
      <c r="F7647" s="48"/>
      <c r="G7647" s="48"/>
      <c r="H7647" s="61"/>
      <c r="I7647" s="48"/>
      <c r="J7647" s="48"/>
    </row>
    <row r="7648" spans="6:10" x14ac:dyDescent="0.25">
      <c r="F7648" s="48"/>
      <c r="G7648" s="48"/>
      <c r="H7648" s="61"/>
      <c r="I7648" s="48"/>
      <c r="J7648" s="48"/>
    </row>
    <row r="7649" spans="6:10" x14ac:dyDescent="0.25">
      <c r="F7649" s="48"/>
      <c r="G7649" s="48"/>
      <c r="H7649" s="61"/>
      <c r="I7649" s="48"/>
      <c r="J7649" s="48"/>
    </row>
    <row r="7650" spans="6:10" x14ac:dyDescent="0.25">
      <c r="F7650" s="48"/>
      <c r="G7650" s="48"/>
      <c r="H7650" s="61"/>
      <c r="I7650" s="48"/>
      <c r="J7650" s="48"/>
    </row>
    <row r="7651" spans="6:10" x14ac:dyDescent="0.25">
      <c r="F7651" s="48"/>
      <c r="G7651" s="48"/>
      <c r="H7651" s="61"/>
      <c r="I7651" s="48"/>
      <c r="J7651" s="48"/>
    </row>
    <row r="7652" spans="6:10" x14ac:dyDescent="0.25">
      <c r="F7652" s="48"/>
      <c r="G7652" s="48"/>
      <c r="H7652" s="61"/>
      <c r="I7652" s="48"/>
      <c r="J7652" s="48"/>
    </row>
    <row r="7653" spans="6:10" x14ac:dyDescent="0.25">
      <c r="F7653" s="48"/>
      <c r="G7653" s="48"/>
      <c r="H7653" s="61"/>
      <c r="I7653" s="48"/>
      <c r="J7653" s="48"/>
    </row>
    <row r="7654" spans="6:10" x14ac:dyDescent="0.25">
      <c r="F7654" s="48"/>
      <c r="G7654" s="48"/>
      <c r="H7654" s="61"/>
      <c r="I7654" s="48"/>
      <c r="J7654" s="48"/>
    </row>
    <row r="7655" spans="6:10" x14ac:dyDescent="0.25">
      <c r="F7655" s="48"/>
      <c r="G7655" s="48"/>
      <c r="H7655" s="61"/>
      <c r="I7655" s="48"/>
      <c r="J7655" s="48"/>
    </row>
    <row r="7656" spans="6:10" x14ac:dyDescent="0.25">
      <c r="F7656" s="48"/>
      <c r="G7656" s="48"/>
      <c r="H7656" s="61"/>
      <c r="I7656" s="48"/>
      <c r="J7656" s="48"/>
    </row>
    <row r="7657" spans="6:10" x14ac:dyDescent="0.25">
      <c r="F7657" s="48"/>
      <c r="G7657" s="48"/>
      <c r="H7657" s="61"/>
      <c r="I7657" s="48"/>
      <c r="J7657" s="48"/>
    </row>
    <row r="7658" spans="6:10" x14ac:dyDescent="0.25">
      <c r="F7658" s="48"/>
      <c r="G7658" s="48"/>
      <c r="H7658" s="61"/>
      <c r="I7658" s="48"/>
      <c r="J7658" s="48"/>
    </row>
    <row r="7659" spans="6:10" x14ac:dyDescent="0.25">
      <c r="F7659" s="48"/>
      <c r="G7659" s="48"/>
      <c r="H7659" s="61"/>
      <c r="I7659" s="48"/>
      <c r="J7659" s="48"/>
    </row>
    <row r="7660" spans="6:10" x14ac:dyDescent="0.25">
      <c r="F7660" s="48"/>
      <c r="G7660" s="48"/>
      <c r="H7660" s="61"/>
      <c r="I7660" s="48"/>
      <c r="J7660" s="48"/>
    </row>
    <row r="7661" spans="6:10" x14ac:dyDescent="0.25">
      <c r="F7661" s="48"/>
      <c r="G7661" s="48"/>
      <c r="H7661" s="61"/>
      <c r="I7661" s="48"/>
      <c r="J7661" s="48"/>
    </row>
    <row r="7662" spans="6:10" x14ac:dyDescent="0.25">
      <c r="F7662" s="48"/>
      <c r="G7662" s="48"/>
      <c r="H7662" s="61"/>
      <c r="I7662" s="48"/>
      <c r="J7662" s="48"/>
    </row>
    <row r="7663" spans="6:10" x14ac:dyDescent="0.25">
      <c r="F7663" s="48"/>
      <c r="G7663" s="48"/>
      <c r="H7663" s="61"/>
      <c r="I7663" s="48"/>
      <c r="J7663" s="48"/>
    </row>
    <row r="7664" spans="6:10" x14ac:dyDescent="0.25">
      <c r="F7664" s="48"/>
      <c r="G7664" s="48"/>
      <c r="H7664" s="61"/>
      <c r="I7664" s="48"/>
      <c r="J7664" s="48"/>
    </row>
    <row r="7665" spans="6:10" x14ac:dyDescent="0.25">
      <c r="F7665" s="48"/>
      <c r="G7665" s="48"/>
      <c r="H7665" s="61"/>
      <c r="I7665" s="48"/>
      <c r="J7665" s="48"/>
    </row>
    <row r="7666" spans="6:10" x14ac:dyDescent="0.25">
      <c r="F7666" s="48"/>
      <c r="G7666" s="48"/>
      <c r="H7666" s="61"/>
      <c r="I7666" s="48"/>
      <c r="J7666" s="48"/>
    </row>
    <row r="7667" spans="6:10" x14ac:dyDescent="0.25">
      <c r="F7667" s="48"/>
      <c r="G7667" s="48"/>
      <c r="H7667" s="61"/>
      <c r="I7667" s="48"/>
      <c r="J7667" s="48"/>
    </row>
    <row r="7668" spans="6:10" x14ac:dyDescent="0.25">
      <c r="F7668" s="48"/>
      <c r="G7668" s="48"/>
      <c r="H7668" s="61"/>
      <c r="I7668" s="48"/>
      <c r="J7668" s="48"/>
    </row>
    <row r="7669" spans="6:10" x14ac:dyDescent="0.25">
      <c r="F7669" s="48"/>
      <c r="G7669" s="48"/>
      <c r="H7669" s="61"/>
      <c r="I7669" s="48"/>
      <c r="J7669" s="48"/>
    </row>
    <row r="7670" spans="6:10" x14ac:dyDescent="0.25">
      <c r="F7670" s="48"/>
      <c r="G7670" s="48"/>
      <c r="H7670" s="61"/>
      <c r="I7670" s="48"/>
      <c r="J7670" s="48"/>
    </row>
    <row r="7671" spans="6:10" x14ac:dyDescent="0.25">
      <c r="F7671" s="48"/>
      <c r="G7671" s="48"/>
      <c r="H7671" s="61"/>
      <c r="I7671" s="48"/>
      <c r="J7671" s="48"/>
    </row>
    <row r="7672" spans="6:10" x14ac:dyDescent="0.25">
      <c r="F7672" s="48"/>
      <c r="G7672" s="48"/>
      <c r="H7672" s="61"/>
      <c r="I7672" s="48"/>
      <c r="J7672" s="48"/>
    </row>
    <row r="7673" spans="6:10" x14ac:dyDescent="0.25">
      <c r="F7673" s="48"/>
      <c r="G7673" s="48"/>
      <c r="H7673" s="61"/>
      <c r="I7673" s="48"/>
      <c r="J7673" s="48"/>
    </row>
    <row r="7674" spans="6:10" x14ac:dyDescent="0.25">
      <c r="F7674" s="48"/>
      <c r="G7674" s="48"/>
      <c r="H7674" s="61"/>
      <c r="I7674" s="48"/>
      <c r="J7674" s="48"/>
    </row>
    <row r="7675" spans="6:10" x14ac:dyDescent="0.25">
      <c r="F7675" s="48"/>
      <c r="G7675" s="48"/>
      <c r="H7675" s="61"/>
      <c r="I7675" s="48"/>
      <c r="J7675" s="48"/>
    </row>
    <row r="7676" spans="6:10" x14ac:dyDescent="0.25">
      <c r="F7676" s="48"/>
      <c r="G7676" s="48"/>
      <c r="H7676" s="61"/>
      <c r="I7676" s="48"/>
      <c r="J7676" s="48"/>
    </row>
    <row r="7677" spans="6:10" x14ac:dyDescent="0.25">
      <c r="F7677" s="48"/>
      <c r="G7677" s="48"/>
      <c r="H7677" s="61"/>
      <c r="I7677" s="48"/>
      <c r="J7677" s="48"/>
    </row>
    <row r="7678" spans="6:10" x14ac:dyDescent="0.25">
      <c r="F7678" s="48"/>
      <c r="G7678" s="48"/>
      <c r="H7678" s="61"/>
      <c r="I7678" s="48"/>
      <c r="J7678" s="48"/>
    </row>
    <row r="7679" spans="6:10" x14ac:dyDescent="0.25">
      <c r="F7679" s="48"/>
      <c r="G7679" s="48"/>
      <c r="H7679" s="61"/>
      <c r="I7679" s="48"/>
      <c r="J7679" s="48"/>
    </row>
    <row r="7680" spans="6:10" x14ac:dyDescent="0.25">
      <c r="F7680" s="48"/>
      <c r="G7680" s="48"/>
      <c r="H7680" s="61"/>
      <c r="I7680" s="48"/>
      <c r="J7680" s="48"/>
    </row>
    <row r="7681" spans="6:10" x14ac:dyDescent="0.25">
      <c r="F7681" s="48"/>
      <c r="G7681" s="48"/>
      <c r="H7681" s="61"/>
      <c r="I7681" s="48"/>
      <c r="J7681" s="48"/>
    </row>
    <row r="7682" spans="6:10" x14ac:dyDescent="0.25">
      <c r="F7682" s="48"/>
      <c r="G7682" s="48"/>
      <c r="H7682" s="61"/>
      <c r="I7682" s="48"/>
      <c r="J7682" s="48"/>
    </row>
    <row r="7683" spans="6:10" x14ac:dyDescent="0.25">
      <c r="F7683" s="48"/>
      <c r="G7683" s="48"/>
      <c r="H7683" s="61"/>
      <c r="I7683" s="48"/>
      <c r="J7683" s="48"/>
    </row>
    <row r="7684" spans="6:10" x14ac:dyDescent="0.25">
      <c r="F7684" s="48"/>
      <c r="G7684" s="48"/>
      <c r="H7684" s="61"/>
      <c r="I7684" s="48"/>
      <c r="J7684" s="48"/>
    </row>
    <row r="7685" spans="6:10" x14ac:dyDescent="0.25">
      <c r="F7685" s="48"/>
      <c r="G7685" s="48"/>
      <c r="H7685" s="61"/>
      <c r="I7685" s="48"/>
      <c r="J7685" s="48"/>
    </row>
    <row r="7686" spans="6:10" x14ac:dyDescent="0.25">
      <c r="F7686" s="48"/>
      <c r="G7686" s="48"/>
      <c r="H7686" s="61"/>
      <c r="I7686" s="48"/>
      <c r="J7686" s="48"/>
    </row>
    <row r="7687" spans="6:10" x14ac:dyDescent="0.25">
      <c r="F7687" s="48"/>
      <c r="G7687" s="48"/>
      <c r="H7687" s="61"/>
      <c r="I7687" s="48"/>
      <c r="J7687" s="48"/>
    </row>
    <row r="7688" spans="6:10" x14ac:dyDescent="0.25">
      <c r="F7688" s="48"/>
      <c r="G7688" s="48"/>
      <c r="H7688" s="61"/>
      <c r="I7688" s="48"/>
      <c r="J7688" s="48"/>
    </row>
    <row r="7689" spans="6:10" x14ac:dyDescent="0.25">
      <c r="F7689" s="48"/>
      <c r="G7689" s="48"/>
      <c r="H7689" s="61"/>
      <c r="I7689" s="48"/>
      <c r="J7689" s="48"/>
    </row>
    <row r="7690" spans="6:10" x14ac:dyDescent="0.25">
      <c r="F7690" s="48"/>
      <c r="G7690" s="48"/>
      <c r="H7690" s="61"/>
      <c r="I7690" s="48"/>
      <c r="J7690" s="48"/>
    </row>
    <row r="7691" spans="6:10" x14ac:dyDescent="0.25">
      <c r="F7691" s="48"/>
      <c r="G7691" s="48"/>
      <c r="H7691" s="61"/>
      <c r="I7691" s="48"/>
      <c r="J7691" s="48"/>
    </row>
    <row r="7692" spans="6:10" x14ac:dyDescent="0.25">
      <c r="F7692" s="48"/>
      <c r="G7692" s="48"/>
      <c r="H7692" s="61"/>
      <c r="I7692" s="48"/>
      <c r="J7692" s="48"/>
    </row>
    <row r="7693" spans="6:10" x14ac:dyDescent="0.25">
      <c r="F7693" s="48"/>
      <c r="G7693" s="48"/>
      <c r="H7693" s="61"/>
      <c r="I7693" s="48"/>
      <c r="J7693" s="48"/>
    </row>
    <row r="7694" spans="6:10" x14ac:dyDescent="0.25">
      <c r="F7694" s="48"/>
      <c r="G7694" s="48"/>
      <c r="H7694" s="61"/>
      <c r="I7694" s="48"/>
      <c r="J7694" s="48"/>
    </row>
    <row r="7695" spans="6:10" x14ac:dyDescent="0.25">
      <c r="F7695" s="48"/>
      <c r="G7695" s="48"/>
      <c r="H7695" s="61"/>
      <c r="I7695" s="48"/>
      <c r="J7695" s="48"/>
    </row>
    <row r="7696" spans="6:10" x14ac:dyDescent="0.25">
      <c r="F7696" s="48"/>
      <c r="G7696" s="48"/>
      <c r="H7696" s="61"/>
      <c r="I7696" s="48"/>
      <c r="J7696" s="48"/>
    </row>
    <row r="7697" spans="6:10" x14ac:dyDescent="0.25">
      <c r="F7697" s="48"/>
      <c r="G7697" s="48"/>
      <c r="H7697" s="61"/>
      <c r="I7697" s="48"/>
      <c r="J7697" s="48"/>
    </row>
    <row r="7698" spans="6:10" x14ac:dyDescent="0.25">
      <c r="F7698" s="48"/>
      <c r="G7698" s="48"/>
      <c r="H7698" s="61"/>
      <c r="I7698" s="48"/>
      <c r="J7698" s="48"/>
    </row>
    <row r="7699" spans="6:10" x14ac:dyDescent="0.25">
      <c r="F7699" s="48"/>
      <c r="G7699" s="48"/>
      <c r="H7699" s="61"/>
      <c r="I7699" s="48"/>
      <c r="J7699" s="48"/>
    </row>
    <row r="7700" spans="6:10" x14ac:dyDescent="0.25">
      <c r="F7700" s="48"/>
      <c r="G7700" s="48"/>
      <c r="H7700" s="61"/>
      <c r="I7700" s="48"/>
      <c r="J7700" s="48"/>
    </row>
    <row r="7701" spans="6:10" x14ac:dyDescent="0.25">
      <c r="F7701" s="48"/>
      <c r="G7701" s="48"/>
      <c r="H7701" s="61"/>
      <c r="I7701" s="48"/>
      <c r="J7701" s="48"/>
    </row>
    <row r="7702" spans="6:10" x14ac:dyDescent="0.25">
      <c r="F7702" s="48"/>
      <c r="G7702" s="48"/>
      <c r="H7702" s="61"/>
      <c r="I7702" s="48"/>
      <c r="J7702" s="48"/>
    </row>
    <row r="7703" spans="6:10" x14ac:dyDescent="0.25">
      <c r="F7703" s="48"/>
      <c r="G7703" s="48"/>
      <c r="H7703" s="61"/>
      <c r="I7703" s="48"/>
      <c r="J7703" s="48"/>
    </row>
    <row r="7704" spans="6:10" x14ac:dyDescent="0.25">
      <c r="F7704" s="48"/>
      <c r="G7704" s="48"/>
      <c r="H7704" s="61"/>
      <c r="I7704" s="48"/>
      <c r="J7704" s="48"/>
    </row>
    <row r="7705" spans="6:10" x14ac:dyDescent="0.25">
      <c r="F7705" s="48"/>
      <c r="G7705" s="48"/>
      <c r="H7705" s="61"/>
      <c r="I7705" s="48"/>
      <c r="J7705" s="48"/>
    </row>
    <row r="7706" spans="6:10" x14ac:dyDescent="0.25">
      <c r="F7706" s="48"/>
      <c r="G7706" s="48"/>
      <c r="H7706" s="61"/>
      <c r="I7706" s="48"/>
      <c r="J7706" s="48"/>
    </row>
    <row r="7707" spans="6:10" x14ac:dyDescent="0.25">
      <c r="F7707" s="48"/>
      <c r="G7707" s="48"/>
      <c r="H7707" s="61"/>
      <c r="I7707" s="48"/>
      <c r="J7707" s="48"/>
    </row>
    <row r="7708" spans="6:10" x14ac:dyDescent="0.25">
      <c r="F7708" s="48"/>
      <c r="G7708" s="48"/>
      <c r="H7708" s="61"/>
      <c r="I7708" s="48"/>
      <c r="J7708" s="48"/>
    </row>
    <row r="7709" spans="6:10" x14ac:dyDescent="0.25">
      <c r="F7709" s="48"/>
      <c r="G7709" s="48"/>
      <c r="H7709" s="61"/>
      <c r="I7709" s="48"/>
      <c r="J7709" s="48"/>
    </row>
    <row r="7710" spans="6:10" x14ac:dyDescent="0.25">
      <c r="F7710" s="48"/>
      <c r="G7710" s="48"/>
      <c r="H7710" s="61"/>
      <c r="I7710" s="48"/>
      <c r="J7710" s="48"/>
    </row>
    <row r="7711" spans="6:10" x14ac:dyDescent="0.25">
      <c r="F7711" s="48"/>
      <c r="G7711" s="48"/>
      <c r="H7711" s="61"/>
      <c r="I7711" s="48"/>
      <c r="J7711" s="48"/>
    </row>
    <row r="7712" spans="6:10" x14ac:dyDescent="0.25">
      <c r="F7712" s="48"/>
      <c r="G7712" s="48"/>
      <c r="H7712" s="61"/>
      <c r="I7712" s="48"/>
      <c r="J7712" s="48"/>
    </row>
    <row r="7713" spans="6:10" x14ac:dyDescent="0.25">
      <c r="F7713" s="48"/>
      <c r="G7713" s="48"/>
      <c r="H7713" s="61"/>
      <c r="I7713" s="48"/>
      <c r="J7713" s="48"/>
    </row>
    <row r="7714" spans="6:10" x14ac:dyDescent="0.25">
      <c r="F7714" s="48"/>
      <c r="G7714" s="48"/>
      <c r="H7714" s="61"/>
      <c r="I7714" s="48"/>
      <c r="J7714" s="48"/>
    </row>
    <row r="7715" spans="6:10" x14ac:dyDescent="0.25">
      <c r="F7715" s="48"/>
      <c r="G7715" s="48"/>
      <c r="H7715" s="61"/>
      <c r="I7715" s="48"/>
      <c r="J7715" s="48"/>
    </row>
    <row r="7716" spans="6:10" x14ac:dyDescent="0.25">
      <c r="F7716" s="48"/>
      <c r="G7716" s="48"/>
      <c r="H7716" s="61"/>
      <c r="I7716" s="48"/>
      <c r="J7716" s="48"/>
    </row>
    <row r="7717" spans="6:10" x14ac:dyDescent="0.25">
      <c r="F7717" s="48"/>
      <c r="G7717" s="48"/>
      <c r="H7717" s="61"/>
      <c r="I7717" s="48"/>
      <c r="J7717" s="48"/>
    </row>
    <row r="7718" spans="6:10" x14ac:dyDescent="0.25">
      <c r="F7718" s="48"/>
      <c r="G7718" s="48"/>
      <c r="H7718" s="61"/>
      <c r="I7718" s="48"/>
      <c r="J7718" s="48"/>
    </row>
    <row r="7719" spans="6:10" x14ac:dyDescent="0.25">
      <c r="F7719" s="48"/>
      <c r="G7719" s="48"/>
      <c r="H7719" s="61"/>
      <c r="I7719" s="48"/>
      <c r="J7719" s="48"/>
    </row>
    <row r="7720" spans="6:10" x14ac:dyDescent="0.25">
      <c r="F7720" s="48"/>
      <c r="G7720" s="48"/>
      <c r="H7720" s="61"/>
      <c r="I7720" s="48"/>
      <c r="J7720" s="48"/>
    </row>
    <row r="7721" spans="6:10" x14ac:dyDescent="0.25">
      <c r="F7721" s="48"/>
      <c r="G7721" s="48"/>
      <c r="H7721" s="61"/>
      <c r="I7721" s="48"/>
      <c r="J7721" s="48"/>
    </row>
    <row r="7722" spans="6:10" x14ac:dyDescent="0.25">
      <c r="F7722" s="48"/>
      <c r="G7722" s="48"/>
      <c r="H7722" s="61"/>
      <c r="I7722" s="48"/>
      <c r="J7722" s="48"/>
    </row>
    <row r="7723" spans="6:10" x14ac:dyDescent="0.25">
      <c r="F7723" s="48"/>
      <c r="G7723" s="48"/>
      <c r="H7723" s="61"/>
      <c r="I7723" s="48"/>
      <c r="J7723" s="48"/>
    </row>
    <row r="7724" spans="6:10" x14ac:dyDescent="0.25">
      <c r="F7724" s="48"/>
      <c r="G7724" s="48"/>
      <c r="H7724" s="61"/>
      <c r="I7724" s="48"/>
      <c r="J7724" s="48"/>
    </row>
    <row r="7725" spans="6:10" x14ac:dyDescent="0.25">
      <c r="F7725" s="48"/>
      <c r="G7725" s="48"/>
      <c r="H7725" s="61"/>
      <c r="I7725" s="48"/>
      <c r="J7725" s="48"/>
    </row>
    <row r="7726" spans="6:10" x14ac:dyDescent="0.25">
      <c r="F7726" s="48"/>
      <c r="G7726" s="48"/>
      <c r="H7726" s="61"/>
      <c r="I7726" s="48"/>
      <c r="J7726" s="48"/>
    </row>
    <row r="7727" spans="6:10" x14ac:dyDescent="0.25">
      <c r="F7727" s="48"/>
      <c r="G7727" s="48"/>
      <c r="H7727" s="61"/>
      <c r="I7727" s="48"/>
      <c r="J7727" s="48"/>
    </row>
    <row r="7728" spans="6:10" x14ac:dyDescent="0.25">
      <c r="F7728" s="48"/>
      <c r="G7728" s="48"/>
      <c r="H7728" s="61"/>
      <c r="I7728" s="48"/>
      <c r="J7728" s="48"/>
    </row>
    <row r="7729" spans="6:10" x14ac:dyDescent="0.25">
      <c r="F7729" s="48"/>
      <c r="G7729" s="48"/>
      <c r="H7729" s="61"/>
      <c r="I7729" s="48"/>
      <c r="J7729" s="48"/>
    </row>
    <row r="7730" spans="6:10" x14ac:dyDescent="0.25">
      <c r="F7730" s="48"/>
      <c r="G7730" s="48"/>
      <c r="H7730" s="61"/>
      <c r="I7730" s="48"/>
      <c r="J7730" s="48"/>
    </row>
    <row r="7731" spans="6:10" x14ac:dyDescent="0.25">
      <c r="F7731" s="48"/>
      <c r="G7731" s="48"/>
      <c r="H7731" s="61"/>
      <c r="I7731" s="48"/>
      <c r="J7731" s="48"/>
    </row>
    <row r="7732" spans="6:10" x14ac:dyDescent="0.25">
      <c r="F7732" s="48"/>
      <c r="G7732" s="48"/>
      <c r="H7732" s="61"/>
      <c r="I7732" s="48"/>
      <c r="J7732" s="48"/>
    </row>
    <row r="7733" spans="6:10" x14ac:dyDescent="0.25">
      <c r="F7733" s="48"/>
      <c r="G7733" s="48"/>
      <c r="H7733" s="61"/>
      <c r="I7733" s="48"/>
      <c r="J7733" s="48"/>
    </row>
    <row r="7734" spans="6:10" x14ac:dyDescent="0.25">
      <c r="F7734" s="48"/>
      <c r="G7734" s="48"/>
      <c r="H7734" s="61"/>
      <c r="I7734" s="48"/>
      <c r="J7734" s="48"/>
    </row>
    <row r="7735" spans="6:10" x14ac:dyDescent="0.25">
      <c r="F7735" s="48"/>
      <c r="G7735" s="48"/>
      <c r="H7735" s="61"/>
      <c r="I7735" s="48"/>
      <c r="J7735" s="48"/>
    </row>
    <row r="7736" spans="6:10" x14ac:dyDescent="0.25">
      <c r="F7736" s="48"/>
      <c r="G7736" s="48"/>
      <c r="H7736" s="61"/>
      <c r="I7736" s="48"/>
      <c r="J7736" s="48"/>
    </row>
    <row r="7737" spans="6:10" x14ac:dyDescent="0.25">
      <c r="F7737" s="48"/>
      <c r="G7737" s="48"/>
      <c r="H7737" s="61"/>
      <c r="I7737" s="48"/>
      <c r="J7737" s="48"/>
    </row>
    <row r="7738" spans="6:10" x14ac:dyDescent="0.25">
      <c r="F7738" s="48"/>
      <c r="G7738" s="48"/>
      <c r="H7738" s="61"/>
      <c r="I7738" s="48"/>
      <c r="J7738" s="48"/>
    </row>
    <row r="7739" spans="6:10" x14ac:dyDescent="0.25">
      <c r="F7739" s="48"/>
      <c r="G7739" s="48"/>
      <c r="H7739" s="61"/>
      <c r="I7739" s="48"/>
      <c r="J7739" s="48"/>
    </row>
    <row r="7740" spans="6:10" x14ac:dyDescent="0.25">
      <c r="F7740" s="48"/>
      <c r="G7740" s="48"/>
      <c r="H7740" s="61"/>
      <c r="I7740" s="48"/>
      <c r="J7740" s="48"/>
    </row>
    <row r="7741" spans="6:10" x14ac:dyDescent="0.25">
      <c r="F7741" s="48"/>
      <c r="G7741" s="48"/>
      <c r="H7741" s="61"/>
      <c r="I7741" s="48"/>
      <c r="J7741" s="48"/>
    </row>
    <row r="7742" spans="6:10" x14ac:dyDescent="0.25">
      <c r="F7742" s="48"/>
      <c r="G7742" s="48"/>
      <c r="H7742" s="61"/>
      <c r="I7742" s="48"/>
      <c r="J7742" s="48"/>
    </row>
    <row r="7743" spans="6:10" x14ac:dyDescent="0.25">
      <c r="F7743" s="48"/>
      <c r="G7743" s="48"/>
      <c r="H7743" s="61"/>
      <c r="I7743" s="48"/>
      <c r="J7743" s="48"/>
    </row>
    <row r="7744" spans="6:10" x14ac:dyDescent="0.25">
      <c r="F7744" s="48"/>
      <c r="G7744" s="48"/>
      <c r="H7744" s="61"/>
      <c r="I7744" s="48"/>
      <c r="J7744" s="48"/>
    </row>
    <row r="7745" spans="6:10" x14ac:dyDescent="0.25">
      <c r="F7745" s="48"/>
      <c r="G7745" s="48"/>
      <c r="H7745" s="61"/>
      <c r="I7745" s="48"/>
      <c r="J7745" s="48"/>
    </row>
    <row r="7746" spans="6:10" x14ac:dyDescent="0.25">
      <c r="F7746" s="48"/>
      <c r="G7746" s="48"/>
      <c r="H7746" s="61"/>
      <c r="I7746" s="48"/>
      <c r="J7746" s="48"/>
    </row>
    <row r="7747" spans="6:10" x14ac:dyDescent="0.25">
      <c r="F7747" s="48"/>
      <c r="G7747" s="48"/>
      <c r="H7747" s="61"/>
      <c r="I7747" s="48"/>
      <c r="J7747" s="48"/>
    </row>
    <row r="7748" spans="6:10" x14ac:dyDescent="0.25">
      <c r="F7748" s="48"/>
      <c r="G7748" s="48"/>
      <c r="H7748" s="61"/>
      <c r="I7748" s="48"/>
      <c r="J7748" s="48"/>
    </row>
    <row r="7749" spans="6:10" x14ac:dyDescent="0.25">
      <c r="F7749" s="48"/>
      <c r="G7749" s="48"/>
      <c r="H7749" s="61"/>
      <c r="I7749" s="48"/>
      <c r="J7749" s="48"/>
    </row>
    <row r="7750" spans="6:10" x14ac:dyDescent="0.25">
      <c r="F7750" s="48"/>
      <c r="G7750" s="48"/>
      <c r="H7750" s="61"/>
      <c r="I7750" s="48"/>
      <c r="J7750" s="48"/>
    </row>
    <row r="7751" spans="6:10" x14ac:dyDescent="0.25">
      <c r="F7751" s="48"/>
      <c r="G7751" s="48"/>
      <c r="H7751" s="61"/>
      <c r="I7751" s="48"/>
      <c r="J7751" s="48"/>
    </row>
    <row r="7752" spans="6:10" x14ac:dyDescent="0.25">
      <c r="F7752" s="48"/>
      <c r="G7752" s="48"/>
      <c r="H7752" s="61"/>
      <c r="I7752" s="48"/>
      <c r="J7752" s="48"/>
    </row>
    <row r="7753" spans="6:10" x14ac:dyDescent="0.25">
      <c r="F7753" s="48"/>
      <c r="G7753" s="48"/>
      <c r="H7753" s="61"/>
      <c r="I7753" s="48"/>
      <c r="J7753" s="48"/>
    </row>
    <row r="7754" spans="6:10" x14ac:dyDescent="0.25">
      <c r="F7754" s="48"/>
      <c r="G7754" s="48"/>
      <c r="H7754" s="61"/>
      <c r="I7754" s="48"/>
      <c r="J7754" s="48"/>
    </row>
    <row r="7755" spans="6:10" x14ac:dyDescent="0.25">
      <c r="F7755" s="48"/>
      <c r="G7755" s="48"/>
      <c r="H7755" s="61"/>
      <c r="I7755" s="48"/>
      <c r="J7755" s="48"/>
    </row>
    <row r="7756" spans="6:10" x14ac:dyDescent="0.25">
      <c r="F7756" s="48"/>
      <c r="G7756" s="48"/>
      <c r="H7756" s="61"/>
      <c r="I7756" s="48"/>
      <c r="J7756" s="48"/>
    </row>
    <row r="7757" spans="6:10" x14ac:dyDescent="0.25">
      <c r="F7757" s="48"/>
      <c r="G7757" s="48"/>
      <c r="H7757" s="61"/>
      <c r="I7757" s="48"/>
      <c r="J7757" s="48"/>
    </row>
    <row r="7758" spans="6:10" x14ac:dyDescent="0.25">
      <c r="F7758" s="48"/>
      <c r="G7758" s="48"/>
      <c r="H7758" s="61"/>
      <c r="I7758" s="48"/>
      <c r="J7758" s="48"/>
    </row>
    <row r="7759" spans="6:10" x14ac:dyDescent="0.25">
      <c r="F7759" s="48"/>
      <c r="G7759" s="48"/>
      <c r="H7759" s="61"/>
      <c r="I7759" s="48"/>
      <c r="J7759" s="48"/>
    </row>
    <row r="7760" spans="6:10" x14ac:dyDescent="0.25">
      <c r="F7760" s="48"/>
      <c r="G7760" s="48"/>
      <c r="H7760" s="61"/>
      <c r="I7760" s="48"/>
      <c r="J7760" s="48"/>
    </row>
    <row r="7761" spans="6:10" x14ac:dyDescent="0.25">
      <c r="F7761" s="48"/>
      <c r="G7761" s="48"/>
      <c r="H7761" s="61"/>
      <c r="I7761" s="48"/>
      <c r="J7761" s="48"/>
    </row>
    <row r="7762" spans="6:10" x14ac:dyDescent="0.25">
      <c r="F7762" s="48"/>
      <c r="G7762" s="48"/>
      <c r="H7762" s="61"/>
      <c r="I7762" s="48"/>
      <c r="J7762" s="48"/>
    </row>
    <row r="7763" spans="6:10" x14ac:dyDescent="0.25">
      <c r="F7763" s="48"/>
      <c r="G7763" s="48"/>
      <c r="H7763" s="61"/>
      <c r="I7763" s="48"/>
      <c r="J7763" s="48"/>
    </row>
    <row r="7764" spans="6:10" x14ac:dyDescent="0.25">
      <c r="F7764" s="48"/>
      <c r="G7764" s="48"/>
      <c r="H7764" s="61"/>
      <c r="I7764" s="48"/>
      <c r="J7764" s="48"/>
    </row>
    <row r="7765" spans="6:10" x14ac:dyDescent="0.25">
      <c r="F7765" s="48"/>
      <c r="G7765" s="48"/>
      <c r="H7765" s="61"/>
      <c r="I7765" s="48"/>
      <c r="J7765" s="48"/>
    </row>
    <row r="7766" spans="6:10" x14ac:dyDescent="0.25">
      <c r="F7766" s="48"/>
      <c r="G7766" s="48"/>
      <c r="H7766" s="61"/>
      <c r="I7766" s="48"/>
      <c r="J7766" s="48"/>
    </row>
    <row r="7767" spans="6:10" x14ac:dyDescent="0.25">
      <c r="F7767" s="48"/>
      <c r="G7767" s="48"/>
      <c r="H7767" s="61"/>
      <c r="I7767" s="48"/>
      <c r="J7767" s="48"/>
    </row>
    <row r="7768" spans="6:10" x14ac:dyDescent="0.25">
      <c r="F7768" s="48"/>
      <c r="G7768" s="48"/>
      <c r="H7768" s="61"/>
      <c r="I7768" s="48"/>
      <c r="J7768" s="48"/>
    </row>
    <row r="7769" spans="6:10" x14ac:dyDescent="0.25">
      <c r="F7769" s="48"/>
      <c r="G7769" s="48"/>
      <c r="H7769" s="61"/>
      <c r="I7769" s="48"/>
      <c r="J7769" s="48"/>
    </row>
    <row r="7770" spans="6:10" x14ac:dyDescent="0.25">
      <c r="F7770" s="48"/>
      <c r="G7770" s="48"/>
      <c r="H7770" s="61"/>
      <c r="I7770" s="48"/>
      <c r="J7770" s="48"/>
    </row>
    <row r="7771" spans="6:10" x14ac:dyDescent="0.25">
      <c r="F7771" s="48"/>
      <c r="G7771" s="48"/>
      <c r="H7771" s="61"/>
      <c r="I7771" s="48"/>
      <c r="J7771" s="48"/>
    </row>
    <row r="7772" spans="6:10" x14ac:dyDescent="0.25">
      <c r="F7772" s="48"/>
      <c r="G7772" s="48"/>
      <c r="H7772" s="61"/>
      <c r="I7772" s="48"/>
      <c r="J7772" s="48"/>
    </row>
    <row r="7773" spans="6:10" x14ac:dyDescent="0.25">
      <c r="F7773" s="48"/>
      <c r="G7773" s="48"/>
      <c r="H7773" s="61"/>
      <c r="I7773" s="48"/>
      <c r="J7773" s="48"/>
    </row>
    <row r="7774" spans="6:10" x14ac:dyDescent="0.25">
      <c r="F7774" s="48"/>
      <c r="G7774" s="48"/>
      <c r="H7774" s="61"/>
      <c r="I7774" s="48"/>
      <c r="J7774" s="48"/>
    </row>
    <row r="7775" spans="6:10" x14ac:dyDescent="0.25">
      <c r="F7775" s="48"/>
      <c r="G7775" s="48"/>
      <c r="H7775" s="61"/>
      <c r="I7775" s="48"/>
      <c r="J7775" s="48"/>
    </row>
    <row r="7776" spans="6:10" x14ac:dyDescent="0.25">
      <c r="F7776" s="48"/>
      <c r="G7776" s="48"/>
      <c r="H7776" s="61"/>
      <c r="I7776" s="48"/>
      <c r="J7776" s="48"/>
    </row>
    <row r="7777" spans="6:10" x14ac:dyDescent="0.25">
      <c r="F7777" s="48"/>
      <c r="G7777" s="48"/>
      <c r="H7777" s="61"/>
      <c r="I7777" s="48"/>
      <c r="J7777" s="48"/>
    </row>
    <row r="7778" spans="6:10" x14ac:dyDescent="0.25">
      <c r="F7778" s="48"/>
      <c r="G7778" s="48"/>
      <c r="H7778" s="61"/>
      <c r="I7778" s="48"/>
      <c r="J7778" s="48"/>
    </row>
    <row r="7779" spans="6:10" x14ac:dyDescent="0.25">
      <c r="F7779" s="48"/>
      <c r="G7779" s="48"/>
      <c r="H7779" s="61"/>
      <c r="I7779" s="48"/>
      <c r="J7779" s="48"/>
    </row>
    <row r="7780" spans="6:10" x14ac:dyDescent="0.25">
      <c r="F7780" s="48"/>
      <c r="G7780" s="48"/>
      <c r="H7780" s="61"/>
      <c r="I7780" s="48"/>
      <c r="J7780" s="48"/>
    </row>
    <row r="7781" spans="6:10" x14ac:dyDescent="0.25">
      <c r="F7781" s="48"/>
      <c r="G7781" s="48"/>
      <c r="H7781" s="61"/>
      <c r="I7781" s="48"/>
      <c r="J7781" s="48"/>
    </row>
    <row r="7782" spans="6:10" x14ac:dyDescent="0.25">
      <c r="F7782" s="48"/>
      <c r="G7782" s="48"/>
      <c r="H7782" s="61"/>
      <c r="I7782" s="48"/>
      <c r="J7782" s="48"/>
    </row>
    <row r="7783" spans="6:10" x14ac:dyDescent="0.25">
      <c r="F7783" s="48"/>
      <c r="G7783" s="48"/>
      <c r="H7783" s="61"/>
      <c r="I7783" s="48"/>
      <c r="J7783" s="48"/>
    </row>
    <row r="7784" spans="6:10" x14ac:dyDescent="0.25">
      <c r="F7784" s="48"/>
      <c r="G7784" s="48"/>
      <c r="H7784" s="61"/>
      <c r="I7784" s="48"/>
      <c r="J7784" s="48"/>
    </row>
    <row r="7785" spans="6:10" x14ac:dyDescent="0.25">
      <c r="F7785" s="48"/>
      <c r="G7785" s="48"/>
      <c r="H7785" s="61"/>
      <c r="I7785" s="48"/>
      <c r="J7785" s="48"/>
    </row>
    <row r="7786" spans="6:10" x14ac:dyDescent="0.25">
      <c r="F7786" s="48"/>
      <c r="G7786" s="48"/>
      <c r="H7786" s="61"/>
      <c r="I7786" s="48"/>
      <c r="J7786" s="48"/>
    </row>
    <row r="7787" spans="6:10" x14ac:dyDescent="0.25">
      <c r="F7787" s="48"/>
      <c r="G7787" s="48"/>
      <c r="H7787" s="61"/>
      <c r="I7787" s="48"/>
      <c r="J7787" s="48"/>
    </row>
    <row r="7788" spans="6:10" x14ac:dyDescent="0.25">
      <c r="F7788" s="48"/>
      <c r="G7788" s="48"/>
      <c r="H7788" s="61"/>
      <c r="I7788" s="48"/>
      <c r="J7788" s="48"/>
    </row>
    <row r="7789" spans="6:10" x14ac:dyDescent="0.25">
      <c r="F7789" s="48"/>
      <c r="G7789" s="48"/>
      <c r="H7789" s="61"/>
      <c r="I7789" s="48"/>
      <c r="J7789" s="48"/>
    </row>
    <row r="7790" spans="6:10" x14ac:dyDescent="0.25">
      <c r="F7790" s="48"/>
      <c r="G7790" s="48"/>
      <c r="H7790" s="61"/>
      <c r="I7790" s="48"/>
      <c r="J7790" s="48"/>
    </row>
    <row r="7791" spans="6:10" x14ac:dyDescent="0.25">
      <c r="F7791" s="48"/>
      <c r="G7791" s="48"/>
      <c r="H7791" s="61"/>
      <c r="I7791" s="48"/>
      <c r="J7791" s="48"/>
    </row>
    <row r="7792" spans="6:10" x14ac:dyDescent="0.25">
      <c r="F7792" s="48"/>
      <c r="G7792" s="48"/>
      <c r="H7792" s="61"/>
      <c r="I7792" s="48"/>
      <c r="J7792" s="48"/>
    </row>
    <row r="7793" spans="6:10" x14ac:dyDescent="0.25">
      <c r="F7793" s="48"/>
      <c r="G7793" s="48"/>
      <c r="H7793" s="61"/>
      <c r="I7793" s="48"/>
      <c r="J7793" s="48"/>
    </row>
    <row r="7794" spans="6:10" x14ac:dyDescent="0.25">
      <c r="F7794" s="48"/>
      <c r="G7794" s="48"/>
      <c r="H7794" s="61"/>
      <c r="I7794" s="48"/>
      <c r="J7794" s="48"/>
    </row>
    <row r="7795" spans="6:10" x14ac:dyDescent="0.25">
      <c r="F7795" s="48"/>
      <c r="G7795" s="48"/>
      <c r="H7795" s="61"/>
      <c r="I7795" s="48"/>
      <c r="J7795" s="48"/>
    </row>
    <row r="7796" spans="6:10" x14ac:dyDescent="0.25">
      <c r="F7796" s="48"/>
      <c r="G7796" s="48"/>
      <c r="H7796" s="61"/>
      <c r="I7796" s="48"/>
      <c r="J7796" s="48"/>
    </row>
    <row r="7797" spans="6:10" x14ac:dyDescent="0.25">
      <c r="F7797" s="48"/>
      <c r="G7797" s="48"/>
      <c r="H7797" s="61"/>
      <c r="I7797" s="48"/>
      <c r="J7797" s="48"/>
    </row>
    <row r="7798" spans="6:10" x14ac:dyDescent="0.25">
      <c r="F7798" s="48"/>
      <c r="G7798" s="48"/>
      <c r="H7798" s="61"/>
      <c r="I7798" s="48"/>
      <c r="J7798" s="48"/>
    </row>
    <row r="7799" spans="6:10" x14ac:dyDescent="0.25">
      <c r="F7799" s="48"/>
      <c r="G7799" s="48"/>
      <c r="H7799" s="61"/>
      <c r="I7799" s="48"/>
      <c r="J7799" s="48"/>
    </row>
    <row r="7800" spans="6:10" x14ac:dyDescent="0.25">
      <c r="F7800" s="48"/>
      <c r="G7800" s="48"/>
      <c r="H7800" s="61"/>
      <c r="I7800" s="48"/>
      <c r="J7800" s="48"/>
    </row>
    <row r="7801" spans="6:10" x14ac:dyDescent="0.25">
      <c r="F7801" s="48"/>
      <c r="G7801" s="48"/>
      <c r="H7801" s="61"/>
      <c r="I7801" s="48"/>
      <c r="J7801" s="48"/>
    </row>
    <row r="7802" spans="6:10" x14ac:dyDescent="0.25">
      <c r="F7802" s="48"/>
      <c r="G7802" s="48"/>
      <c r="H7802" s="61"/>
      <c r="I7802" s="48"/>
      <c r="J7802" s="48"/>
    </row>
    <row r="7803" spans="6:10" x14ac:dyDescent="0.25">
      <c r="F7803" s="48"/>
      <c r="G7803" s="48"/>
      <c r="H7803" s="61"/>
      <c r="I7803" s="48"/>
      <c r="J7803" s="48"/>
    </row>
    <row r="7804" spans="6:10" x14ac:dyDescent="0.25">
      <c r="F7804" s="48"/>
      <c r="G7804" s="48"/>
      <c r="H7804" s="61"/>
      <c r="I7804" s="48"/>
      <c r="J7804" s="48"/>
    </row>
    <row r="7805" spans="6:10" x14ac:dyDescent="0.25">
      <c r="F7805" s="48"/>
      <c r="G7805" s="48"/>
      <c r="H7805" s="61"/>
      <c r="I7805" s="48"/>
      <c r="J7805" s="48"/>
    </row>
    <row r="7806" spans="6:10" x14ac:dyDescent="0.25">
      <c r="F7806" s="48"/>
      <c r="G7806" s="48"/>
      <c r="H7806" s="61"/>
      <c r="I7806" s="48"/>
      <c r="J7806" s="48"/>
    </row>
    <row r="7807" spans="6:10" x14ac:dyDescent="0.25">
      <c r="F7807" s="48"/>
      <c r="G7807" s="48"/>
      <c r="H7807" s="61"/>
      <c r="I7807" s="48"/>
      <c r="J7807" s="48"/>
    </row>
    <row r="7808" spans="6:10" x14ac:dyDescent="0.25">
      <c r="F7808" s="48"/>
      <c r="G7808" s="48"/>
      <c r="H7808" s="61"/>
      <c r="I7808" s="48"/>
      <c r="J7808" s="48"/>
    </row>
    <row r="7809" spans="6:10" x14ac:dyDescent="0.25">
      <c r="F7809" s="48"/>
      <c r="G7809" s="48"/>
      <c r="H7809" s="61"/>
      <c r="I7809" s="48"/>
      <c r="J7809" s="48"/>
    </row>
    <row r="7810" spans="6:10" x14ac:dyDescent="0.25">
      <c r="F7810" s="48"/>
      <c r="G7810" s="48"/>
      <c r="H7810" s="61"/>
      <c r="I7810" s="48"/>
      <c r="J7810" s="48"/>
    </row>
    <row r="7811" spans="6:10" x14ac:dyDescent="0.25">
      <c r="F7811" s="48"/>
      <c r="G7811" s="48"/>
      <c r="H7811" s="61"/>
      <c r="I7811" s="48"/>
      <c r="J7811" s="48"/>
    </row>
    <row r="7812" spans="6:10" x14ac:dyDescent="0.25">
      <c r="F7812" s="48"/>
      <c r="G7812" s="48"/>
      <c r="H7812" s="61"/>
      <c r="I7812" s="48"/>
      <c r="J7812" s="48"/>
    </row>
    <row r="7813" spans="6:10" x14ac:dyDescent="0.25">
      <c r="F7813" s="48"/>
      <c r="G7813" s="48"/>
      <c r="H7813" s="61"/>
      <c r="I7813" s="48"/>
      <c r="J7813" s="48"/>
    </row>
    <row r="7814" spans="6:10" x14ac:dyDescent="0.25">
      <c r="F7814" s="48"/>
      <c r="G7814" s="48"/>
      <c r="H7814" s="61"/>
      <c r="I7814" s="48"/>
      <c r="J7814" s="48"/>
    </row>
    <row r="7815" spans="6:10" x14ac:dyDescent="0.25">
      <c r="F7815" s="48"/>
      <c r="G7815" s="48"/>
      <c r="H7815" s="61"/>
      <c r="I7815" s="48"/>
      <c r="J7815" s="48"/>
    </row>
    <row r="7816" spans="6:10" x14ac:dyDescent="0.25">
      <c r="F7816" s="48"/>
      <c r="G7816" s="48"/>
      <c r="H7816" s="61"/>
      <c r="I7816" s="48"/>
      <c r="J7816" s="48"/>
    </row>
    <row r="7817" spans="6:10" x14ac:dyDescent="0.25">
      <c r="F7817" s="48"/>
      <c r="G7817" s="48"/>
      <c r="H7817" s="61"/>
      <c r="I7817" s="48"/>
      <c r="J7817" s="48"/>
    </row>
    <row r="7818" spans="6:10" x14ac:dyDescent="0.25">
      <c r="F7818" s="48"/>
      <c r="G7818" s="48"/>
      <c r="H7818" s="61"/>
      <c r="I7818" s="48"/>
      <c r="J7818" s="48"/>
    </row>
    <row r="7819" spans="6:10" x14ac:dyDescent="0.25">
      <c r="F7819" s="48"/>
      <c r="G7819" s="48"/>
      <c r="H7819" s="61"/>
      <c r="I7819" s="48"/>
      <c r="J7819" s="48"/>
    </row>
    <row r="7820" spans="6:10" x14ac:dyDescent="0.25">
      <c r="F7820" s="48"/>
      <c r="G7820" s="48"/>
      <c r="H7820" s="61"/>
      <c r="I7820" s="48"/>
      <c r="J7820" s="48"/>
    </row>
    <row r="7821" spans="6:10" x14ac:dyDescent="0.25">
      <c r="F7821" s="48"/>
      <c r="G7821" s="48"/>
      <c r="H7821" s="61"/>
      <c r="I7821" s="48"/>
      <c r="J7821" s="48"/>
    </row>
    <row r="7822" spans="6:10" x14ac:dyDescent="0.25">
      <c r="F7822" s="48"/>
      <c r="G7822" s="48"/>
      <c r="H7822" s="61"/>
      <c r="I7822" s="48"/>
      <c r="J7822" s="48"/>
    </row>
    <row r="7823" spans="6:10" x14ac:dyDescent="0.25">
      <c r="F7823" s="48"/>
      <c r="G7823" s="48"/>
      <c r="H7823" s="61"/>
      <c r="I7823" s="48"/>
      <c r="J7823" s="48"/>
    </row>
    <row r="7824" spans="6:10" x14ac:dyDescent="0.25">
      <c r="F7824" s="48"/>
      <c r="G7824" s="48"/>
      <c r="H7824" s="61"/>
      <c r="I7824" s="48"/>
      <c r="J7824" s="48"/>
    </row>
    <row r="7825" spans="6:10" x14ac:dyDescent="0.25">
      <c r="F7825" s="48"/>
      <c r="G7825" s="48"/>
      <c r="H7825" s="61"/>
      <c r="I7825" s="48"/>
      <c r="J7825" s="48"/>
    </row>
    <row r="7826" spans="6:10" x14ac:dyDescent="0.25">
      <c r="F7826" s="48"/>
      <c r="G7826" s="48"/>
      <c r="H7826" s="61"/>
      <c r="I7826" s="48"/>
      <c r="J7826" s="48"/>
    </row>
    <row r="7827" spans="6:10" x14ac:dyDescent="0.25">
      <c r="F7827" s="48"/>
      <c r="G7827" s="48"/>
      <c r="H7827" s="61"/>
      <c r="I7827" s="48"/>
      <c r="J7827" s="48"/>
    </row>
    <row r="7828" spans="6:10" x14ac:dyDescent="0.25">
      <c r="F7828" s="48"/>
      <c r="G7828" s="48"/>
      <c r="H7828" s="61"/>
      <c r="I7828" s="48"/>
      <c r="J7828" s="48"/>
    </row>
    <row r="7829" spans="6:10" x14ac:dyDescent="0.25">
      <c r="F7829" s="48"/>
      <c r="G7829" s="48"/>
      <c r="H7829" s="61"/>
      <c r="I7829" s="48"/>
      <c r="J7829" s="48"/>
    </row>
    <row r="7830" spans="6:10" x14ac:dyDescent="0.25">
      <c r="F7830" s="48"/>
      <c r="G7830" s="48"/>
      <c r="H7830" s="61"/>
      <c r="I7830" s="48"/>
      <c r="J7830" s="48"/>
    </row>
    <row r="7831" spans="6:10" x14ac:dyDescent="0.25">
      <c r="F7831" s="48"/>
      <c r="G7831" s="48"/>
      <c r="H7831" s="61"/>
      <c r="I7831" s="48"/>
      <c r="J7831" s="48"/>
    </row>
    <row r="7832" spans="6:10" x14ac:dyDescent="0.25">
      <c r="F7832" s="48"/>
      <c r="G7832" s="48"/>
      <c r="H7832" s="61"/>
      <c r="I7832" s="48"/>
      <c r="J7832" s="48"/>
    </row>
    <row r="7833" spans="6:10" x14ac:dyDescent="0.25">
      <c r="F7833" s="48"/>
      <c r="G7833" s="48"/>
      <c r="H7833" s="61"/>
      <c r="I7833" s="48"/>
      <c r="J7833" s="48"/>
    </row>
    <row r="7834" spans="6:10" x14ac:dyDescent="0.25">
      <c r="F7834" s="48"/>
      <c r="G7834" s="48"/>
      <c r="H7834" s="61"/>
      <c r="I7834" s="48"/>
      <c r="J7834" s="48"/>
    </row>
    <row r="7835" spans="6:10" x14ac:dyDescent="0.25">
      <c r="F7835" s="48"/>
      <c r="G7835" s="48"/>
      <c r="H7835" s="61"/>
      <c r="I7835" s="48"/>
      <c r="J7835" s="48"/>
    </row>
    <row r="7836" spans="6:10" x14ac:dyDescent="0.25">
      <c r="F7836" s="48"/>
      <c r="G7836" s="48"/>
      <c r="H7836" s="61"/>
      <c r="I7836" s="48"/>
      <c r="J7836" s="48"/>
    </row>
    <row r="7837" spans="6:10" x14ac:dyDescent="0.25">
      <c r="F7837" s="48"/>
      <c r="G7837" s="48"/>
      <c r="H7837" s="61"/>
      <c r="I7837" s="48"/>
      <c r="J7837" s="48"/>
    </row>
    <row r="7838" spans="6:10" x14ac:dyDescent="0.25">
      <c r="F7838" s="48"/>
      <c r="G7838" s="48"/>
      <c r="H7838" s="61"/>
      <c r="I7838" s="48"/>
      <c r="J7838" s="48"/>
    </row>
    <row r="7839" spans="6:10" x14ac:dyDescent="0.25">
      <c r="F7839" s="48"/>
      <c r="G7839" s="48"/>
      <c r="H7839" s="61"/>
      <c r="I7839" s="48"/>
      <c r="J7839" s="48"/>
    </row>
    <row r="7840" spans="6:10" x14ac:dyDescent="0.25">
      <c r="F7840" s="48"/>
      <c r="G7840" s="48"/>
      <c r="H7840" s="61"/>
      <c r="I7840" s="48"/>
      <c r="J7840" s="48"/>
    </row>
    <row r="7841" spans="6:10" x14ac:dyDescent="0.25">
      <c r="F7841" s="48"/>
      <c r="G7841" s="48"/>
      <c r="H7841" s="61"/>
      <c r="I7841" s="48"/>
      <c r="J7841" s="48"/>
    </row>
    <row r="7842" spans="6:10" x14ac:dyDescent="0.25">
      <c r="F7842" s="48"/>
      <c r="G7842" s="48"/>
      <c r="H7842" s="61"/>
      <c r="I7842" s="48"/>
      <c r="J7842" s="48"/>
    </row>
    <row r="7843" spans="6:10" x14ac:dyDescent="0.25">
      <c r="F7843" s="48"/>
      <c r="G7843" s="48"/>
      <c r="H7843" s="61"/>
      <c r="I7843" s="48"/>
      <c r="J7843" s="48"/>
    </row>
    <row r="7844" spans="6:10" x14ac:dyDescent="0.25">
      <c r="F7844" s="48"/>
      <c r="G7844" s="48"/>
      <c r="H7844" s="61"/>
      <c r="I7844" s="48"/>
      <c r="J7844" s="48"/>
    </row>
    <row r="7845" spans="6:10" x14ac:dyDescent="0.25">
      <c r="F7845" s="48"/>
      <c r="G7845" s="48"/>
      <c r="H7845" s="61"/>
      <c r="I7845" s="48"/>
      <c r="J7845" s="48"/>
    </row>
    <row r="7846" spans="6:10" x14ac:dyDescent="0.25">
      <c r="F7846" s="48"/>
      <c r="G7846" s="48"/>
      <c r="H7846" s="61"/>
      <c r="I7846" s="48"/>
      <c r="J7846" s="48"/>
    </row>
    <row r="7847" spans="6:10" x14ac:dyDescent="0.25">
      <c r="F7847" s="48"/>
      <c r="G7847" s="48"/>
      <c r="H7847" s="61"/>
      <c r="I7847" s="48"/>
      <c r="J7847" s="48"/>
    </row>
    <row r="7848" spans="6:10" x14ac:dyDescent="0.25">
      <c r="F7848" s="48"/>
      <c r="G7848" s="48"/>
      <c r="H7848" s="61"/>
      <c r="I7848" s="48"/>
      <c r="J7848" s="48"/>
    </row>
    <row r="7849" spans="6:10" x14ac:dyDescent="0.25">
      <c r="F7849" s="48"/>
      <c r="G7849" s="48"/>
      <c r="H7849" s="61"/>
      <c r="I7849" s="48"/>
      <c r="J7849" s="48"/>
    </row>
    <row r="7850" spans="6:10" x14ac:dyDescent="0.25">
      <c r="F7850" s="48"/>
      <c r="G7850" s="48"/>
      <c r="H7850" s="61"/>
      <c r="I7850" s="48"/>
      <c r="J7850" s="48"/>
    </row>
    <row r="7851" spans="6:10" x14ac:dyDescent="0.25">
      <c r="F7851" s="48"/>
      <c r="G7851" s="48"/>
      <c r="H7851" s="61"/>
      <c r="I7851" s="48"/>
      <c r="J7851" s="48"/>
    </row>
    <row r="7852" spans="6:10" x14ac:dyDescent="0.25">
      <c r="F7852" s="48"/>
      <c r="G7852" s="48"/>
      <c r="H7852" s="61"/>
      <c r="I7852" s="48"/>
      <c r="J7852" s="48"/>
    </row>
    <row r="7853" spans="6:10" x14ac:dyDescent="0.25">
      <c r="F7853" s="48"/>
      <c r="G7853" s="48"/>
      <c r="H7853" s="61"/>
      <c r="I7853" s="48"/>
      <c r="J7853" s="48"/>
    </row>
    <row r="7854" spans="6:10" x14ac:dyDescent="0.25">
      <c r="F7854" s="48"/>
      <c r="G7854" s="48"/>
      <c r="H7854" s="61"/>
      <c r="I7854" s="48"/>
      <c r="J7854" s="48"/>
    </row>
    <row r="7855" spans="6:10" x14ac:dyDescent="0.25">
      <c r="F7855" s="48"/>
      <c r="G7855" s="48"/>
      <c r="H7855" s="61"/>
      <c r="I7855" s="48"/>
      <c r="J7855" s="48"/>
    </row>
    <row r="7856" spans="6:10" x14ac:dyDescent="0.25">
      <c r="F7856" s="48"/>
      <c r="G7856" s="48"/>
      <c r="H7856" s="61"/>
      <c r="I7856" s="48"/>
      <c r="J7856" s="48"/>
    </row>
    <row r="7857" spans="6:10" x14ac:dyDescent="0.25">
      <c r="F7857" s="48"/>
      <c r="G7857" s="48"/>
      <c r="H7857" s="61"/>
      <c r="I7857" s="48"/>
      <c r="J7857" s="48"/>
    </row>
    <row r="7858" spans="6:10" x14ac:dyDescent="0.25">
      <c r="F7858" s="48"/>
      <c r="G7858" s="48"/>
      <c r="H7858" s="61"/>
      <c r="I7858" s="48"/>
      <c r="J7858" s="48"/>
    </row>
    <row r="7859" spans="6:10" x14ac:dyDescent="0.25">
      <c r="F7859" s="48"/>
      <c r="G7859" s="48"/>
      <c r="H7859" s="61"/>
      <c r="I7859" s="48"/>
      <c r="J7859" s="48"/>
    </row>
    <row r="7860" spans="6:10" x14ac:dyDescent="0.25">
      <c r="F7860" s="48"/>
      <c r="G7860" s="48"/>
      <c r="H7860" s="61"/>
      <c r="I7860" s="48"/>
      <c r="J7860" s="48"/>
    </row>
    <row r="7861" spans="6:10" x14ac:dyDescent="0.25">
      <c r="F7861" s="48"/>
      <c r="G7861" s="48"/>
      <c r="H7861" s="61"/>
      <c r="I7861" s="48"/>
      <c r="J7861" s="48"/>
    </row>
    <row r="7862" spans="6:10" x14ac:dyDescent="0.25">
      <c r="F7862" s="48"/>
      <c r="G7862" s="48"/>
      <c r="H7862" s="61"/>
      <c r="I7862" s="48"/>
      <c r="J7862" s="48"/>
    </row>
    <row r="7863" spans="6:10" x14ac:dyDescent="0.25">
      <c r="F7863" s="48"/>
      <c r="G7863" s="48"/>
      <c r="H7863" s="61"/>
      <c r="I7863" s="48"/>
      <c r="J7863" s="48"/>
    </row>
    <row r="7864" spans="6:10" x14ac:dyDescent="0.25">
      <c r="F7864" s="48"/>
      <c r="G7864" s="48"/>
      <c r="H7864" s="61"/>
      <c r="I7864" s="48"/>
      <c r="J7864" s="48"/>
    </row>
    <row r="7865" spans="6:10" x14ac:dyDescent="0.25">
      <c r="F7865" s="48"/>
      <c r="G7865" s="48"/>
      <c r="H7865" s="61"/>
      <c r="I7865" s="48"/>
      <c r="J7865" s="48"/>
    </row>
    <row r="7866" spans="6:10" x14ac:dyDescent="0.25">
      <c r="F7866" s="48"/>
      <c r="G7866" s="48"/>
      <c r="H7866" s="61"/>
      <c r="I7866" s="48"/>
      <c r="J7866" s="48"/>
    </row>
    <row r="7867" spans="6:10" x14ac:dyDescent="0.25">
      <c r="F7867" s="48"/>
      <c r="G7867" s="48"/>
      <c r="H7867" s="61"/>
      <c r="I7867" s="48"/>
      <c r="J7867" s="48"/>
    </row>
    <row r="7868" spans="6:10" x14ac:dyDescent="0.25">
      <c r="F7868" s="48"/>
      <c r="G7868" s="48"/>
      <c r="H7868" s="61"/>
      <c r="I7868" s="48"/>
      <c r="J7868" s="48"/>
    </row>
    <row r="7869" spans="6:10" x14ac:dyDescent="0.25">
      <c r="F7869" s="48"/>
      <c r="G7869" s="48"/>
      <c r="H7869" s="61"/>
      <c r="I7869" s="48"/>
      <c r="J7869" s="48"/>
    </row>
    <row r="7870" spans="6:10" x14ac:dyDescent="0.25">
      <c r="F7870" s="48"/>
      <c r="G7870" s="48"/>
      <c r="H7870" s="61"/>
      <c r="I7870" s="48"/>
      <c r="J7870" s="48"/>
    </row>
    <row r="7871" spans="6:10" x14ac:dyDescent="0.25">
      <c r="F7871" s="48"/>
      <c r="G7871" s="48"/>
      <c r="H7871" s="61"/>
      <c r="I7871" s="48"/>
      <c r="J7871" s="48"/>
    </row>
    <row r="7872" spans="6:10" x14ac:dyDescent="0.25">
      <c r="F7872" s="48"/>
      <c r="G7872" s="48"/>
      <c r="H7872" s="61"/>
      <c r="I7872" s="48"/>
      <c r="J7872" s="48"/>
    </row>
    <row r="7873" spans="6:10" x14ac:dyDescent="0.25">
      <c r="F7873" s="48"/>
      <c r="G7873" s="48"/>
      <c r="H7873" s="61"/>
      <c r="I7873" s="48"/>
      <c r="J7873" s="48"/>
    </row>
    <row r="7874" spans="6:10" x14ac:dyDescent="0.25">
      <c r="F7874" s="48"/>
      <c r="G7874" s="48"/>
      <c r="H7874" s="61"/>
      <c r="I7874" s="48"/>
      <c r="J7874" s="48"/>
    </row>
    <row r="7875" spans="6:10" x14ac:dyDescent="0.25">
      <c r="F7875" s="48"/>
      <c r="G7875" s="48"/>
      <c r="H7875" s="61"/>
      <c r="I7875" s="48"/>
      <c r="J7875" s="48"/>
    </row>
    <row r="7876" spans="6:10" x14ac:dyDescent="0.25">
      <c r="F7876" s="48"/>
      <c r="G7876" s="48"/>
      <c r="H7876" s="61"/>
      <c r="I7876" s="48"/>
      <c r="J7876" s="48"/>
    </row>
    <row r="7877" spans="6:10" x14ac:dyDescent="0.25">
      <c r="F7877" s="48"/>
      <c r="G7877" s="48"/>
      <c r="H7877" s="61"/>
      <c r="I7877" s="48"/>
      <c r="J7877" s="48"/>
    </row>
    <row r="7878" spans="6:10" x14ac:dyDescent="0.25">
      <c r="F7878" s="48"/>
      <c r="G7878" s="48"/>
      <c r="H7878" s="61"/>
      <c r="I7878" s="48"/>
      <c r="J7878" s="48"/>
    </row>
    <row r="7879" spans="6:10" x14ac:dyDescent="0.25">
      <c r="F7879" s="48"/>
      <c r="G7879" s="48"/>
      <c r="H7879" s="61"/>
      <c r="I7879" s="48"/>
      <c r="J7879" s="48"/>
    </row>
    <row r="7880" spans="6:10" x14ac:dyDescent="0.25">
      <c r="F7880" s="48"/>
      <c r="G7880" s="48"/>
      <c r="H7880" s="61"/>
      <c r="I7880" s="48"/>
      <c r="J7880" s="48"/>
    </row>
    <row r="7881" spans="6:10" x14ac:dyDescent="0.25">
      <c r="F7881" s="48"/>
      <c r="G7881" s="48"/>
      <c r="H7881" s="61"/>
      <c r="I7881" s="48"/>
      <c r="J7881" s="48"/>
    </row>
    <row r="7882" spans="6:10" x14ac:dyDescent="0.25">
      <c r="F7882" s="48"/>
      <c r="G7882" s="48"/>
      <c r="H7882" s="61"/>
      <c r="I7882" s="48"/>
      <c r="J7882" s="48"/>
    </row>
    <row r="7883" spans="6:10" x14ac:dyDescent="0.25">
      <c r="F7883" s="48"/>
      <c r="G7883" s="48"/>
      <c r="H7883" s="61"/>
      <c r="I7883" s="48"/>
      <c r="J7883" s="48"/>
    </row>
    <row r="7884" spans="6:10" x14ac:dyDescent="0.25">
      <c r="F7884" s="48"/>
      <c r="G7884" s="48"/>
      <c r="H7884" s="61"/>
      <c r="I7884" s="48"/>
      <c r="J7884" s="48"/>
    </row>
    <row r="7885" spans="6:10" x14ac:dyDescent="0.25">
      <c r="F7885" s="48"/>
      <c r="G7885" s="48"/>
      <c r="H7885" s="61"/>
      <c r="I7885" s="48"/>
      <c r="J7885" s="48"/>
    </row>
    <row r="7886" spans="6:10" x14ac:dyDescent="0.25">
      <c r="F7886" s="48"/>
      <c r="G7886" s="48"/>
      <c r="H7886" s="61"/>
      <c r="I7886" s="48"/>
      <c r="J7886" s="48"/>
    </row>
    <row r="7887" spans="6:10" x14ac:dyDescent="0.25">
      <c r="F7887" s="48"/>
      <c r="G7887" s="48"/>
      <c r="H7887" s="61"/>
      <c r="I7887" s="48"/>
      <c r="J7887" s="48"/>
    </row>
    <row r="7888" spans="6:10" x14ac:dyDescent="0.25">
      <c r="F7888" s="48"/>
      <c r="G7888" s="48"/>
      <c r="H7888" s="61"/>
      <c r="I7888" s="48"/>
      <c r="J7888" s="48"/>
    </row>
    <row r="7889" spans="6:10" x14ac:dyDescent="0.25">
      <c r="F7889" s="48"/>
      <c r="G7889" s="48"/>
      <c r="H7889" s="61"/>
      <c r="I7889" s="48"/>
      <c r="J7889" s="48"/>
    </row>
    <row r="7890" spans="6:10" x14ac:dyDescent="0.25">
      <c r="F7890" s="48"/>
      <c r="G7890" s="48"/>
      <c r="H7890" s="61"/>
      <c r="I7890" s="48"/>
      <c r="J7890" s="48"/>
    </row>
    <row r="7891" spans="6:10" x14ac:dyDescent="0.25">
      <c r="F7891" s="48"/>
      <c r="G7891" s="48"/>
      <c r="H7891" s="61"/>
      <c r="I7891" s="48"/>
      <c r="J7891" s="48"/>
    </row>
    <row r="7892" spans="6:10" x14ac:dyDescent="0.25">
      <c r="F7892" s="48"/>
      <c r="G7892" s="48"/>
      <c r="H7892" s="61"/>
      <c r="I7892" s="48"/>
      <c r="J7892" s="48"/>
    </row>
    <row r="7893" spans="6:10" x14ac:dyDescent="0.25">
      <c r="F7893" s="48"/>
      <c r="G7893" s="48"/>
      <c r="H7893" s="61"/>
      <c r="I7893" s="48"/>
      <c r="J7893" s="48"/>
    </row>
    <row r="7894" spans="6:10" x14ac:dyDescent="0.25">
      <c r="F7894" s="48"/>
      <c r="G7894" s="48"/>
      <c r="H7894" s="61"/>
      <c r="I7894" s="48"/>
      <c r="J7894" s="48"/>
    </row>
    <row r="7895" spans="6:10" x14ac:dyDescent="0.25">
      <c r="F7895" s="48"/>
      <c r="G7895" s="48"/>
      <c r="H7895" s="61"/>
      <c r="I7895" s="48"/>
      <c r="J7895" s="48"/>
    </row>
    <row r="7896" spans="6:10" x14ac:dyDescent="0.25">
      <c r="F7896" s="48"/>
      <c r="G7896" s="48"/>
      <c r="H7896" s="61"/>
      <c r="I7896" s="48"/>
      <c r="J7896" s="48"/>
    </row>
    <row r="7897" spans="6:10" x14ac:dyDescent="0.25">
      <c r="F7897" s="48"/>
      <c r="G7897" s="48"/>
      <c r="H7897" s="61"/>
      <c r="I7897" s="48"/>
      <c r="J7897" s="48"/>
    </row>
    <row r="7898" spans="6:10" x14ac:dyDescent="0.25">
      <c r="F7898" s="48"/>
      <c r="G7898" s="48"/>
      <c r="H7898" s="61"/>
      <c r="I7898" s="48"/>
      <c r="J7898" s="48"/>
    </row>
    <row r="7899" spans="6:10" x14ac:dyDescent="0.25">
      <c r="F7899" s="48"/>
      <c r="G7899" s="48"/>
      <c r="H7899" s="61"/>
      <c r="I7899" s="48"/>
      <c r="J7899" s="48"/>
    </row>
    <row r="7900" spans="6:10" x14ac:dyDescent="0.25">
      <c r="F7900" s="48"/>
      <c r="G7900" s="48"/>
      <c r="H7900" s="61"/>
      <c r="I7900" s="48"/>
      <c r="J7900" s="48"/>
    </row>
    <row r="7901" spans="6:10" x14ac:dyDescent="0.25">
      <c r="F7901" s="48"/>
      <c r="G7901" s="48"/>
      <c r="H7901" s="61"/>
      <c r="I7901" s="48"/>
      <c r="J7901" s="48"/>
    </row>
    <row r="7902" spans="6:10" x14ac:dyDescent="0.25">
      <c r="F7902" s="48"/>
      <c r="G7902" s="48"/>
      <c r="H7902" s="61"/>
      <c r="I7902" s="48"/>
      <c r="J7902" s="48"/>
    </row>
    <row r="7903" spans="6:10" x14ac:dyDescent="0.25">
      <c r="F7903" s="48"/>
      <c r="G7903" s="48"/>
      <c r="H7903" s="61"/>
      <c r="I7903" s="48"/>
      <c r="J7903" s="48"/>
    </row>
    <row r="7904" spans="6:10" x14ac:dyDescent="0.25">
      <c r="F7904" s="48"/>
      <c r="G7904" s="48"/>
      <c r="H7904" s="61"/>
      <c r="I7904" s="48"/>
      <c r="J7904" s="48"/>
    </row>
    <row r="7905" spans="6:10" x14ac:dyDescent="0.25">
      <c r="F7905" s="48"/>
      <c r="G7905" s="48"/>
      <c r="H7905" s="61"/>
      <c r="I7905" s="48"/>
      <c r="J7905" s="48"/>
    </row>
    <row r="7906" spans="6:10" x14ac:dyDescent="0.25">
      <c r="F7906" s="48"/>
      <c r="G7906" s="48"/>
      <c r="H7906" s="61"/>
      <c r="I7906" s="48"/>
      <c r="J7906" s="48"/>
    </row>
    <row r="7907" spans="6:10" x14ac:dyDescent="0.25">
      <c r="F7907" s="48"/>
      <c r="G7907" s="48"/>
      <c r="H7907" s="61"/>
      <c r="I7907" s="48"/>
      <c r="J7907" s="48"/>
    </row>
    <row r="7908" spans="6:10" x14ac:dyDescent="0.25">
      <c r="F7908" s="48"/>
      <c r="G7908" s="48"/>
      <c r="H7908" s="61"/>
      <c r="I7908" s="48"/>
      <c r="J7908" s="48"/>
    </row>
    <row r="7909" spans="6:10" x14ac:dyDescent="0.25">
      <c r="F7909" s="48"/>
      <c r="G7909" s="48"/>
      <c r="H7909" s="61"/>
      <c r="I7909" s="48"/>
      <c r="J7909" s="48"/>
    </row>
    <row r="7910" spans="6:10" x14ac:dyDescent="0.25">
      <c r="F7910" s="48"/>
      <c r="G7910" s="48"/>
      <c r="H7910" s="61"/>
      <c r="I7910" s="48"/>
      <c r="J7910" s="48"/>
    </row>
    <row r="7911" spans="6:10" x14ac:dyDescent="0.25">
      <c r="F7911" s="48"/>
      <c r="G7911" s="48"/>
      <c r="H7911" s="61"/>
      <c r="I7911" s="48"/>
      <c r="J7911" s="48"/>
    </row>
    <row r="7912" spans="6:10" x14ac:dyDescent="0.25">
      <c r="F7912" s="48"/>
      <c r="G7912" s="48"/>
      <c r="H7912" s="61"/>
      <c r="I7912" s="48"/>
      <c r="J7912" s="48"/>
    </row>
    <row r="7913" spans="6:10" x14ac:dyDescent="0.25">
      <c r="F7913" s="48"/>
      <c r="G7913" s="48"/>
      <c r="H7913" s="61"/>
      <c r="I7913" s="48"/>
      <c r="J7913" s="48"/>
    </row>
    <row r="7914" spans="6:10" x14ac:dyDescent="0.25">
      <c r="F7914" s="48"/>
      <c r="G7914" s="48"/>
      <c r="H7914" s="61"/>
      <c r="I7914" s="48"/>
      <c r="J7914" s="48"/>
    </row>
    <row r="7915" spans="6:10" x14ac:dyDescent="0.25">
      <c r="F7915" s="48"/>
      <c r="G7915" s="48"/>
      <c r="H7915" s="61"/>
      <c r="I7915" s="48"/>
      <c r="J7915" s="48"/>
    </row>
    <row r="7916" spans="6:10" x14ac:dyDescent="0.25">
      <c r="F7916" s="48"/>
      <c r="G7916" s="48"/>
      <c r="H7916" s="61"/>
      <c r="I7916" s="48"/>
      <c r="J7916" s="48"/>
    </row>
    <row r="7917" spans="6:10" x14ac:dyDescent="0.25">
      <c r="F7917" s="48"/>
      <c r="G7917" s="48"/>
      <c r="H7917" s="61"/>
      <c r="I7917" s="48"/>
      <c r="J7917" s="48"/>
    </row>
    <row r="7918" spans="6:10" x14ac:dyDescent="0.25">
      <c r="F7918" s="48"/>
      <c r="G7918" s="48"/>
      <c r="H7918" s="61"/>
      <c r="I7918" s="48"/>
      <c r="J7918" s="48"/>
    </row>
    <row r="7919" spans="6:10" x14ac:dyDescent="0.25">
      <c r="F7919" s="48"/>
      <c r="G7919" s="48"/>
      <c r="H7919" s="61"/>
      <c r="I7919" s="48"/>
      <c r="J7919" s="48"/>
    </row>
    <row r="7920" spans="6:10" x14ac:dyDescent="0.25">
      <c r="F7920" s="48"/>
      <c r="G7920" s="48"/>
      <c r="H7920" s="61"/>
      <c r="I7920" s="48"/>
      <c r="J7920" s="48"/>
    </row>
    <row r="7921" spans="6:10" x14ac:dyDescent="0.25">
      <c r="F7921" s="48"/>
      <c r="G7921" s="48"/>
      <c r="H7921" s="61"/>
      <c r="I7921" s="48"/>
      <c r="J7921" s="48"/>
    </row>
    <row r="7922" spans="6:10" x14ac:dyDescent="0.25">
      <c r="F7922" s="48"/>
      <c r="G7922" s="48"/>
      <c r="H7922" s="61"/>
      <c r="I7922" s="48"/>
      <c r="J7922" s="48"/>
    </row>
    <row r="7923" spans="6:10" x14ac:dyDescent="0.25">
      <c r="F7923" s="48"/>
      <c r="G7923" s="48"/>
      <c r="H7923" s="61"/>
      <c r="I7923" s="48"/>
      <c r="J7923" s="48"/>
    </row>
    <row r="7924" spans="6:10" x14ac:dyDescent="0.25">
      <c r="F7924" s="48"/>
      <c r="G7924" s="48"/>
      <c r="H7924" s="61"/>
      <c r="I7924" s="48"/>
      <c r="J7924" s="48"/>
    </row>
    <row r="7925" spans="6:10" x14ac:dyDescent="0.25">
      <c r="F7925" s="48"/>
      <c r="G7925" s="48"/>
      <c r="H7925" s="61"/>
      <c r="I7925" s="48"/>
      <c r="J7925" s="48"/>
    </row>
    <row r="7926" spans="6:10" x14ac:dyDescent="0.25">
      <c r="F7926" s="48"/>
      <c r="G7926" s="48"/>
      <c r="H7926" s="61"/>
      <c r="I7926" s="48"/>
      <c r="J7926" s="48"/>
    </row>
    <row r="7927" spans="6:10" x14ac:dyDescent="0.25">
      <c r="F7927" s="48"/>
      <c r="G7927" s="48"/>
      <c r="H7927" s="61"/>
      <c r="I7927" s="48"/>
      <c r="J7927" s="48"/>
    </row>
    <row r="7928" spans="6:10" x14ac:dyDescent="0.25">
      <c r="F7928" s="48"/>
      <c r="G7928" s="48"/>
      <c r="H7928" s="61"/>
      <c r="I7928" s="48"/>
      <c r="J7928" s="48"/>
    </row>
    <row r="7929" spans="6:10" x14ac:dyDescent="0.25">
      <c r="F7929" s="48"/>
      <c r="G7929" s="48"/>
      <c r="H7929" s="61"/>
      <c r="I7929" s="48"/>
      <c r="J7929" s="48"/>
    </row>
    <row r="7930" spans="6:10" x14ac:dyDescent="0.25">
      <c r="F7930" s="48"/>
      <c r="G7930" s="48"/>
      <c r="H7930" s="61"/>
      <c r="I7930" s="48"/>
      <c r="J7930" s="48"/>
    </row>
    <row r="7931" spans="6:10" x14ac:dyDescent="0.25">
      <c r="F7931" s="48"/>
      <c r="G7931" s="48"/>
      <c r="H7931" s="61"/>
      <c r="I7931" s="48"/>
      <c r="J7931" s="48"/>
    </row>
    <row r="7932" spans="6:10" x14ac:dyDescent="0.25">
      <c r="F7932" s="48"/>
      <c r="G7932" s="48"/>
      <c r="H7932" s="61"/>
      <c r="I7932" s="48"/>
      <c r="J7932" s="48"/>
    </row>
    <row r="7933" spans="6:10" x14ac:dyDescent="0.25">
      <c r="F7933" s="48"/>
      <c r="G7933" s="48"/>
      <c r="H7933" s="61"/>
      <c r="I7933" s="48"/>
      <c r="J7933" s="48"/>
    </row>
    <row r="7934" spans="6:10" x14ac:dyDescent="0.25">
      <c r="F7934" s="48"/>
      <c r="G7934" s="48"/>
      <c r="H7934" s="61"/>
      <c r="I7934" s="48"/>
      <c r="J7934" s="48"/>
    </row>
    <row r="7935" spans="6:10" x14ac:dyDescent="0.25">
      <c r="F7935" s="48"/>
      <c r="G7935" s="48"/>
      <c r="H7935" s="61"/>
      <c r="I7935" s="48"/>
      <c r="J7935" s="48"/>
    </row>
    <row r="7936" spans="6:10" x14ac:dyDescent="0.25">
      <c r="F7936" s="48"/>
      <c r="G7936" s="48"/>
      <c r="H7936" s="61"/>
      <c r="I7936" s="48"/>
      <c r="J7936" s="48"/>
    </row>
    <row r="7937" spans="6:10" x14ac:dyDescent="0.25">
      <c r="F7937" s="48"/>
      <c r="G7937" s="48"/>
      <c r="H7937" s="61"/>
      <c r="I7937" s="48"/>
      <c r="J7937" s="48"/>
    </row>
    <row r="7938" spans="6:10" x14ac:dyDescent="0.25">
      <c r="F7938" s="48"/>
      <c r="G7938" s="48"/>
      <c r="H7938" s="61"/>
      <c r="I7938" s="48"/>
      <c r="J7938" s="48"/>
    </row>
    <row r="7939" spans="6:10" x14ac:dyDescent="0.25">
      <c r="F7939" s="48"/>
      <c r="G7939" s="48"/>
      <c r="H7939" s="61"/>
      <c r="I7939" s="48"/>
      <c r="J7939" s="48"/>
    </row>
    <row r="7940" spans="6:10" x14ac:dyDescent="0.25">
      <c r="F7940" s="48"/>
      <c r="G7940" s="48"/>
      <c r="H7940" s="61"/>
      <c r="I7940" s="48"/>
      <c r="J7940" s="48"/>
    </row>
    <row r="7941" spans="6:10" x14ac:dyDescent="0.25">
      <c r="F7941" s="48"/>
      <c r="G7941" s="48"/>
      <c r="H7941" s="61"/>
      <c r="I7941" s="48"/>
      <c r="J7941" s="48"/>
    </row>
    <row r="7942" spans="6:10" x14ac:dyDescent="0.25">
      <c r="F7942" s="48"/>
      <c r="G7942" s="48"/>
      <c r="H7942" s="61"/>
      <c r="I7942" s="48"/>
      <c r="J7942" s="48"/>
    </row>
    <row r="7943" spans="6:10" x14ac:dyDescent="0.25">
      <c r="F7943" s="48"/>
      <c r="G7943" s="48"/>
      <c r="H7943" s="61"/>
      <c r="I7943" s="48"/>
      <c r="J7943" s="48"/>
    </row>
    <row r="7944" spans="6:10" x14ac:dyDescent="0.25">
      <c r="F7944" s="48"/>
      <c r="G7944" s="48"/>
      <c r="H7944" s="61"/>
      <c r="I7944" s="48"/>
      <c r="J7944" s="48"/>
    </row>
    <row r="7945" spans="6:10" x14ac:dyDescent="0.25">
      <c r="F7945" s="48"/>
      <c r="G7945" s="48"/>
      <c r="H7945" s="61"/>
      <c r="I7945" s="48"/>
      <c r="J7945" s="48"/>
    </row>
    <row r="7946" spans="6:10" x14ac:dyDescent="0.25">
      <c r="F7946" s="48"/>
      <c r="G7946" s="48"/>
      <c r="H7946" s="61"/>
      <c r="I7946" s="48"/>
      <c r="J7946" s="48"/>
    </row>
    <row r="7947" spans="6:10" x14ac:dyDescent="0.25">
      <c r="F7947" s="48"/>
      <c r="G7947" s="48"/>
      <c r="H7947" s="61"/>
      <c r="I7947" s="48"/>
      <c r="J7947" s="48"/>
    </row>
    <row r="7948" spans="6:10" x14ac:dyDescent="0.25">
      <c r="F7948" s="48"/>
      <c r="G7948" s="48"/>
      <c r="H7948" s="61"/>
      <c r="I7948" s="48"/>
      <c r="J7948" s="48"/>
    </row>
    <row r="7949" spans="6:10" x14ac:dyDescent="0.25">
      <c r="F7949" s="48"/>
      <c r="G7949" s="48"/>
      <c r="H7949" s="61"/>
      <c r="I7949" s="48"/>
      <c r="J7949" s="48"/>
    </row>
    <row r="7950" spans="6:10" x14ac:dyDescent="0.25">
      <c r="F7950" s="48"/>
      <c r="G7950" s="48"/>
      <c r="H7950" s="61"/>
      <c r="I7950" s="48"/>
      <c r="J7950" s="48"/>
    </row>
    <row r="7951" spans="6:10" x14ac:dyDescent="0.25">
      <c r="F7951" s="48"/>
      <c r="G7951" s="48"/>
      <c r="H7951" s="61"/>
      <c r="I7951" s="48"/>
      <c r="J7951" s="48"/>
    </row>
    <row r="7952" spans="6:10" x14ac:dyDescent="0.25">
      <c r="F7952" s="48"/>
      <c r="G7952" s="48"/>
      <c r="H7952" s="61"/>
      <c r="I7952" s="48"/>
      <c r="J7952" s="48"/>
    </row>
    <row r="7953" spans="6:10" x14ac:dyDescent="0.25">
      <c r="F7953" s="48"/>
      <c r="G7953" s="48"/>
      <c r="H7953" s="61"/>
      <c r="I7953" s="48"/>
      <c r="J7953" s="48"/>
    </row>
    <row r="7954" spans="6:10" x14ac:dyDescent="0.25">
      <c r="F7954" s="48"/>
      <c r="G7954" s="48"/>
      <c r="H7954" s="61"/>
      <c r="I7954" s="48"/>
      <c r="J7954" s="48"/>
    </row>
    <row r="7955" spans="6:10" x14ac:dyDescent="0.25">
      <c r="F7955" s="48"/>
      <c r="G7955" s="48"/>
      <c r="H7955" s="61"/>
      <c r="I7955" s="48"/>
      <c r="J7955" s="48"/>
    </row>
    <row r="7956" spans="6:10" x14ac:dyDescent="0.25">
      <c r="F7956" s="48"/>
      <c r="G7956" s="48"/>
      <c r="H7956" s="61"/>
      <c r="I7956" s="48"/>
      <c r="J7956" s="48"/>
    </row>
    <row r="7957" spans="6:10" x14ac:dyDescent="0.25">
      <c r="F7957" s="48"/>
      <c r="G7957" s="48"/>
      <c r="H7957" s="61"/>
      <c r="I7957" s="48"/>
      <c r="J7957" s="48"/>
    </row>
    <row r="7958" spans="6:10" x14ac:dyDescent="0.25">
      <c r="F7958" s="48"/>
      <c r="G7958" s="48"/>
      <c r="H7958" s="61"/>
      <c r="I7958" s="48"/>
      <c r="J7958" s="48"/>
    </row>
    <row r="7959" spans="6:10" x14ac:dyDescent="0.25">
      <c r="F7959" s="48"/>
      <c r="G7959" s="48"/>
      <c r="H7959" s="61"/>
      <c r="I7959" s="48"/>
      <c r="J7959" s="48"/>
    </row>
    <row r="7960" spans="6:10" x14ac:dyDescent="0.25">
      <c r="F7960" s="48"/>
      <c r="G7960" s="48"/>
      <c r="H7960" s="61"/>
      <c r="I7960" s="48"/>
      <c r="J7960" s="48"/>
    </row>
    <row r="7961" spans="6:10" x14ac:dyDescent="0.25">
      <c r="F7961" s="48"/>
      <c r="G7961" s="48"/>
      <c r="H7961" s="61"/>
      <c r="I7961" s="48"/>
      <c r="J7961" s="48"/>
    </row>
    <row r="7962" spans="6:10" x14ac:dyDescent="0.25">
      <c r="F7962" s="48"/>
      <c r="G7962" s="48"/>
      <c r="H7962" s="61"/>
      <c r="I7962" s="48"/>
      <c r="J7962" s="48"/>
    </row>
    <row r="7963" spans="6:10" x14ac:dyDescent="0.25">
      <c r="F7963" s="48"/>
      <c r="G7963" s="48"/>
      <c r="H7963" s="61"/>
      <c r="I7963" s="48"/>
      <c r="J7963" s="48"/>
    </row>
    <row r="7964" spans="6:10" x14ac:dyDescent="0.25">
      <c r="F7964" s="48"/>
      <c r="G7964" s="48"/>
      <c r="H7964" s="61"/>
      <c r="I7964" s="48"/>
      <c r="J7964" s="48"/>
    </row>
    <row r="7965" spans="6:10" x14ac:dyDescent="0.25">
      <c r="F7965" s="48"/>
      <c r="G7965" s="48"/>
      <c r="H7965" s="61"/>
      <c r="I7965" s="48"/>
      <c r="J7965" s="48"/>
    </row>
    <row r="7966" spans="6:10" x14ac:dyDescent="0.25">
      <c r="F7966" s="48"/>
      <c r="G7966" s="48"/>
      <c r="H7966" s="61"/>
      <c r="I7966" s="48"/>
      <c r="J7966" s="48"/>
    </row>
    <row r="7967" spans="6:10" x14ac:dyDescent="0.25">
      <c r="F7967" s="48"/>
      <c r="G7967" s="48"/>
      <c r="H7967" s="61"/>
      <c r="I7967" s="48"/>
      <c r="J7967" s="48"/>
    </row>
    <row r="7968" spans="6:10" x14ac:dyDescent="0.25">
      <c r="F7968" s="48"/>
      <c r="G7968" s="48"/>
      <c r="H7968" s="61"/>
      <c r="I7968" s="48"/>
      <c r="J7968" s="48"/>
    </row>
    <row r="7969" spans="6:10" x14ac:dyDescent="0.25">
      <c r="F7969" s="48"/>
      <c r="G7969" s="48"/>
      <c r="H7969" s="61"/>
      <c r="I7969" s="48"/>
      <c r="J7969" s="48"/>
    </row>
    <row r="7970" spans="6:10" x14ac:dyDescent="0.25">
      <c r="F7970" s="48"/>
      <c r="G7970" s="48"/>
      <c r="H7970" s="61"/>
      <c r="I7970" s="48"/>
      <c r="J7970" s="48"/>
    </row>
    <row r="7971" spans="6:10" x14ac:dyDescent="0.25">
      <c r="F7971" s="48"/>
      <c r="G7971" s="48"/>
      <c r="H7971" s="61"/>
      <c r="I7971" s="48"/>
      <c r="J7971" s="48"/>
    </row>
    <row r="7972" spans="6:10" x14ac:dyDescent="0.25">
      <c r="F7972" s="48"/>
      <c r="G7972" s="48"/>
      <c r="H7972" s="61"/>
      <c r="I7972" s="48"/>
      <c r="J7972" s="48"/>
    </row>
    <row r="7973" spans="6:10" x14ac:dyDescent="0.25">
      <c r="F7973" s="48"/>
      <c r="G7973" s="48"/>
      <c r="H7973" s="61"/>
      <c r="I7973" s="48"/>
      <c r="J7973" s="48"/>
    </row>
    <row r="7974" spans="6:10" x14ac:dyDescent="0.25">
      <c r="F7974" s="48"/>
      <c r="G7974" s="48"/>
      <c r="H7974" s="61"/>
      <c r="I7974" s="48"/>
      <c r="J7974" s="48"/>
    </row>
    <row r="7975" spans="6:10" x14ac:dyDescent="0.25">
      <c r="F7975" s="48"/>
      <c r="G7975" s="48"/>
      <c r="H7975" s="61"/>
      <c r="I7975" s="48"/>
      <c r="J7975" s="48"/>
    </row>
    <row r="7976" spans="6:10" x14ac:dyDescent="0.25">
      <c r="F7976" s="48"/>
      <c r="G7976" s="48"/>
      <c r="H7976" s="61"/>
      <c r="I7976" s="48"/>
      <c r="J7976" s="48"/>
    </row>
    <row r="7977" spans="6:10" x14ac:dyDescent="0.25">
      <c r="F7977" s="48"/>
      <c r="G7977" s="48"/>
      <c r="H7977" s="61"/>
      <c r="I7977" s="48"/>
      <c r="J7977" s="48"/>
    </row>
    <row r="7978" spans="6:10" x14ac:dyDescent="0.25">
      <c r="F7978" s="48"/>
      <c r="G7978" s="48"/>
      <c r="H7978" s="61"/>
      <c r="I7978" s="48"/>
      <c r="J7978" s="48"/>
    </row>
    <row r="7979" spans="6:10" x14ac:dyDescent="0.25">
      <c r="F7979" s="48"/>
      <c r="G7979" s="48"/>
      <c r="H7979" s="61"/>
      <c r="I7979" s="48"/>
      <c r="J7979" s="48"/>
    </row>
    <row r="7980" spans="6:10" x14ac:dyDescent="0.25">
      <c r="F7980" s="48"/>
      <c r="G7980" s="48"/>
      <c r="H7980" s="61"/>
      <c r="I7980" s="48"/>
      <c r="J7980" s="48"/>
    </row>
    <row r="7981" spans="6:10" x14ac:dyDescent="0.25">
      <c r="F7981" s="48"/>
      <c r="G7981" s="48"/>
      <c r="H7981" s="61"/>
      <c r="I7981" s="48"/>
      <c r="J7981" s="48"/>
    </row>
    <row r="7982" spans="6:10" x14ac:dyDescent="0.25">
      <c r="F7982" s="48"/>
      <c r="G7982" s="48"/>
      <c r="H7982" s="61"/>
      <c r="I7982" s="48"/>
      <c r="J7982" s="48"/>
    </row>
    <row r="7983" spans="6:10" x14ac:dyDescent="0.25">
      <c r="F7983" s="48"/>
      <c r="G7983" s="48"/>
      <c r="H7983" s="61"/>
      <c r="I7983" s="48"/>
      <c r="J7983" s="48"/>
    </row>
    <row r="7984" spans="6:10" x14ac:dyDescent="0.25">
      <c r="F7984" s="48"/>
      <c r="G7984" s="48"/>
      <c r="H7984" s="61"/>
      <c r="I7984" s="48"/>
      <c r="J7984" s="48"/>
    </row>
    <row r="7985" spans="6:10" x14ac:dyDescent="0.25">
      <c r="F7985" s="48"/>
      <c r="G7985" s="48"/>
      <c r="H7985" s="61"/>
      <c r="I7985" s="48"/>
      <c r="J7985" s="48"/>
    </row>
    <row r="7986" spans="6:10" x14ac:dyDescent="0.25">
      <c r="F7986" s="48"/>
      <c r="G7986" s="48"/>
      <c r="H7986" s="61"/>
      <c r="I7986" s="48"/>
      <c r="J7986" s="48"/>
    </row>
    <row r="7987" spans="6:10" x14ac:dyDescent="0.25">
      <c r="F7987" s="48"/>
      <c r="G7987" s="48"/>
      <c r="H7987" s="61"/>
      <c r="I7987" s="48"/>
      <c r="J7987" s="48"/>
    </row>
    <row r="7988" spans="6:10" x14ac:dyDescent="0.25">
      <c r="F7988" s="48"/>
      <c r="G7988" s="48"/>
      <c r="H7988" s="61"/>
      <c r="I7988" s="48"/>
      <c r="J7988" s="48"/>
    </row>
    <row r="7989" spans="6:10" x14ac:dyDescent="0.25">
      <c r="F7989" s="48"/>
      <c r="G7989" s="48"/>
      <c r="H7989" s="61"/>
      <c r="I7989" s="48"/>
      <c r="J7989" s="48"/>
    </row>
    <row r="7990" spans="6:10" x14ac:dyDescent="0.25">
      <c r="F7990" s="48"/>
      <c r="G7990" s="48"/>
      <c r="H7990" s="61"/>
      <c r="I7990" s="48"/>
      <c r="J7990" s="48"/>
    </row>
    <row r="7991" spans="6:10" x14ac:dyDescent="0.25">
      <c r="F7991" s="48"/>
      <c r="G7991" s="48"/>
      <c r="H7991" s="61"/>
      <c r="I7991" s="48"/>
      <c r="J7991" s="48"/>
    </row>
    <row r="7992" spans="6:10" x14ac:dyDescent="0.25">
      <c r="F7992" s="48"/>
      <c r="G7992" s="48"/>
      <c r="H7992" s="61"/>
      <c r="I7992" s="48"/>
      <c r="J7992" s="48"/>
    </row>
    <row r="7993" spans="6:10" x14ac:dyDescent="0.25">
      <c r="F7993" s="48"/>
      <c r="G7993" s="48"/>
      <c r="H7993" s="61"/>
      <c r="I7993" s="48"/>
      <c r="J7993" s="48"/>
    </row>
    <row r="7994" spans="6:10" x14ac:dyDescent="0.25">
      <c r="F7994" s="48"/>
      <c r="G7994" s="48"/>
      <c r="H7994" s="61"/>
      <c r="I7994" s="48"/>
      <c r="J7994" s="48"/>
    </row>
    <row r="7995" spans="6:10" x14ac:dyDescent="0.25">
      <c r="F7995" s="48"/>
      <c r="G7995" s="48"/>
      <c r="H7995" s="61"/>
      <c r="I7995" s="48"/>
      <c r="J7995" s="48"/>
    </row>
    <row r="7996" spans="6:10" x14ac:dyDescent="0.25">
      <c r="F7996" s="48"/>
      <c r="G7996" s="48"/>
      <c r="H7996" s="61"/>
      <c r="I7996" s="48"/>
      <c r="J7996" s="48"/>
    </row>
    <row r="7997" spans="6:10" x14ac:dyDescent="0.25">
      <c r="F7997" s="48"/>
      <c r="G7997" s="48"/>
      <c r="H7997" s="61"/>
      <c r="I7997" s="48"/>
      <c r="J7997" s="48"/>
    </row>
    <row r="7998" spans="6:10" x14ac:dyDescent="0.25">
      <c r="F7998" s="48"/>
      <c r="G7998" s="48"/>
      <c r="H7998" s="61"/>
      <c r="I7998" s="48"/>
      <c r="J7998" s="48"/>
    </row>
    <row r="7999" spans="6:10" x14ac:dyDescent="0.25">
      <c r="F7999" s="48"/>
      <c r="G7999" s="48"/>
      <c r="H7999" s="61"/>
      <c r="I7999" s="48"/>
      <c r="J7999" s="48"/>
    </row>
    <row r="8000" spans="6:10" x14ac:dyDescent="0.25">
      <c r="F8000" s="48"/>
      <c r="G8000" s="48"/>
      <c r="H8000" s="61"/>
      <c r="I8000" s="48"/>
      <c r="J8000" s="48"/>
    </row>
    <row r="8001" spans="6:10" x14ac:dyDescent="0.25">
      <c r="F8001" s="48"/>
      <c r="G8001" s="48"/>
      <c r="H8001" s="61"/>
      <c r="I8001" s="48"/>
      <c r="J8001" s="48"/>
    </row>
    <row r="8002" spans="6:10" x14ac:dyDescent="0.25">
      <c r="F8002" s="48"/>
      <c r="G8002" s="48"/>
      <c r="H8002" s="61"/>
      <c r="I8002" s="48"/>
      <c r="J8002" s="48"/>
    </row>
    <row r="8003" spans="6:10" x14ac:dyDescent="0.25">
      <c r="F8003" s="48"/>
      <c r="G8003" s="48"/>
      <c r="H8003" s="61"/>
      <c r="I8003" s="48"/>
      <c r="J8003" s="48"/>
    </row>
    <row r="8004" spans="6:10" x14ac:dyDescent="0.25">
      <c r="F8004" s="48"/>
      <c r="G8004" s="48"/>
      <c r="H8004" s="61"/>
      <c r="I8004" s="48"/>
      <c r="J8004" s="48"/>
    </row>
    <row r="8005" spans="6:10" x14ac:dyDescent="0.25">
      <c r="F8005" s="48"/>
      <c r="G8005" s="48"/>
      <c r="H8005" s="61"/>
      <c r="I8005" s="48"/>
      <c r="J8005" s="48"/>
    </row>
    <row r="8006" spans="6:10" x14ac:dyDescent="0.25">
      <c r="F8006" s="48"/>
      <c r="G8006" s="48"/>
      <c r="H8006" s="61"/>
      <c r="I8006" s="48"/>
      <c r="J8006" s="48"/>
    </row>
    <row r="8007" spans="6:10" x14ac:dyDescent="0.25">
      <c r="F8007" s="48"/>
      <c r="G8007" s="48"/>
      <c r="H8007" s="61"/>
      <c r="I8007" s="48"/>
      <c r="J8007" s="48"/>
    </row>
    <row r="8008" spans="6:10" x14ac:dyDescent="0.25">
      <c r="F8008" s="48"/>
      <c r="G8008" s="48"/>
      <c r="H8008" s="61"/>
      <c r="I8008" s="48"/>
      <c r="J8008" s="48"/>
    </row>
    <row r="8009" spans="6:10" x14ac:dyDescent="0.25">
      <c r="F8009" s="48"/>
      <c r="G8009" s="48"/>
      <c r="H8009" s="61"/>
      <c r="I8009" s="48"/>
      <c r="J8009" s="48"/>
    </row>
    <row r="8010" spans="6:10" x14ac:dyDescent="0.25">
      <c r="F8010" s="48"/>
      <c r="G8010" s="48"/>
      <c r="H8010" s="61"/>
      <c r="I8010" s="48"/>
      <c r="J8010" s="48"/>
    </row>
    <row r="8011" spans="6:10" x14ac:dyDescent="0.25">
      <c r="F8011" s="48"/>
      <c r="G8011" s="48"/>
      <c r="H8011" s="61"/>
      <c r="I8011" s="48"/>
      <c r="J8011" s="48"/>
    </row>
    <row r="8012" spans="6:10" x14ac:dyDescent="0.25">
      <c r="F8012" s="48"/>
      <c r="G8012" s="48"/>
      <c r="H8012" s="61"/>
      <c r="I8012" s="48"/>
      <c r="J8012" s="48"/>
    </row>
    <row r="8013" spans="6:10" x14ac:dyDescent="0.25">
      <c r="F8013" s="48"/>
      <c r="G8013" s="48"/>
      <c r="H8013" s="61"/>
      <c r="I8013" s="48"/>
      <c r="J8013" s="48"/>
    </row>
    <row r="8014" spans="6:10" x14ac:dyDescent="0.25">
      <c r="F8014" s="48"/>
      <c r="G8014" s="48"/>
      <c r="H8014" s="61"/>
      <c r="I8014" s="48"/>
      <c r="J8014" s="48"/>
    </row>
    <row r="8015" spans="6:10" x14ac:dyDescent="0.25">
      <c r="F8015" s="48"/>
      <c r="G8015" s="48"/>
      <c r="H8015" s="61"/>
      <c r="I8015" s="48"/>
      <c r="J8015" s="48"/>
    </row>
    <row r="8016" spans="6:10" x14ac:dyDescent="0.25">
      <c r="F8016" s="48"/>
      <c r="G8016" s="48"/>
      <c r="H8016" s="61"/>
      <c r="I8016" s="48"/>
      <c r="J8016" s="48"/>
    </row>
    <row r="8017" spans="6:10" x14ac:dyDescent="0.25">
      <c r="F8017" s="48"/>
      <c r="G8017" s="48"/>
      <c r="H8017" s="61"/>
      <c r="I8017" s="48"/>
      <c r="J8017" s="48"/>
    </row>
    <row r="8018" spans="6:10" x14ac:dyDescent="0.25">
      <c r="F8018" s="48"/>
      <c r="G8018" s="48"/>
      <c r="H8018" s="61"/>
      <c r="I8018" s="48"/>
      <c r="J8018" s="48"/>
    </row>
    <row r="8019" spans="6:10" x14ac:dyDescent="0.25">
      <c r="F8019" s="48"/>
      <c r="G8019" s="48"/>
      <c r="H8019" s="61"/>
      <c r="I8019" s="48"/>
      <c r="J8019" s="48"/>
    </row>
    <row r="8020" spans="6:10" x14ac:dyDescent="0.25">
      <c r="F8020" s="48"/>
      <c r="G8020" s="48"/>
      <c r="H8020" s="61"/>
      <c r="I8020" s="48"/>
      <c r="J8020" s="48"/>
    </row>
    <row r="8021" spans="6:10" x14ac:dyDescent="0.25">
      <c r="F8021" s="48"/>
      <c r="G8021" s="48"/>
      <c r="H8021" s="61"/>
      <c r="I8021" s="48"/>
      <c r="J8021" s="48"/>
    </row>
    <row r="8022" spans="6:10" x14ac:dyDescent="0.25">
      <c r="F8022" s="48"/>
      <c r="G8022" s="48"/>
      <c r="H8022" s="61"/>
      <c r="I8022" s="48"/>
      <c r="J8022" s="48"/>
    </row>
    <row r="8023" spans="6:10" x14ac:dyDescent="0.25">
      <c r="F8023" s="48"/>
      <c r="G8023" s="48"/>
      <c r="H8023" s="61"/>
      <c r="I8023" s="48"/>
      <c r="J8023" s="48"/>
    </row>
    <row r="8024" spans="6:10" x14ac:dyDescent="0.25">
      <c r="F8024" s="48"/>
      <c r="G8024" s="48"/>
      <c r="H8024" s="61"/>
      <c r="I8024" s="48"/>
      <c r="J8024" s="48"/>
    </row>
    <row r="8025" spans="6:10" x14ac:dyDescent="0.25">
      <c r="F8025" s="48"/>
      <c r="G8025" s="48"/>
      <c r="H8025" s="61"/>
      <c r="I8025" s="48"/>
      <c r="J8025" s="48"/>
    </row>
    <row r="8026" spans="6:10" x14ac:dyDescent="0.25">
      <c r="F8026" s="48"/>
      <c r="G8026" s="48"/>
      <c r="H8026" s="61"/>
      <c r="I8026" s="48"/>
      <c r="J8026" s="48"/>
    </row>
    <row r="8027" spans="6:10" x14ac:dyDescent="0.25">
      <c r="F8027" s="48"/>
      <c r="G8027" s="48"/>
      <c r="H8027" s="61"/>
      <c r="I8027" s="48"/>
      <c r="J8027" s="48"/>
    </row>
    <row r="8028" spans="6:10" x14ac:dyDescent="0.25">
      <c r="F8028" s="48"/>
      <c r="G8028" s="48"/>
      <c r="H8028" s="61"/>
      <c r="I8028" s="48"/>
      <c r="J8028" s="48"/>
    </row>
    <row r="8029" spans="6:10" x14ac:dyDescent="0.25">
      <c r="F8029" s="48"/>
      <c r="G8029" s="48"/>
      <c r="H8029" s="61"/>
      <c r="I8029" s="48"/>
      <c r="J8029" s="48"/>
    </row>
    <row r="8030" spans="6:10" x14ac:dyDescent="0.25">
      <c r="F8030" s="48"/>
      <c r="G8030" s="48"/>
      <c r="H8030" s="61"/>
      <c r="I8030" s="48"/>
      <c r="J8030" s="48"/>
    </row>
    <row r="8031" spans="6:10" x14ac:dyDescent="0.25">
      <c r="F8031" s="48"/>
      <c r="G8031" s="48"/>
      <c r="H8031" s="61"/>
      <c r="I8031" s="48"/>
      <c r="J8031" s="48"/>
    </row>
    <row r="8032" spans="6:10" x14ac:dyDescent="0.25">
      <c r="F8032" s="48"/>
      <c r="G8032" s="48"/>
      <c r="H8032" s="61"/>
      <c r="I8032" s="48"/>
      <c r="J8032" s="48"/>
    </row>
    <row r="8033" spans="6:10" x14ac:dyDescent="0.25">
      <c r="F8033" s="48"/>
      <c r="G8033" s="48"/>
      <c r="H8033" s="61"/>
      <c r="I8033" s="48"/>
      <c r="J8033" s="48"/>
    </row>
    <row r="8034" spans="6:10" x14ac:dyDescent="0.25">
      <c r="F8034" s="48"/>
      <c r="G8034" s="48"/>
      <c r="H8034" s="61"/>
      <c r="I8034" s="48"/>
      <c r="J8034" s="48"/>
    </row>
    <row r="8035" spans="6:10" x14ac:dyDescent="0.25">
      <c r="F8035" s="48"/>
      <c r="G8035" s="48"/>
      <c r="H8035" s="61"/>
      <c r="I8035" s="48"/>
      <c r="J8035" s="48"/>
    </row>
    <row r="8036" spans="6:10" x14ac:dyDescent="0.25">
      <c r="F8036" s="48"/>
      <c r="G8036" s="48"/>
      <c r="H8036" s="61"/>
      <c r="I8036" s="48"/>
      <c r="J8036" s="48"/>
    </row>
    <row r="8037" spans="6:10" x14ac:dyDescent="0.25">
      <c r="F8037" s="48"/>
      <c r="G8037" s="48"/>
      <c r="H8037" s="61"/>
      <c r="I8037" s="48"/>
      <c r="J8037" s="48"/>
    </row>
    <row r="8038" spans="6:10" x14ac:dyDescent="0.25">
      <c r="F8038" s="48"/>
      <c r="G8038" s="48"/>
      <c r="H8038" s="61"/>
      <c r="I8038" s="48"/>
      <c r="J8038" s="48"/>
    </row>
    <row r="8039" spans="6:10" x14ac:dyDescent="0.25">
      <c r="F8039" s="48"/>
      <c r="G8039" s="48"/>
      <c r="H8039" s="61"/>
      <c r="I8039" s="48"/>
      <c r="J8039" s="48"/>
    </row>
    <row r="8040" spans="6:10" x14ac:dyDescent="0.25">
      <c r="F8040" s="48"/>
      <c r="G8040" s="48"/>
      <c r="H8040" s="61"/>
      <c r="I8040" s="48"/>
      <c r="J8040" s="48"/>
    </row>
    <row r="8041" spans="6:10" x14ac:dyDescent="0.25">
      <c r="F8041" s="48"/>
      <c r="G8041" s="48"/>
      <c r="H8041" s="61"/>
      <c r="I8041" s="48"/>
      <c r="J8041" s="48"/>
    </row>
    <row r="8042" spans="6:10" x14ac:dyDescent="0.25">
      <c r="F8042" s="48"/>
      <c r="G8042" s="48"/>
      <c r="H8042" s="61"/>
      <c r="I8042" s="48"/>
      <c r="J8042" s="48"/>
    </row>
    <row r="8043" spans="6:10" x14ac:dyDescent="0.25">
      <c r="F8043" s="48"/>
      <c r="G8043" s="48"/>
      <c r="H8043" s="61"/>
      <c r="I8043" s="48"/>
      <c r="J8043" s="48"/>
    </row>
    <row r="8044" spans="6:10" x14ac:dyDescent="0.25">
      <c r="F8044" s="48"/>
      <c r="G8044" s="48"/>
      <c r="H8044" s="61"/>
      <c r="I8044" s="48"/>
      <c r="J8044" s="48"/>
    </row>
    <row r="8045" spans="6:10" x14ac:dyDescent="0.25">
      <c r="F8045" s="48"/>
      <c r="G8045" s="48"/>
      <c r="H8045" s="61"/>
      <c r="I8045" s="48"/>
      <c r="J8045" s="48"/>
    </row>
    <row r="8046" spans="6:10" x14ac:dyDescent="0.25">
      <c r="F8046" s="48"/>
      <c r="G8046" s="48"/>
      <c r="H8046" s="61"/>
      <c r="I8046" s="48"/>
      <c r="J8046" s="48"/>
    </row>
    <row r="8047" spans="6:10" x14ac:dyDescent="0.25">
      <c r="F8047" s="48"/>
      <c r="G8047" s="48"/>
      <c r="H8047" s="61"/>
      <c r="I8047" s="48"/>
      <c r="J8047" s="48"/>
    </row>
    <row r="8048" spans="6:10" x14ac:dyDescent="0.25">
      <c r="F8048" s="48"/>
      <c r="G8048" s="48"/>
      <c r="H8048" s="61"/>
      <c r="I8048" s="48"/>
      <c r="J8048" s="48"/>
    </row>
    <row r="8049" spans="6:10" x14ac:dyDescent="0.25">
      <c r="F8049" s="48"/>
      <c r="G8049" s="48"/>
      <c r="H8049" s="61"/>
      <c r="I8049" s="48"/>
      <c r="J8049" s="48"/>
    </row>
    <row r="8050" spans="6:10" x14ac:dyDescent="0.25">
      <c r="F8050" s="48"/>
      <c r="G8050" s="48"/>
      <c r="H8050" s="61"/>
      <c r="I8050" s="48"/>
      <c r="J8050" s="48"/>
    </row>
    <row r="8051" spans="6:10" x14ac:dyDescent="0.25">
      <c r="F8051" s="48"/>
      <c r="G8051" s="48"/>
      <c r="H8051" s="61"/>
      <c r="I8051" s="48"/>
      <c r="J8051" s="48"/>
    </row>
    <row r="8052" spans="6:10" x14ac:dyDescent="0.25">
      <c r="F8052" s="48"/>
      <c r="G8052" s="48"/>
      <c r="H8052" s="61"/>
      <c r="I8052" s="48"/>
      <c r="J8052" s="48"/>
    </row>
    <row r="8053" spans="6:10" x14ac:dyDescent="0.25">
      <c r="F8053" s="48"/>
      <c r="G8053" s="48"/>
      <c r="H8053" s="61"/>
      <c r="I8053" s="48"/>
      <c r="J8053" s="48"/>
    </row>
    <row r="8054" spans="6:10" x14ac:dyDescent="0.25">
      <c r="F8054" s="48"/>
      <c r="G8054" s="48"/>
      <c r="H8054" s="61"/>
      <c r="I8054" s="48"/>
      <c r="J8054" s="48"/>
    </row>
    <row r="8055" spans="6:10" x14ac:dyDescent="0.25">
      <c r="F8055" s="48"/>
      <c r="G8055" s="48"/>
      <c r="H8055" s="61"/>
      <c r="I8055" s="48"/>
      <c r="J8055" s="48"/>
    </row>
    <row r="8056" spans="6:10" x14ac:dyDescent="0.25">
      <c r="F8056" s="48"/>
      <c r="G8056" s="48"/>
      <c r="H8056" s="61"/>
      <c r="I8056" s="48"/>
      <c r="J8056" s="48"/>
    </row>
    <row r="8057" spans="6:10" x14ac:dyDescent="0.25">
      <c r="F8057" s="48"/>
      <c r="G8057" s="48"/>
      <c r="H8057" s="61"/>
      <c r="I8057" s="48"/>
      <c r="J8057" s="48"/>
    </row>
    <row r="8058" spans="6:10" x14ac:dyDescent="0.25">
      <c r="F8058" s="48"/>
      <c r="G8058" s="48"/>
      <c r="H8058" s="61"/>
      <c r="I8058" s="48"/>
      <c r="J8058" s="48"/>
    </row>
    <row r="8059" spans="6:10" x14ac:dyDescent="0.25">
      <c r="F8059" s="48"/>
      <c r="G8059" s="48"/>
      <c r="H8059" s="61"/>
      <c r="I8059" s="48"/>
      <c r="J8059" s="48"/>
    </row>
    <row r="8060" spans="6:10" x14ac:dyDescent="0.25">
      <c r="F8060" s="48"/>
      <c r="G8060" s="48"/>
      <c r="H8060" s="61"/>
      <c r="I8060" s="48"/>
      <c r="J8060" s="48"/>
    </row>
    <row r="8061" spans="6:10" x14ac:dyDescent="0.25">
      <c r="F8061" s="48"/>
      <c r="G8061" s="48"/>
      <c r="H8061" s="61"/>
      <c r="I8061" s="48"/>
      <c r="J8061" s="48"/>
    </row>
    <row r="8062" spans="6:10" x14ac:dyDescent="0.25">
      <c r="F8062" s="48"/>
      <c r="G8062" s="48"/>
      <c r="H8062" s="61"/>
      <c r="I8062" s="48"/>
      <c r="J8062" s="48"/>
    </row>
    <row r="8063" spans="6:10" x14ac:dyDescent="0.25">
      <c r="F8063" s="48"/>
      <c r="G8063" s="48"/>
      <c r="H8063" s="61"/>
      <c r="I8063" s="48"/>
      <c r="J8063" s="48"/>
    </row>
    <row r="8064" spans="6:10" x14ac:dyDescent="0.25">
      <c r="F8064" s="48"/>
      <c r="G8064" s="48"/>
      <c r="H8064" s="61"/>
      <c r="I8064" s="48"/>
      <c r="J8064" s="48"/>
    </row>
    <row r="8065" spans="6:10" x14ac:dyDescent="0.25">
      <c r="F8065" s="48"/>
      <c r="G8065" s="48"/>
      <c r="H8065" s="61"/>
      <c r="I8065" s="48"/>
      <c r="J8065" s="48"/>
    </row>
    <row r="8066" spans="6:10" x14ac:dyDescent="0.25">
      <c r="F8066" s="48"/>
      <c r="G8066" s="48"/>
      <c r="H8066" s="61"/>
      <c r="I8066" s="48"/>
      <c r="J8066" s="48"/>
    </row>
    <row r="8067" spans="6:10" x14ac:dyDescent="0.25">
      <c r="F8067" s="48"/>
      <c r="G8067" s="48"/>
      <c r="H8067" s="61"/>
      <c r="I8067" s="48"/>
      <c r="J8067" s="48"/>
    </row>
    <row r="8068" spans="6:10" x14ac:dyDescent="0.25">
      <c r="F8068" s="48"/>
      <c r="G8068" s="48"/>
      <c r="H8068" s="61"/>
      <c r="I8068" s="48"/>
      <c r="J8068" s="48"/>
    </row>
    <row r="8069" spans="6:10" x14ac:dyDescent="0.25">
      <c r="F8069" s="48"/>
      <c r="G8069" s="48"/>
      <c r="H8069" s="61"/>
      <c r="I8069" s="48"/>
      <c r="J8069" s="48"/>
    </row>
    <row r="8070" spans="6:10" x14ac:dyDescent="0.25">
      <c r="F8070" s="48"/>
      <c r="G8070" s="48"/>
      <c r="H8070" s="61"/>
      <c r="I8070" s="48"/>
      <c r="J8070" s="48"/>
    </row>
    <row r="8071" spans="6:10" x14ac:dyDescent="0.25">
      <c r="F8071" s="48"/>
      <c r="G8071" s="48"/>
      <c r="H8071" s="61"/>
      <c r="I8071" s="48"/>
      <c r="J8071" s="48"/>
    </row>
    <row r="8072" spans="6:10" x14ac:dyDescent="0.25">
      <c r="F8072" s="48"/>
      <c r="G8072" s="48"/>
      <c r="H8072" s="61"/>
      <c r="I8072" s="48"/>
      <c r="J8072" s="48"/>
    </row>
    <row r="8073" spans="6:10" x14ac:dyDescent="0.25">
      <c r="F8073" s="48"/>
      <c r="G8073" s="48"/>
      <c r="H8073" s="61"/>
      <c r="I8073" s="48"/>
      <c r="J8073" s="48"/>
    </row>
    <row r="8074" spans="6:10" x14ac:dyDescent="0.25">
      <c r="F8074" s="48"/>
      <c r="G8074" s="48"/>
      <c r="H8074" s="61"/>
      <c r="I8074" s="48"/>
      <c r="J8074" s="48"/>
    </row>
    <row r="8075" spans="6:10" x14ac:dyDescent="0.25">
      <c r="F8075" s="48"/>
      <c r="G8075" s="48"/>
      <c r="H8075" s="61"/>
      <c r="I8075" s="48"/>
      <c r="J8075" s="48"/>
    </row>
    <row r="8076" spans="6:10" x14ac:dyDescent="0.25">
      <c r="F8076" s="48"/>
      <c r="G8076" s="48"/>
      <c r="H8076" s="61"/>
      <c r="I8076" s="48"/>
      <c r="J8076" s="48"/>
    </row>
    <row r="8077" spans="6:10" x14ac:dyDescent="0.25">
      <c r="F8077" s="48"/>
      <c r="G8077" s="48"/>
      <c r="H8077" s="61"/>
      <c r="I8077" s="48"/>
      <c r="J8077" s="48"/>
    </row>
    <row r="8078" spans="6:10" x14ac:dyDescent="0.25">
      <c r="F8078" s="48"/>
      <c r="G8078" s="48"/>
      <c r="H8078" s="61"/>
      <c r="I8078" s="48"/>
      <c r="J8078" s="48"/>
    </row>
    <row r="8079" spans="6:10" x14ac:dyDescent="0.25">
      <c r="F8079" s="48"/>
      <c r="G8079" s="48"/>
      <c r="H8079" s="61"/>
      <c r="I8079" s="48"/>
      <c r="J8079" s="48"/>
    </row>
    <row r="8080" spans="6:10" x14ac:dyDescent="0.25">
      <c r="F8080" s="48"/>
      <c r="G8080" s="48"/>
      <c r="H8080" s="61"/>
      <c r="I8080" s="48"/>
      <c r="J8080" s="48"/>
    </row>
    <row r="8081" spans="6:10" x14ac:dyDescent="0.25">
      <c r="F8081" s="48"/>
      <c r="G8081" s="48"/>
      <c r="H8081" s="61"/>
      <c r="I8081" s="48"/>
      <c r="J8081" s="48"/>
    </row>
    <row r="8082" spans="6:10" x14ac:dyDescent="0.25">
      <c r="F8082" s="48"/>
      <c r="G8082" s="48"/>
      <c r="H8082" s="61"/>
      <c r="I8082" s="48"/>
      <c r="J8082" s="48"/>
    </row>
    <row r="8083" spans="6:10" x14ac:dyDescent="0.25">
      <c r="F8083" s="48"/>
      <c r="G8083" s="48"/>
      <c r="H8083" s="61"/>
      <c r="I8083" s="48"/>
      <c r="J8083" s="48"/>
    </row>
    <row r="8084" spans="6:10" x14ac:dyDescent="0.25">
      <c r="F8084" s="48"/>
      <c r="G8084" s="48"/>
      <c r="H8084" s="61"/>
      <c r="I8084" s="48"/>
      <c r="J8084" s="48"/>
    </row>
    <row r="8085" spans="6:10" x14ac:dyDescent="0.25">
      <c r="F8085" s="48"/>
      <c r="G8085" s="48"/>
      <c r="H8085" s="61"/>
      <c r="I8085" s="48"/>
      <c r="J8085" s="48"/>
    </row>
    <row r="8086" spans="6:10" x14ac:dyDescent="0.25">
      <c r="F8086" s="48"/>
      <c r="G8086" s="48"/>
      <c r="H8086" s="61"/>
      <c r="I8086" s="48"/>
      <c r="J8086" s="48"/>
    </row>
    <row r="8087" spans="6:10" x14ac:dyDescent="0.25">
      <c r="F8087" s="48"/>
      <c r="G8087" s="48"/>
      <c r="H8087" s="61"/>
      <c r="I8087" s="48"/>
      <c r="J8087" s="48"/>
    </row>
    <row r="8088" spans="6:10" x14ac:dyDescent="0.25">
      <c r="F8088" s="48"/>
      <c r="G8088" s="48"/>
      <c r="H8088" s="61"/>
      <c r="I8088" s="48"/>
      <c r="J8088" s="48"/>
    </row>
    <row r="8089" spans="6:10" x14ac:dyDescent="0.25">
      <c r="F8089" s="48"/>
      <c r="G8089" s="48"/>
      <c r="H8089" s="61"/>
      <c r="I8089" s="48"/>
      <c r="J8089" s="48"/>
    </row>
    <row r="8090" spans="6:10" x14ac:dyDescent="0.25">
      <c r="F8090" s="48"/>
      <c r="G8090" s="48"/>
      <c r="H8090" s="61"/>
      <c r="I8090" s="48"/>
      <c r="J8090" s="48"/>
    </row>
    <row r="8091" spans="6:10" x14ac:dyDescent="0.25">
      <c r="F8091" s="48"/>
      <c r="G8091" s="48"/>
      <c r="H8091" s="61"/>
      <c r="I8091" s="48"/>
      <c r="J8091" s="48"/>
    </row>
    <row r="8092" spans="6:10" x14ac:dyDescent="0.25">
      <c r="F8092" s="48"/>
      <c r="G8092" s="48"/>
      <c r="H8092" s="61"/>
      <c r="I8092" s="48"/>
      <c r="J8092" s="48"/>
    </row>
    <row r="8093" spans="6:10" x14ac:dyDescent="0.25">
      <c r="F8093" s="48"/>
      <c r="G8093" s="48"/>
      <c r="H8093" s="61"/>
      <c r="I8093" s="48"/>
      <c r="J8093" s="48"/>
    </row>
    <row r="8094" spans="6:10" x14ac:dyDescent="0.25">
      <c r="F8094" s="48"/>
      <c r="G8094" s="48"/>
      <c r="H8094" s="61"/>
      <c r="I8094" s="48"/>
      <c r="J8094" s="48"/>
    </row>
    <row r="8095" spans="6:10" x14ac:dyDescent="0.25">
      <c r="F8095" s="48"/>
      <c r="G8095" s="48"/>
      <c r="H8095" s="61"/>
      <c r="I8095" s="48"/>
      <c r="J8095" s="48"/>
    </row>
    <row r="8096" spans="6:10" x14ac:dyDescent="0.25">
      <c r="F8096" s="48"/>
      <c r="G8096" s="48"/>
      <c r="H8096" s="61"/>
      <c r="I8096" s="48"/>
      <c r="J8096" s="48"/>
    </row>
    <row r="8097" spans="6:10" x14ac:dyDescent="0.25">
      <c r="F8097" s="48"/>
      <c r="G8097" s="48"/>
      <c r="H8097" s="61"/>
      <c r="I8097" s="48"/>
      <c r="J8097" s="48"/>
    </row>
    <row r="8098" spans="6:10" x14ac:dyDescent="0.25">
      <c r="F8098" s="48"/>
      <c r="G8098" s="48"/>
      <c r="H8098" s="61"/>
      <c r="I8098" s="48"/>
      <c r="J8098" s="48"/>
    </row>
    <row r="8099" spans="6:10" x14ac:dyDescent="0.25">
      <c r="F8099" s="48"/>
      <c r="G8099" s="48"/>
      <c r="H8099" s="61"/>
      <c r="I8099" s="48"/>
      <c r="J8099" s="48"/>
    </row>
    <row r="8100" spans="6:10" x14ac:dyDescent="0.25">
      <c r="F8100" s="48"/>
      <c r="G8100" s="48"/>
      <c r="H8100" s="61"/>
      <c r="I8100" s="48"/>
      <c r="J8100" s="48"/>
    </row>
    <row r="8101" spans="6:10" x14ac:dyDescent="0.25">
      <c r="F8101" s="48"/>
      <c r="G8101" s="48"/>
      <c r="H8101" s="61"/>
      <c r="I8101" s="48"/>
      <c r="J8101" s="48"/>
    </row>
    <row r="8102" spans="6:10" x14ac:dyDescent="0.25">
      <c r="F8102" s="48"/>
      <c r="G8102" s="48"/>
      <c r="H8102" s="61"/>
      <c r="I8102" s="48"/>
      <c r="J8102" s="48"/>
    </row>
    <row r="8103" spans="6:10" x14ac:dyDescent="0.25">
      <c r="F8103" s="48"/>
      <c r="G8103" s="48"/>
      <c r="H8103" s="61"/>
      <c r="I8103" s="48"/>
      <c r="J8103" s="48"/>
    </row>
    <row r="8104" spans="6:10" x14ac:dyDescent="0.25">
      <c r="F8104" s="48"/>
      <c r="G8104" s="48"/>
      <c r="H8104" s="61"/>
      <c r="I8104" s="48"/>
      <c r="J8104" s="48"/>
    </row>
    <row r="8105" spans="6:10" x14ac:dyDescent="0.25">
      <c r="F8105" s="48"/>
      <c r="G8105" s="48"/>
      <c r="H8105" s="61"/>
      <c r="I8105" s="48"/>
      <c r="J8105" s="48"/>
    </row>
    <row r="8106" spans="6:10" x14ac:dyDescent="0.25">
      <c r="F8106" s="48"/>
      <c r="G8106" s="48"/>
      <c r="H8106" s="61"/>
      <c r="I8106" s="48"/>
      <c r="J8106" s="48"/>
    </row>
    <row r="8107" spans="6:10" x14ac:dyDescent="0.25">
      <c r="F8107" s="48"/>
      <c r="G8107" s="48"/>
      <c r="H8107" s="61"/>
      <c r="I8107" s="48"/>
      <c r="J8107" s="48"/>
    </row>
    <row r="8108" spans="6:10" x14ac:dyDescent="0.25">
      <c r="F8108" s="48"/>
      <c r="G8108" s="48"/>
      <c r="H8108" s="61"/>
      <c r="I8108" s="48"/>
      <c r="J8108" s="48"/>
    </row>
    <row r="8109" spans="6:10" x14ac:dyDescent="0.25">
      <c r="F8109" s="48"/>
      <c r="G8109" s="48"/>
      <c r="H8109" s="61"/>
      <c r="I8109" s="48"/>
      <c r="J8109" s="48"/>
    </row>
    <row r="8110" spans="6:10" x14ac:dyDescent="0.25">
      <c r="F8110" s="48"/>
      <c r="G8110" s="48"/>
      <c r="H8110" s="61"/>
      <c r="I8110" s="48"/>
      <c r="J8110" s="48"/>
    </row>
    <row r="8111" spans="6:10" x14ac:dyDescent="0.25">
      <c r="F8111" s="48"/>
      <c r="G8111" s="48"/>
      <c r="H8111" s="61"/>
      <c r="I8111" s="48"/>
      <c r="J8111" s="48"/>
    </row>
    <row r="8112" spans="6:10" x14ac:dyDescent="0.25">
      <c r="F8112" s="48"/>
      <c r="G8112" s="48"/>
      <c r="H8112" s="61"/>
      <c r="I8112" s="48"/>
      <c r="J8112" s="48"/>
    </row>
    <row r="8113" spans="6:10" x14ac:dyDescent="0.25">
      <c r="F8113" s="48"/>
      <c r="G8113" s="48"/>
      <c r="H8113" s="61"/>
      <c r="I8113" s="48"/>
      <c r="J8113" s="48"/>
    </row>
    <row r="8114" spans="6:10" x14ac:dyDescent="0.25">
      <c r="F8114" s="48"/>
      <c r="G8114" s="48"/>
      <c r="H8114" s="61"/>
      <c r="I8114" s="48"/>
      <c r="J8114" s="48"/>
    </row>
    <row r="8115" spans="6:10" x14ac:dyDescent="0.25">
      <c r="F8115" s="48"/>
      <c r="G8115" s="48"/>
      <c r="H8115" s="61"/>
      <c r="I8115" s="48"/>
      <c r="J8115" s="48"/>
    </row>
    <row r="8116" spans="6:10" x14ac:dyDescent="0.25">
      <c r="F8116" s="48"/>
      <c r="G8116" s="48"/>
      <c r="H8116" s="61"/>
      <c r="I8116" s="48"/>
      <c r="J8116" s="48"/>
    </row>
    <row r="8117" spans="6:10" x14ac:dyDescent="0.25">
      <c r="F8117" s="48"/>
      <c r="G8117" s="48"/>
      <c r="H8117" s="61"/>
      <c r="I8117" s="48"/>
      <c r="J8117" s="48"/>
    </row>
    <row r="8118" spans="6:10" x14ac:dyDescent="0.25">
      <c r="F8118" s="48"/>
      <c r="G8118" s="48"/>
      <c r="H8118" s="61"/>
      <c r="I8118" s="48"/>
      <c r="J8118" s="48"/>
    </row>
    <row r="8119" spans="6:10" x14ac:dyDescent="0.25">
      <c r="F8119" s="48"/>
      <c r="G8119" s="48"/>
      <c r="H8119" s="61"/>
      <c r="I8119" s="48"/>
      <c r="J8119" s="48"/>
    </row>
    <row r="8120" spans="6:10" x14ac:dyDescent="0.25">
      <c r="F8120" s="48"/>
      <c r="G8120" s="48"/>
      <c r="H8120" s="61"/>
      <c r="I8120" s="48"/>
      <c r="J8120" s="48"/>
    </row>
    <row r="8121" spans="6:10" x14ac:dyDescent="0.25">
      <c r="F8121" s="48"/>
      <c r="G8121" s="48"/>
      <c r="H8121" s="61"/>
      <c r="I8121" s="48"/>
      <c r="J8121" s="48"/>
    </row>
    <row r="8122" spans="6:10" x14ac:dyDescent="0.25">
      <c r="F8122" s="48"/>
      <c r="G8122" s="48"/>
      <c r="H8122" s="61"/>
      <c r="I8122" s="48"/>
      <c r="J8122" s="48"/>
    </row>
    <row r="8123" spans="6:10" x14ac:dyDescent="0.25">
      <c r="F8123" s="48"/>
      <c r="G8123" s="48"/>
      <c r="H8123" s="61"/>
      <c r="I8123" s="48"/>
      <c r="J8123" s="48"/>
    </row>
    <row r="8124" spans="6:10" x14ac:dyDescent="0.25">
      <c r="F8124" s="48"/>
      <c r="G8124" s="48"/>
      <c r="H8124" s="61"/>
      <c r="I8124" s="48"/>
      <c r="J8124" s="48"/>
    </row>
    <row r="8125" spans="6:10" x14ac:dyDescent="0.25">
      <c r="F8125" s="48"/>
      <c r="G8125" s="48"/>
      <c r="H8125" s="61"/>
      <c r="I8125" s="48"/>
      <c r="J8125" s="48"/>
    </row>
    <row r="8126" spans="6:10" x14ac:dyDescent="0.25">
      <c r="F8126" s="48"/>
      <c r="G8126" s="48"/>
      <c r="H8126" s="61"/>
      <c r="I8126" s="48"/>
      <c r="J8126" s="48"/>
    </row>
    <row r="8127" spans="6:10" x14ac:dyDescent="0.25">
      <c r="F8127" s="48"/>
      <c r="G8127" s="48"/>
      <c r="H8127" s="61"/>
      <c r="I8127" s="48"/>
      <c r="J8127" s="48"/>
    </row>
    <row r="8128" spans="6:10" x14ac:dyDescent="0.25">
      <c r="F8128" s="48"/>
      <c r="G8128" s="48"/>
      <c r="H8128" s="61"/>
      <c r="I8128" s="48"/>
      <c r="J8128" s="48"/>
    </row>
    <row r="8129" spans="6:10" x14ac:dyDescent="0.25">
      <c r="F8129" s="48"/>
      <c r="G8129" s="48"/>
      <c r="H8129" s="61"/>
      <c r="I8129" s="48"/>
      <c r="J8129" s="48"/>
    </row>
    <row r="8130" spans="6:10" x14ac:dyDescent="0.25">
      <c r="F8130" s="48"/>
      <c r="G8130" s="48"/>
      <c r="H8130" s="61"/>
      <c r="I8130" s="48"/>
      <c r="J8130" s="48"/>
    </row>
    <row r="8131" spans="6:10" x14ac:dyDescent="0.25">
      <c r="F8131" s="48"/>
      <c r="G8131" s="48"/>
      <c r="H8131" s="61"/>
      <c r="I8131" s="48"/>
      <c r="J8131" s="48"/>
    </row>
    <row r="8132" spans="6:10" x14ac:dyDescent="0.25">
      <c r="F8132" s="48"/>
      <c r="G8132" s="48"/>
      <c r="H8132" s="61"/>
      <c r="I8132" s="48"/>
      <c r="J8132" s="48"/>
    </row>
    <row r="8133" spans="6:10" x14ac:dyDescent="0.25">
      <c r="F8133" s="48"/>
      <c r="G8133" s="48"/>
      <c r="H8133" s="61"/>
      <c r="I8133" s="48"/>
      <c r="J8133" s="48"/>
    </row>
    <row r="8134" spans="6:10" x14ac:dyDescent="0.25">
      <c r="F8134" s="48"/>
      <c r="G8134" s="48"/>
      <c r="H8134" s="61"/>
      <c r="I8134" s="48"/>
      <c r="J8134" s="48"/>
    </row>
    <row r="8135" spans="6:10" x14ac:dyDescent="0.25">
      <c r="F8135" s="48"/>
      <c r="G8135" s="48"/>
      <c r="H8135" s="61"/>
      <c r="I8135" s="48"/>
      <c r="J8135" s="48"/>
    </row>
    <row r="8136" spans="6:10" x14ac:dyDescent="0.25">
      <c r="F8136" s="48"/>
      <c r="G8136" s="48"/>
      <c r="H8136" s="61"/>
      <c r="I8136" s="48"/>
      <c r="J8136" s="48"/>
    </row>
    <row r="8137" spans="6:10" x14ac:dyDescent="0.25">
      <c r="F8137" s="48"/>
      <c r="G8137" s="48"/>
      <c r="H8137" s="61"/>
      <c r="I8137" s="48"/>
      <c r="J8137" s="48"/>
    </row>
    <row r="8138" spans="6:10" x14ac:dyDescent="0.25">
      <c r="F8138" s="48"/>
      <c r="G8138" s="48"/>
      <c r="H8138" s="61"/>
      <c r="I8138" s="48"/>
      <c r="J8138" s="48"/>
    </row>
    <row r="8139" spans="6:10" x14ac:dyDescent="0.25">
      <c r="F8139" s="48"/>
      <c r="G8139" s="48"/>
      <c r="H8139" s="61"/>
      <c r="I8139" s="48"/>
      <c r="J8139" s="48"/>
    </row>
    <row r="8140" spans="6:10" x14ac:dyDescent="0.25">
      <c r="F8140" s="48"/>
      <c r="G8140" s="48"/>
      <c r="H8140" s="61"/>
      <c r="I8140" s="48"/>
      <c r="J8140" s="48"/>
    </row>
    <row r="8141" spans="6:10" x14ac:dyDescent="0.25">
      <c r="F8141" s="48"/>
      <c r="G8141" s="48"/>
      <c r="H8141" s="61"/>
      <c r="I8141" s="48"/>
      <c r="J8141" s="48"/>
    </row>
    <row r="8142" spans="6:10" x14ac:dyDescent="0.25">
      <c r="F8142" s="48"/>
      <c r="G8142" s="48"/>
      <c r="H8142" s="61"/>
      <c r="I8142" s="48"/>
      <c r="J8142" s="48"/>
    </row>
    <row r="8143" spans="6:10" x14ac:dyDescent="0.25">
      <c r="F8143" s="48"/>
      <c r="G8143" s="48"/>
      <c r="H8143" s="61"/>
      <c r="I8143" s="48"/>
      <c r="J8143" s="48"/>
    </row>
    <row r="8144" spans="6:10" x14ac:dyDescent="0.25">
      <c r="F8144" s="48"/>
      <c r="G8144" s="48"/>
      <c r="H8144" s="61"/>
      <c r="I8144" s="48"/>
      <c r="J8144" s="48"/>
    </row>
    <row r="8145" spans="6:10" x14ac:dyDescent="0.25">
      <c r="F8145" s="48"/>
      <c r="G8145" s="48"/>
      <c r="H8145" s="61"/>
      <c r="I8145" s="48"/>
      <c r="J8145" s="48"/>
    </row>
    <row r="8146" spans="6:10" x14ac:dyDescent="0.25">
      <c r="F8146" s="48"/>
      <c r="G8146" s="48"/>
      <c r="H8146" s="61"/>
      <c r="I8146" s="48"/>
      <c r="J8146" s="48"/>
    </row>
    <row r="8147" spans="6:10" x14ac:dyDescent="0.25">
      <c r="F8147" s="48"/>
      <c r="G8147" s="48"/>
      <c r="H8147" s="61"/>
      <c r="I8147" s="48"/>
      <c r="J8147" s="48"/>
    </row>
    <row r="8148" spans="6:10" x14ac:dyDescent="0.25">
      <c r="F8148" s="48"/>
      <c r="G8148" s="48"/>
      <c r="H8148" s="61"/>
      <c r="I8148" s="48"/>
      <c r="J8148" s="48"/>
    </row>
    <row r="8149" spans="6:10" x14ac:dyDescent="0.25">
      <c r="F8149" s="48"/>
      <c r="G8149" s="48"/>
      <c r="H8149" s="61"/>
      <c r="I8149" s="48"/>
      <c r="J8149" s="48"/>
    </row>
    <row r="8150" spans="6:10" x14ac:dyDescent="0.25">
      <c r="F8150" s="48"/>
      <c r="G8150" s="48"/>
      <c r="H8150" s="61"/>
      <c r="I8150" s="48"/>
      <c r="J8150" s="48"/>
    </row>
    <row r="8151" spans="6:10" x14ac:dyDescent="0.25">
      <c r="F8151" s="48"/>
      <c r="G8151" s="48"/>
      <c r="H8151" s="61"/>
      <c r="I8151" s="48"/>
      <c r="J8151" s="48"/>
    </row>
    <row r="8152" spans="6:10" x14ac:dyDescent="0.25">
      <c r="F8152" s="48"/>
      <c r="G8152" s="48"/>
      <c r="H8152" s="61"/>
      <c r="I8152" s="48"/>
      <c r="J8152" s="48"/>
    </row>
    <row r="8153" spans="6:10" x14ac:dyDescent="0.25">
      <c r="F8153" s="48"/>
      <c r="G8153" s="48"/>
      <c r="H8153" s="61"/>
      <c r="I8153" s="48"/>
      <c r="J8153" s="48"/>
    </row>
    <row r="8154" spans="6:10" x14ac:dyDescent="0.25">
      <c r="F8154" s="48"/>
      <c r="G8154" s="48"/>
      <c r="H8154" s="61"/>
      <c r="I8154" s="48"/>
      <c r="J8154" s="48"/>
    </row>
    <row r="8155" spans="6:10" x14ac:dyDescent="0.25">
      <c r="F8155" s="48"/>
      <c r="G8155" s="48"/>
      <c r="H8155" s="61"/>
      <c r="I8155" s="48"/>
      <c r="J8155" s="48"/>
    </row>
    <row r="8156" spans="6:10" x14ac:dyDescent="0.25">
      <c r="F8156" s="48"/>
      <c r="G8156" s="48"/>
      <c r="H8156" s="61"/>
      <c r="I8156" s="48"/>
      <c r="J8156" s="48"/>
    </row>
    <row r="8157" spans="6:10" x14ac:dyDescent="0.25">
      <c r="F8157" s="48"/>
      <c r="G8157" s="48"/>
      <c r="H8157" s="61"/>
      <c r="I8157" s="48"/>
      <c r="J8157" s="48"/>
    </row>
    <row r="8158" spans="6:10" x14ac:dyDescent="0.25">
      <c r="F8158" s="48"/>
      <c r="G8158" s="48"/>
      <c r="H8158" s="61"/>
      <c r="I8158" s="48"/>
      <c r="J8158" s="48"/>
    </row>
    <row r="8159" spans="6:10" x14ac:dyDescent="0.25">
      <c r="F8159" s="48"/>
      <c r="G8159" s="48"/>
      <c r="H8159" s="61"/>
      <c r="I8159" s="48"/>
      <c r="J8159" s="48"/>
    </row>
    <row r="8160" spans="6:10" x14ac:dyDescent="0.25">
      <c r="F8160" s="48"/>
      <c r="G8160" s="48"/>
      <c r="H8160" s="61"/>
      <c r="I8160" s="48"/>
      <c r="J8160" s="48"/>
    </row>
    <row r="8161" spans="6:10" x14ac:dyDescent="0.25">
      <c r="F8161" s="48"/>
      <c r="G8161" s="48"/>
      <c r="H8161" s="61"/>
      <c r="I8161" s="48"/>
      <c r="J8161" s="48"/>
    </row>
    <row r="8162" spans="6:10" x14ac:dyDescent="0.25">
      <c r="F8162" s="48"/>
      <c r="G8162" s="48"/>
      <c r="H8162" s="61"/>
      <c r="I8162" s="48"/>
      <c r="J8162" s="48"/>
    </row>
    <row r="8163" spans="6:10" x14ac:dyDescent="0.25">
      <c r="F8163" s="48"/>
      <c r="G8163" s="48"/>
      <c r="H8163" s="61"/>
      <c r="I8163" s="48"/>
      <c r="J8163" s="48"/>
    </row>
    <row r="8164" spans="6:10" x14ac:dyDescent="0.25">
      <c r="F8164" s="48"/>
      <c r="G8164" s="48"/>
      <c r="H8164" s="61"/>
      <c r="I8164" s="48"/>
      <c r="J8164" s="48"/>
    </row>
    <row r="8165" spans="6:10" x14ac:dyDescent="0.25">
      <c r="F8165" s="48"/>
      <c r="G8165" s="48"/>
      <c r="H8165" s="61"/>
      <c r="I8165" s="48"/>
      <c r="J8165" s="48"/>
    </row>
    <row r="8166" spans="6:10" x14ac:dyDescent="0.25">
      <c r="F8166" s="48"/>
      <c r="G8166" s="48"/>
      <c r="H8166" s="61"/>
      <c r="I8166" s="48"/>
      <c r="J8166" s="48"/>
    </row>
    <row r="8167" spans="6:10" x14ac:dyDescent="0.25">
      <c r="F8167" s="48"/>
      <c r="G8167" s="48"/>
      <c r="H8167" s="61"/>
      <c r="I8167" s="48"/>
      <c r="J8167" s="48"/>
    </row>
    <row r="8168" spans="6:10" x14ac:dyDescent="0.25">
      <c r="F8168" s="48"/>
      <c r="G8168" s="48"/>
      <c r="H8168" s="61"/>
      <c r="I8168" s="48"/>
      <c r="J8168" s="48"/>
    </row>
    <row r="8169" spans="6:10" x14ac:dyDescent="0.25">
      <c r="F8169" s="48"/>
      <c r="G8169" s="48"/>
      <c r="H8169" s="61"/>
      <c r="I8169" s="48"/>
      <c r="J8169" s="48"/>
    </row>
    <row r="8170" spans="6:10" x14ac:dyDescent="0.25">
      <c r="F8170" s="48"/>
      <c r="G8170" s="48"/>
      <c r="H8170" s="61"/>
      <c r="I8170" s="48"/>
      <c r="J8170" s="48"/>
    </row>
    <row r="8171" spans="6:10" x14ac:dyDescent="0.25">
      <c r="F8171" s="48"/>
      <c r="G8171" s="48"/>
      <c r="H8171" s="61"/>
      <c r="I8171" s="48"/>
      <c r="J8171" s="48"/>
    </row>
    <row r="8172" spans="6:10" x14ac:dyDescent="0.25">
      <c r="F8172" s="48"/>
      <c r="G8172" s="48"/>
      <c r="H8172" s="61"/>
      <c r="I8172" s="48"/>
      <c r="J8172" s="48"/>
    </row>
    <row r="8173" spans="6:10" x14ac:dyDescent="0.25">
      <c r="F8173" s="48"/>
      <c r="G8173" s="48"/>
      <c r="H8173" s="61"/>
      <c r="I8173" s="48"/>
      <c r="J8173" s="48"/>
    </row>
    <row r="8174" spans="6:10" x14ac:dyDescent="0.25">
      <c r="F8174" s="48"/>
      <c r="G8174" s="48"/>
      <c r="H8174" s="61"/>
      <c r="I8174" s="48"/>
      <c r="J8174" s="48"/>
    </row>
    <row r="8175" spans="6:10" x14ac:dyDescent="0.25">
      <c r="F8175" s="48"/>
      <c r="G8175" s="48"/>
      <c r="H8175" s="61"/>
      <c r="I8175" s="48"/>
      <c r="J8175" s="48"/>
    </row>
    <row r="8176" spans="6:10" x14ac:dyDescent="0.25">
      <c r="F8176" s="48"/>
      <c r="G8176" s="48"/>
      <c r="H8176" s="61"/>
      <c r="I8176" s="48"/>
      <c r="J8176" s="48"/>
    </row>
    <row r="8177" spans="6:10" x14ac:dyDescent="0.25">
      <c r="F8177" s="48"/>
      <c r="G8177" s="48"/>
      <c r="H8177" s="61"/>
      <c r="I8177" s="48"/>
      <c r="J8177" s="48"/>
    </row>
    <row r="8178" spans="6:10" x14ac:dyDescent="0.25">
      <c r="F8178" s="48"/>
      <c r="G8178" s="48"/>
      <c r="H8178" s="61"/>
      <c r="I8178" s="48"/>
      <c r="J8178" s="48"/>
    </row>
    <row r="8179" spans="6:10" x14ac:dyDescent="0.25">
      <c r="F8179" s="48"/>
      <c r="G8179" s="48"/>
      <c r="H8179" s="61"/>
      <c r="I8179" s="48"/>
      <c r="J8179" s="48"/>
    </row>
    <row r="8180" spans="6:10" x14ac:dyDescent="0.25">
      <c r="F8180" s="48"/>
      <c r="G8180" s="48"/>
      <c r="H8180" s="61"/>
      <c r="I8180" s="48"/>
      <c r="J8180" s="48"/>
    </row>
    <row r="8181" spans="6:10" x14ac:dyDescent="0.25">
      <c r="F8181" s="48"/>
      <c r="G8181" s="48"/>
      <c r="H8181" s="61"/>
      <c r="I8181" s="48"/>
      <c r="J8181" s="48"/>
    </row>
    <row r="8182" spans="6:10" x14ac:dyDescent="0.25">
      <c r="F8182" s="48"/>
      <c r="G8182" s="48"/>
      <c r="H8182" s="61"/>
      <c r="I8182" s="48"/>
      <c r="J8182" s="48"/>
    </row>
    <row r="8183" spans="6:10" x14ac:dyDescent="0.25">
      <c r="F8183" s="48"/>
      <c r="G8183" s="48"/>
      <c r="H8183" s="61"/>
      <c r="I8183" s="48"/>
      <c r="J8183" s="48"/>
    </row>
    <row r="8184" spans="6:10" x14ac:dyDescent="0.25">
      <c r="F8184" s="48"/>
      <c r="G8184" s="48"/>
      <c r="H8184" s="61"/>
      <c r="I8184" s="48"/>
      <c r="J8184" s="48"/>
    </row>
    <row r="8185" spans="6:10" x14ac:dyDescent="0.25">
      <c r="F8185" s="48"/>
      <c r="G8185" s="48"/>
      <c r="H8185" s="61"/>
      <c r="I8185" s="48"/>
      <c r="J8185" s="48"/>
    </row>
    <row r="8186" spans="6:10" x14ac:dyDescent="0.25">
      <c r="F8186" s="48"/>
      <c r="G8186" s="48"/>
      <c r="H8186" s="61"/>
      <c r="I8186" s="48"/>
      <c r="J8186" s="48"/>
    </row>
    <row r="8187" spans="6:10" x14ac:dyDescent="0.25">
      <c r="F8187" s="48"/>
      <c r="G8187" s="48"/>
      <c r="H8187" s="61"/>
      <c r="I8187" s="48"/>
      <c r="J8187" s="48"/>
    </row>
    <row r="8188" spans="6:10" x14ac:dyDescent="0.25">
      <c r="F8188" s="48"/>
      <c r="G8188" s="48"/>
      <c r="H8188" s="61"/>
      <c r="I8188" s="48"/>
      <c r="J8188" s="48"/>
    </row>
    <row r="8189" spans="6:10" x14ac:dyDescent="0.25">
      <c r="F8189" s="48"/>
      <c r="G8189" s="48"/>
      <c r="H8189" s="61"/>
      <c r="I8189" s="48"/>
      <c r="J8189" s="48"/>
    </row>
    <row r="8190" spans="6:10" x14ac:dyDescent="0.25">
      <c r="F8190" s="48"/>
      <c r="G8190" s="48"/>
      <c r="H8190" s="61"/>
      <c r="I8190" s="48"/>
      <c r="J8190" s="48"/>
    </row>
    <row r="8191" spans="6:10" x14ac:dyDescent="0.25">
      <c r="F8191" s="48"/>
      <c r="G8191" s="48"/>
      <c r="H8191" s="61"/>
      <c r="I8191" s="48"/>
      <c r="J8191" s="48"/>
    </row>
    <row r="8192" spans="6:10" x14ac:dyDescent="0.25">
      <c r="F8192" s="48"/>
      <c r="G8192" s="48"/>
      <c r="H8192" s="61"/>
      <c r="I8192" s="48"/>
      <c r="J8192" s="48"/>
    </row>
    <row r="8193" spans="6:10" x14ac:dyDescent="0.25">
      <c r="F8193" s="48"/>
      <c r="G8193" s="48"/>
      <c r="H8193" s="61"/>
      <c r="I8193" s="48"/>
      <c r="J8193" s="48"/>
    </row>
    <row r="8194" spans="6:10" x14ac:dyDescent="0.25">
      <c r="F8194" s="48"/>
      <c r="G8194" s="48"/>
      <c r="H8194" s="61"/>
      <c r="I8194" s="48"/>
      <c r="J8194" s="48"/>
    </row>
    <row r="8195" spans="6:10" x14ac:dyDescent="0.25">
      <c r="F8195" s="48"/>
      <c r="G8195" s="48"/>
      <c r="H8195" s="61"/>
      <c r="I8195" s="48"/>
      <c r="J8195" s="48"/>
    </row>
    <row r="8196" spans="6:10" x14ac:dyDescent="0.25">
      <c r="F8196" s="48"/>
      <c r="G8196" s="48"/>
      <c r="H8196" s="61"/>
      <c r="I8196" s="48"/>
      <c r="J8196" s="48"/>
    </row>
    <row r="8197" spans="6:10" x14ac:dyDescent="0.25">
      <c r="F8197" s="48"/>
      <c r="G8197" s="48"/>
      <c r="H8197" s="61"/>
      <c r="I8197" s="48"/>
      <c r="J8197" s="48"/>
    </row>
    <row r="8198" spans="6:10" x14ac:dyDescent="0.25">
      <c r="F8198" s="48"/>
      <c r="G8198" s="48"/>
      <c r="H8198" s="61"/>
      <c r="I8198" s="48"/>
      <c r="J8198" s="48"/>
    </row>
    <row r="8199" spans="6:10" x14ac:dyDescent="0.25">
      <c r="F8199" s="48"/>
      <c r="G8199" s="48"/>
      <c r="H8199" s="61"/>
      <c r="I8199" s="48"/>
      <c r="J8199" s="48"/>
    </row>
    <row r="8200" spans="6:10" x14ac:dyDescent="0.25">
      <c r="F8200" s="48"/>
      <c r="G8200" s="48"/>
      <c r="H8200" s="61"/>
      <c r="I8200" s="48"/>
      <c r="J8200" s="48"/>
    </row>
    <row r="8201" spans="6:10" x14ac:dyDescent="0.25">
      <c r="F8201" s="48"/>
      <c r="G8201" s="48"/>
      <c r="H8201" s="61"/>
      <c r="I8201" s="48"/>
      <c r="J8201" s="48"/>
    </row>
    <row r="8202" spans="6:10" x14ac:dyDescent="0.25">
      <c r="F8202" s="48"/>
      <c r="G8202" s="48"/>
      <c r="H8202" s="61"/>
      <c r="I8202" s="48"/>
      <c r="J8202" s="48"/>
    </row>
    <row r="8203" spans="6:10" x14ac:dyDescent="0.25">
      <c r="F8203" s="48"/>
      <c r="G8203" s="48"/>
      <c r="H8203" s="61"/>
      <c r="I8203" s="48"/>
      <c r="J8203" s="48"/>
    </row>
    <row r="8204" spans="6:10" x14ac:dyDescent="0.25">
      <c r="F8204" s="48"/>
      <c r="G8204" s="48"/>
      <c r="H8204" s="61"/>
      <c r="I8204" s="48"/>
      <c r="J8204" s="48"/>
    </row>
    <row r="8205" spans="6:10" x14ac:dyDescent="0.25">
      <c r="F8205" s="48"/>
      <c r="G8205" s="48"/>
      <c r="H8205" s="61"/>
      <c r="I8205" s="48"/>
      <c r="J8205" s="48"/>
    </row>
    <row r="8206" spans="6:10" x14ac:dyDescent="0.25">
      <c r="F8206" s="48"/>
      <c r="G8206" s="48"/>
      <c r="H8206" s="61"/>
      <c r="I8206" s="48"/>
      <c r="J8206" s="48"/>
    </row>
    <row r="8207" spans="6:10" x14ac:dyDescent="0.25">
      <c r="F8207" s="48"/>
      <c r="G8207" s="48"/>
      <c r="H8207" s="61"/>
      <c r="I8207" s="48"/>
      <c r="J8207" s="48"/>
    </row>
    <row r="8208" spans="6:10" x14ac:dyDescent="0.25">
      <c r="F8208" s="48"/>
      <c r="G8208" s="48"/>
      <c r="H8208" s="61"/>
      <c r="I8208" s="48"/>
      <c r="J8208" s="48"/>
    </row>
    <row r="8209" spans="6:10" x14ac:dyDescent="0.25">
      <c r="F8209" s="48"/>
      <c r="G8209" s="48"/>
      <c r="H8209" s="61"/>
      <c r="I8209" s="48"/>
      <c r="J8209" s="48"/>
    </row>
    <row r="8210" spans="6:10" x14ac:dyDescent="0.25">
      <c r="F8210" s="48"/>
      <c r="G8210" s="48"/>
      <c r="H8210" s="61"/>
      <c r="I8210" s="48"/>
      <c r="J8210" s="48"/>
    </row>
    <row r="8211" spans="6:10" x14ac:dyDescent="0.25">
      <c r="F8211" s="48"/>
      <c r="G8211" s="48"/>
      <c r="H8211" s="61"/>
      <c r="I8211" s="48"/>
      <c r="J8211" s="48"/>
    </row>
    <row r="8212" spans="6:10" x14ac:dyDescent="0.25">
      <c r="F8212" s="48"/>
      <c r="G8212" s="48"/>
      <c r="H8212" s="61"/>
      <c r="I8212" s="48"/>
      <c r="J8212" s="48"/>
    </row>
    <row r="8213" spans="6:10" x14ac:dyDescent="0.25">
      <c r="F8213" s="48"/>
      <c r="G8213" s="48"/>
      <c r="H8213" s="61"/>
      <c r="I8213" s="48"/>
      <c r="J8213" s="48"/>
    </row>
    <row r="8214" spans="6:10" x14ac:dyDescent="0.25">
      <c r="F8214" s="48"/>
      <c r="G8214" s="48"/>
      <c r="H8214" s="61"/>
      <c r="I8214" s="48"/>
      <c r="J8214" s="48"/>
    </row>
    <row r="8215" spans="6:10" x14ac:dyDescent="0.25">
      <c r="F8215" s="48"/>
      <c r="G8215" s="48"/>
      <c r="H8215" s="61"/>
      <c r="I8215" s="48"/>
      <c r="J8215" s="48"/>
    </row>
    <row r="8216" spans="6:10" x14ac:dyDescent="0.25">
      <c r="F8216" s="48"/>
      <c r="G8216" s="48"/>
      <c r="H8216" s="61"/>
      <c r="I8216" s="48"/>
      <c r="J8216" s="48"/>
    </row>
    <row r="8217" spans="6:10" x14ac:dyDescent="0.25">
      <c r="F8217" s="48"/>
      <c r="G8217" s="48"/>
      <c r="H8217" s="61"/>
      <c r="I8217" s="48"/>
      <c r="J8217" s="48"/>
    </row>
    <row r="8218" spans="6:10" x14ac:dyDescent="0.25">
      <c r="F8218" s="48"/>
      <c r="G8218" s="48"/>
      <c r="H8218" s="61"/>
      <c r="I8218" s="48"/>
      <c r="J8218" s="48"/>
    </row>
    <row r="8219" spans="6:10" x14ac:dyDescent="0.25">
      <c r="F8219" s="48"/>
      <c r="G8219" s="48"/>
      <c r="H8219" s="61"/>
      <c r="I8219" s="48"/>
      <c r="J8219" s="48"/>
    </row>
    <row r="8220" spans="6:10" x14ac:dyDescent="0.25">
      <c r="F8220" s="48"/>
      <c r="G8220" s="48"/>
      <c r="H8220" s="61"/>
      <c r="I8220" s="48"/>
      <c r="J8220" s="48"/>
    </row>
    <row r="8221" spans="6:10" x14ac:dyDescent="0.25">
      <c r="F8221" s="48"/>
      <c r="G8221" s="48"/>
      <c r="H8221" s="61"/>
      <c r="I8221" s="48"/>
      <c r="J8221" s="48"/>
    </row>
    <row r="8222" spans="6:10" x14ac:dyDescent="0.25">
      <c r="F8222" s="48"/>
      <c r="G8222" s="48"/>
      <c r="H8222" s="61"/>
      <c r="I8222" s="48"/>
      <c r="J8222" s="48"/>
    </row>
    <row r="8223" spans="6:10" x14ac:dyDescent="0.25">
      <c r="F8223" s="48"/>
      <c r="G8223" s="48"/>
      <c r="H8223" s="61"/>
      <c r="I8223" s="48"/>
      <c r="J8223" s="48"/>
    </row>
    <row r="8224" spans="6:10" x14ac:dyDescent="0.25">
      <c r="F8224" s="48"/>
      <c r="G8224" s="48"/>
      <c r="H8224" s="61"/>
      <c r="I8224" s="48"/>
      <c r="J8224" s="48"/>
    </row>
    <row r="8225" spans="6:10" x14ac:dyDescent="0.25">
      <c r="F8225" s="48"/>
      <c r="G8225" s="48"/>
      <c r="H8225" s="61"/>
      <c r="I8225" s="48"/>
      <c r="J8225" s="48"/>
    </row>
    <row r="8226" spans="6:10" x14ac:dyDescent="0.25">
      <c r="F8226" s="48"/>
      <c r="G8226" s="48"/>
      <c r="H8226" s="61"/>
      <c r="I8226" s="48"/>
      <c r="J8226" s="48"/>
    </row>
    <row r="8227" spans="6:10" x14ac:dyDescent="0.25">
      <c r="F8227" s="48"/>
      <c r="G8227" s="48"/>
      <c r="H8227" s="61"/>
      <c r="I8227" s="48"/>
      <c r="J8227" s="48"/>
    </row>
    <row r="8228" spans="6:10" x14ac:dyDescent="0.25">
      <c r="F8228" s="48"/>
      <c r="G8228" s="48"/>
      <c r="H8228" s="61"/>
      <c r="I8228" s="48"/>
      <c r="J8228" s="48"/>
    </row>
    <row r="8229" spans="6:10" x14ac:dyDescent="0.25">
      <c r="F8229" s="48"/>
      <c r="G8229" s="48"/>
      <c r="H8229" s="61"/>
      <c r="I8229" s="48"/>
      <c r="J8229" s="48"/>
    </row>
    <row r="8230" spans="6:10" x14ac:dyDescent="0.25">
      <c r="F8230" s="48"/>
      <c r="G8230" s="48"/>
      <c r="H8230" s="61"/>
      <c r="I8230" s="48"/>
      <c r="J8230" s="48"/>
    </row>
    <row r="8231" spans="6:10" x14ac:dyDescent="0.25">
      <c r="F8231" s="48"/>
      <c r="G8231" s="48"/>
      <c r="H8231" s="61"/>
      <c r="I8231" s="48"/>
      <c r="J8231" s="48"/>
    </row>
    <row r="8232" spans="6:10" x14ac:dyDescent="0.25">
      <c r="F8232" s="48"/>
      <c r="G8232" s="48"/>
      <c r="H8232" s="61"/>
      <c r="I8232" s="48"/>
      <c r="J8232" s="48"/>
    </row>
    <row r="8233" spans="6:10" x14ac:dyDescent="0.25">
      <c r="F8233" s="48"/>
      <c r="G8233" s="48"/>
      <c r="H8233" s="61"/>
      <c r="I8233" s="48"/>
      <c r="J8233" s="48"/>
    </row>
    <row r="8234" spans="6:10" x14ac:dyDescent="0.25">
      <c r="F8234" s="48"/>
      <c r="G8234" s="48"/>
      <c r="H8234" s="61"/>
      <c r="I8234" s="48"/>
      <c r="J8234" s="48"/>
    </row>
    <row r="8235" spans="6:10" x14ac:dyDescent="0.25">
      <c r="F8235" s="48"/>
      <c r="G8235" s="48"/>
      <c r="H8235" s="61"/>
      <c r="I8235" s="48"/>
      <c r="J8235" s="48"/>
    </row>
    <row r="8236" spans="6:10" x14ac:dyDescent="0.25">
      <c r="F8236" s="48"/>
      <c r="G8236" s="48"/>
      <c r="H8236" s="61"/>
      <c r="I8236" s="48"/>
      <c r="J8236" s="48"/>
    </row>
    <row r="8237" spans="6:10" x14ac:dyDescent="0.25">
      <c r="F8237" s="48"/>
      <c r="G8237" s="48"/>
      <c r="H8237" s="61"/>
      <c r="I8237" s="48"/>
      <c r="J8237" s="48"/>
    </row>
    <row r="8238" spans="6:10" x14ac:dyDescent="0.25">
      <c r="F8238" s="48"/>
      <c r="G8238" s="48"/>
      <c r="H8238" s="61"/>
      <c r="I8238" s="48"/>
      <c r="J8238" s="48"/>
    </row>
    <row r="8239" spans="6:10" x14ac:dyDescent="0.25">
      <c r="F8239" s="48"/>
      <c r="G8239" s="48"/>
      <c r="H8239" s="61"/>
      <c r="I8239" s="48"/>
      <c r="J8239" s="48"/>
    </row>
    <row r="8240" spans="6:10" x14ac:dyDescent="0.25">
      <c r="F8240" s="48"/>
      <c r="G8240" s="48"/>
      <c r="H8240" s="61"/>
      <c r="I8240" s="48"/>
      <c r="J8240" s="48"/>
    </row>
    <row r="8241" spans="6:10" x14ac:dyDescent="0.25">
      <c r="F8241" s="48"/>
      <c r="G8241" s="48"/>
      <c r="H8241" s="61"/>
      <c r="I8241" s="48"/>
      <c r="J8241" s="48"/>
    </row>
    <row r="8242" spans="6:10" x14ac:dyDescent="0.25">
      <c r="F8242" s="48"/>
      <c r="G8242" s="48"/>
      <c r="H8242" s="61"/>
      <c r="I8242" s="48"/>
      <c r="J8242" s="48"/>
    </row>
    <row r="8243" spans="6:10" x14ac:dyDescent="0.25">
      <c r="F8243" s="48"/>
      <c r="G8243" s="48"/>
      <c r="H8243" s="61"/>
      <c r="I8243" s="48"/>
      <c r="J8243" s="48"/>
    </row>
    <row r="8244" spans="6:10" x14ac:dyDescent="0.25">
      <c r="F8244" s="48"/>
      <c r="G8244" s="48"/>
      <c r="H8244" s="61"/>
      <c r="I8244" s="48"/>
      <c r="J8244" s="48"/>
    </row>
    <row r="8245" spans="6:10" x14ac:dyDescent="0.25">
      <c r="F8245" s="48"/>
      <c r="G8245" s="48"/>
      <c r="H8245" s="61"/>
      <c r="I8245" s="48"/>
      <c r="J8245" s="48"/>
    </row>
    <row r="8246" spans="6:10" x14ac:dyDescent="0.25">
      <c r="F8246" s="48"/>
      <c r="G8246" s="48"/>
      <c r="H8246" s="61"/>
      <c r="I8246" s="48"/>
      <c r="J8246" s="48"/>
    </row>
    <row r="8247" spans="6:10" x14ac:dyDescent="0.25">
      <c r="F8247" s="48"/>
      <c r="G8247" s="48"/>
      <c r="H8247" s="61"/>
      <c r="I8247" s="48"/>
      <c r="J8247" s="48"/>
    </row>
    <row r="8248" spans="6:10" x14ac:dyDescent="0.25">
      <c r="F8248" s="48"/>
      <c r="G8248" s="48"/>
      <c r="H8248" s="61"/>
      <c r="I8248" s="48"/>
      <c r="J8248" s="48"/>
    </row>
    <row r="8249" spans="6:10" x14ac:dyDescent="0.25">
      <c r="F8249" s="48"/>
      <c r="G8249" s="48"/>
      <c r="H8249" s="61"/>
      <c r="I8249" s="48"/>
      <c r="J8249" s="48"/>
    </row>
    <row r="8250" spans="6:10" x14ac:dyDescent="0.25">
      <c r="F8250" s="48"/>
      <c r="G8250" s="48"/>
      <c r="H8250" s="61"/>
      <c r="I8250" s="48"/>
      <c r="J8250" s="48"/>
    </row>
    <row r="8251" spans="6:10" x14ac:dyDescent="0.25">
      <c r="F8251" s="48"/>
      <c r="G8251" s="48"/>
      <c r="H8251" s="61"/>
      <c r="I8251" s="48"/>
      <c r="J8251" s="48"/>
    </row>
    <row r="8252" spans="6:10" x14ac:dyDescent="0.25">
      <c r="F8252" s="48"/>
      <c r="G8252" s="48"/>
      <c r="H8252" s="61"/>
      <c r="I8252" s="48"/>
      <c r="J8252" s="48"/>
    </row>
    <row r="8253" spans="6:10" x14ac:dyDescent="0.25">
      <c r="F8253" s="48"/>
      <c r="G8253" s="48"/>
      <c r="H8253" s="61"/>
      <c r="I8253" s="48"/>
      <c r="J8253" s="48"/>
    </row>
    <row r="8254" spans="6:10" x14ac:dyDescent="0.25">
      <c r="F8254" s="48"/>
      <c r="G8254" s="48"/>
      <c r="H8254" s="61"/>
      <c r="I8254" s="48"/>
      <c r="J8254" s="48"/>
    </row>
    <row r="8255" spans="6:10" x14ac:dyDescent="0.25">
      <c r="F8255" s="48"/>
      <c r="G8255" s="48"/>
      <c r="H8255" s="61"/>
      <c r="I8255" s="48"/>
      <c r="J8255" s="48"/>
    </row>
    <row r="8256" spans="6:10" x14ac:dyDescent="0.25">
      <c r="F8256" s="48"/>
      <c r="G8256" s="48"/>
      <c r="H8256" s="61"/>
      <c r="I8256" s="48"/>
      <c r="J8256" s="48"/>
    </row>
    <row r="8257" spans="6:10" x14ac:dyDescent="0.25">
      <c r="F8257" s="48"/>
      <c r="G8257" s="48"/>
      <c r="H8257" s="61"/>
      <c r="I8257" s="48"/>
      <c r="J8257" s="48"/>
    </row>
    <row r="8258" spans="6:10" x14ac:dyDescent="0.25">
      <c r="F8258" s="48"/>
      <c r="G8258" s="48"/>
      <c r="H8258" s="61"/>
      <c r="I8258" s="48"/>
      <c r="J8258" s="48"/>
    </row>
    <row r="8259" spans="6:10" x14ac:dyDescent="0.25">
      <c r="F8259" s="48"/>
      <c r="G8259" s="48"/>
      <c r="H8259" s="61"/>
      <c r="I8259" s="48"/>
      <c r="J8259" s="48"/>
    </row>
    <row r="8260" spans="6:10" x14ac:dyDescent="0.25">
      <c r="F8260" s="48"/>
      <c r="G8260" s="48"/>
      <c r="H8260" s="61"/>
      <c r="I8260" s="48"/>
      <c r="J8260" s="48"/>
    </row>
    <row r="8261" spans="6:10" x14ac:dyDescent="0.25">
      <c r="F8261" s="48"/>
      <c r="G8261" s="48"/>
      <c r="H8261" s="61"/>
      <c r="I8261" s="48"/>
      <c r="J8261" s="48"/>
    </row>
    <row r="8262" spans="6:10" x14ac:dyDescent="0.25">
      <c r="F8262" s="48"/>
      <c r="G8262" s="48"/>
      <c r="H8262" s="61"/>
      <c r="I8262" s="48"/>
      <c r="J8262" s="48"/>
    </row>
    <row r="8263" spans="6:10" x14ac:dyDescent="0.25">
      <c r="F8263" s="48"/>
      <c r="G8263" s="48"/>
      <c r="H8263" s="61"/>
      <c r="I8263" s="48"/>
      <c r="J8263" s="48"/>
    </row>
    <row r="8264" spans="6:10" x14ac:dyDescent="0.25">
      <c r="F8264" s="48"/>
      <c r="G8264" s="48"/>
      <c r="H8264" s="61"/>
      <c r="I8264" s="48"/>
      <c r="J8264" s="48"/>
    </row>
    <row r="8265" spans="6:10" x14ac:dyDescent="0.25">
      <c r="F8265" s="48"/>
      <c r="G8265" s="48"/>
      <c r="H8265" s="61"/>
      <c r="I8265" s="48"/>
      <c r="J8265" s="48"/>
    </row>
    <row r="8266" spans="6:10" x14ac:dyDescent="0.25">
      <c r="F8266" s="48"/>
      <c r="G8266" s="48"/>
      <c r="H8266" s="61"/>
      <c r="I8266" s="48"/>
      <c r="J8266" s="48"/>
    </row>
    <row r="8267" spans="6:10" x14ac:dyDescent="0.25">
      <c r="F8267" s="48"/>
      <c r="G8267" s="48"/>
      <c r="H8267" s="61"/>
      <c r="I8267" s="48"/>
      <c r="J8267" s="48"/>
    </row>
    <row r="8268" spans="6:10" x14ac:dyDescent="0.25">
      <c r="F8268" s="48"/>
      <c r="G8268" s="48"/>
      <c r="H8268" s="61"/>
      <c r="I8268" s="48"/>
      <c r="J8268" s="48"/>
    </row>
    <row r="8269" spans="6:10" x14ac:dyDescent="0.25">
      <c r="F8269" s="48"/>
      <c r="G8269" s="48"/>
      <c r="H8269" s="61"/>
      <c r="I8269" s="48"/>
      <c r="J8269" s="48"/>
    </row>
    <row r="8270" spans="6:10" x14ac:dyDescent="0.25">
      <c r="F8270" s="48"/>
      <c r="G8270" s="48"/>
      <c r="H8270" s="61"/>
      <c r="I8270" s="48"/>
      <c r="J8270" s="48"/>
    </row>
    <row r="8271" spans="6:10" x14ac:dyDescent="0.25">
      <c r="F8271" s="48"/>
      <c r="G8271" s="48"/>
      <c r="H8271" s="61"/>
      <c r="I8271" s="48"/>
      <c r="J8271" s="48"/>
    </row>
    <row r="8272" spans="6:10" x14ac:dyDescent="0.25">
      <c r="F8272" s="48"/>
      <c r="G8272" s="48"/>
      <c r="H8272" s="61"/>
      <c r="I8272" s="48"/>
      <c r="J8272" s="48"/>
    </row>
    <row r="8273" spans="6:10" x14ac:dyDescent="0.25">
      <c r="F8273" s="48"/>
      <c r="G8273" s="48"/>
      <c r="H8273" s="61"/>
      <c r="I8273" s="48"/>
      <c r="J8273" s="48"/>
    </row>
    <row r="8274" spans="6:10" x14ac:dyDescent="0.25">
      <c r="F8274" s="48"/>
      <c r="G8274" s="48"/>
      <c r="H8274" s="61"/>
      <c r="I8274" s="48"/>
      <c r="J8274" s="48"/>
    </row>
    <row r="8275" spans="6:10" x14ac:dyDescent="0.25">
      <c r="F8275" s="48"/>
      <c r="G8275" s="48"/>
      <c r="H8275" s="61"/>
      <c r="I8275" s="48"/>
      <c r="J8275" s="48"/>
    </row>
    <row r="8276" spans="6:10" x14ac:dyDescent="0.25">
      <c r="F8276" s="48"/>
      <c r="G8276" s="48"/>
      <c r="H8276" s="61"/>
      <c r="I8276" s="48"/>
      <c r="J8276" s="48"/>
    </row>
    <row r="8277" spans="6:10" x14ac:dyDescent="0.25">
      <c r="F8277" s="48"/>
      <c r="G8277" s="48"/>
      <c r="H8277" s="61"/>
      <c r="I8277" s="48"/>
      <c r="J8277" s="48"/>
    </row>
    <row r="8278" spans="6:10" x14ac:dyDescent="0.25">
      <c r="F8278" s="48"/>
      <c r="G8278" s="48"/>
      <c r="H8278" s="61"/>
      <c r="I8278" s="48"/>
      <c r="J8278" s="48"/>
    </row>
    <row r="8279" spans="6:10" x14ac:dyDescent="0.25">
      <c r="F8279" s="48"/>
      <c r="G8279" s="48"/>
      <c r="H8279" s="61"/>
      <c r="I8279" s="48"/>
      <c r="J8279" s="48"/>
    </row>
    <row r="8280" spans="6:10" x14ac:dyDescent="0.25">
      <c r="F8280" s="48"/>
      <c r="G8280" s="48"/>
      <c r="H8280" s="61"/>
      <c r="I8280" s="48"/>
      <c r="J8280" s="48"/>
    </row>
    <row r="8281" spans="6:10" x14ac:dyDescent="0.25">
      <c r="F8281" s="48"/>
      <c r="G8281" s="48"/>
      <c r="H8281" s="61"/>
      <c r="I8281" s="48"/>
      <c r="J8281" s="48"/>
    </row>
    <row r="8282" spans="6:10" x14ac:dyDescent="0.25">
      <c r="F8282" s="48"/>
      <c r="G8282" s="48"/>
      <c r="H8282" s="61"/>
      <c r="I8282" s="48"/>
      <c r="J8282" s="48"/>
    </row>
    <row r="8283" spans="6:10" x14ac:dyDescent="0.25">
      <c r="F8283" s="48"/>
      <c r="G8283" s="48"/>
      <c r="H8283" s="61"/>
      <c r="I8283" s="48"/>
      <c r="J8283" s="48"/>
    </row>
    <row r="8284" spans="6:10" x14ac:dyDescent="0.25">
      <c r="F8284" s="48"/>
      <c r="G8284" s="48"/>
      <c r="H8284" s="61"/>
      <c r="I8284" s="48"/>
      <c r="J8284" s="48"/>
    </row>
    <row r="8285" spans="6:10" x14ac:dyDescent="0.25">
      <c r="F8285" s="48"/>
      <c r="G8285" s="48"/>
      <c r="H8285" s="61"/>
      <c r="I8285" s="48"/>
      <c r="J8285" s="48"/>
    </row>
    <row r="8286" spans="6:10" x14ac:dyDescent="0.25">
      <c r="F8286" s="48"/>
      <c r="G8286" s="48"/>
      <c r="H8286" s="61"/>
      <c r="I8286" s="48"/>
      <c r="J8286" s="48"/>
    </row>
    <row r="8287" spans="6:10" x14ac:dyDescent="0.25">
      <c r="F8287" s="48"/>
      <c r="G8287" s="48"/>
      <c r="H8287" s="61"/>
      <c r="I8287" s="48"/>
      <c r="J8287" s="48"/>
    </row>
    <row r="8288" spans="6:10" x14ac:dyDescent="0.25">
      <c r="F8288" s="48"/>
      <c r="G8288" s="48"/>
      <c r="H8288" s="61"/>
      <c r="I8288" s="48"/>
      <c r="J8288" s="48"/>
    </row>
    <row r="8289" spans="6:10" x14ac:dyDescent="0.25">
      <c r="F8289" s="48"/>
      <c r="G8289" s="48"/>
      <c r="H8289" s="61"/>
      <c r="I8289" s="48"/>
      <c r="J8289" s="48"/>
    </row>
    <row r="8290" spans="6:10" x14ac:dyDescent="0.25">
      <c r="F8290" s="48"/>
      <c r="G8290" s="48"/>
      <c r="H8290" s="61"/>
      <c r="I8290" s="48"/>
      <c r="J8290" s="48"/>
    </row>
    <row r="8291" spans="6:10" x14ac:dyDescent="0.25">
      <c r="F8291" s="48"/>
      <c r="G8291" s="48"/>
      <c r="H8291" s="61"/>
      <c r="I8291" s="48"/>
      <c r="J8291" s="48"/>
    </row>
    <row r="8292" spans="6:10" x14ac:dyDescent="0.25">
      <c r="F8292" s="48"/>
      <c r="G8292" s="48"/>
      <c r="H8292" s="61"/>
      <c r="I8292" s="48"/>
      <c r="J8292" s="48"/>
    </row>
    <row r="8293" spans="6:10" x14ac:dyDescent="0.25">
      <c r="F8293" s="48"/>
      <c r="G8293" s="48"/>
      <c r="H8293" s="61"/>
      <c r="I8293" s="48"/>
      <c r="J8293" s="48"/>
    </row>
    <row r="8294" spans="6:10" x14ac:dyDescent="0.25">
      <c r="F8294" s="48"/>
      <c r="G8294" s="48"/>
      <c r="H8294" s="61"/>
      <c r="I8294" s="48"/>
      <c r="J8294" s="48"/>
    </row>
    <row r="8295" spans="6:10" x14ac:dyDescent="0.25">
      <c r="F8295" s="48"/>
      <c r="G8295" s="48"/>
      <c r="H8295" s="61"/>
      <c r="I8295" s="48"/>
      <c r="J8295" s="48"/>
    </row>
    <row r="8296" spans="6:10" x14ac:dyDescent="0.25">
      <c r="F8296" s="48"/>
      <c r="G8296" s="48"/>
      <c r="H8296" s="61"/>
      <c r="I8296" s="48"/>
      <c r="J8296" s="48"/>
    </row>
    <row r="8297" spans="6:10" x14ac:dyDescent="0.25">
      <c r="F8297" s="48"/>
      <c r="G8297" s="48"/>
      <c r="H8297" s="61"/>
      <c r="I8297" s="48"/>
      <c r="J8297" s="48"/>
    </row>
    <row r="8298" spans="6:10" x14ac:dyDescent="0.25">
      <c r="F8298" s="48"/>
      <c r="G8298" s="48"/>
      <c r="H8298" s="61"/>
      <c r="I8298" s="48"/>
      <c r="J8298" s="48"/>
    </row>
    <row r="8299" spans="6:10" x14ac:dyDescent="0.25">
      <c r="F8299" s="48"/>
      <c r="G8299" s="48"/>
      <c r="H8299" s="61"/>
      <c r="I8299" s="48"/>
      <c r="J8299" s="48"/>
    </row>
    <row r="8300" spans="6:10" x14ac:dyDescent="0.25">
      <c r="F8300" s="48"/>
      <c r="G8300" s="48"/>
      <c r="H8300" s="61"/>
      <c r="I8300" s="48"/>
      <c r="J8300" s="48"/>
    </row>
    <row r="8301" spans="6:10" x14ac:dyDescent="0.25">
      <c r="F8301" s="48"/>
      <c r="G8301" s="48"/>
      <c r="H8301" s="61"/>
      <c r="I8301" s="48"/>
      <c r="J8301" s="48"/>
    </row>
    <row r="8302" spans="6:10" x14ac:dyDescent="0.25">
      <c r="F8302" s="48"/>
      <c r="G8302" s="48"/>
      <c r="H8302" s="61"/>
      <c r="I8302" s="48"/>
      <c r="J8302" s="48"/>
    </row>
    <row r="8303" spans="6:10" x14ac:dyDescent="0.25">
      <c r="F8303" s="48"/>
      <c r="G8303" s="48"/>
      <c r="H8303" s="61"/>
      <c r="I8303" s="48"/>
      <c r="J8303" s="48"/>
    </row>
    <row r="8304" spans="6:10" x14ac:dyDescent="0.25">
      <c r="F8304" s="48"/>
      <c r="G8304" s="48"/>
      <c r="H8304" s="61"/>
      <c r="I8304" s="48"/>
      <c r="J8304" s="48"/>
    </row>
    <row r="8305" spans="6:10" x14ac:dyDescent="0.25">
      <c r="F8305" s="48"/>
      <c r="G8305" s="48"/>
      <c r="H8305" s="61"/>
      <c r="I8305" s="48"/>
      <c r="J8305" s="48"/>
    </row>
    <row r="8306" spans="6:10" x14ac:dyDescent="0.25">
      <c r="F8306" s="48"/>
      <c r="G8306" s="48"/>
      <c r="H8306" s="61"/>
      <c r="I8306" s="48"/>
      <c r="J8306" s="48"/>
    </row>
    <row r="8307" spans="6:10" x14ac:dyDescent="0.25">
      <c r="F8307" s="48"/>
      <c r="G8307" s="48"/>
      <c r="H8307" s="61"/>
      <c r="I8307" s="48"/>
      <c r="J8307" s="48"/>
    </row>
    <row r="8308" spans="6:10" x14ac:dyDescent="0.25">
      <c r="F8308" s="48"/>
      <c r="G8308" s="48"/>
      <c r="H8308" s="61"/>
      <c r="I8308" s="48"/>
      <c r="J8308" s="48"/>
    </row>
    <row r="8309" spans="6:10" x14ac:dyDescent="0.25">
      <c r="F8309" s="48"/>
      <c r="G8309" s="48"/>
      <c r="H8309" s="61"/>
      <c r="I8309" s="48"/>
      <c r="J8309" s="48"/>
    </row>
    <row r="8310" spans="6:10" x14ac:dyDescent="0.25">
      <c r="F8310" s="48"/>
      <c r="G8310" s="48"/>
      <c r="H8310" s="61"/>
      <c r="I8310" s="48"/>
      <c r="J8310" s="48"/>
    </row>
    <row r="8311" spans="6:10" x14ac:dyDescent="0.25">
      <c r="F8311" s="48"/>
      <c r="G8311" s="48"/>
      <c r="H8311" s="61"/>
      <c r="I8311" s="48"/>
      <c r="J8311" s="48"/>
    </row>
    <row r="8312" spans="6:10" x14ac:dyDescent="0.25">
      <c r="F8312" s="48"/>
      <c r="G8312" s="48"/>
      <c r="H8312" s="61"/>
      <c r="I8312" s="48"/>
      <c r="J8312" s="48"/>
    </row>
    <row r="8313" spans="6:10" x14ac:dyDescent="0.25">
      <c r="F8313" s="48"/>
      <c r="G8313" s="48"/>
      <c r="H8313" s="61"/>
      <c r="I8313" s="48"/>
      <c r="J8313" s="48"/>
    </row>
    <row r="8314" spans="6:10" x14ac:dyDescent="0.25">
      <c r="F8314" s="48"/>
      <c r="G8314" s="48"/>
      <c r="H8314" s="61"/>
      <c r="I8314" s="48"/>
      <c r="J8314" s="48"/>
    </row>
    <row r="8315" spans="6:10" x14ac:dyDescent="0.25">
      <c r="F8315" s="48"/>
      <c r="G8315" s="48"/>
      <c r="H8315" s="61"/>
      <c r="I8315" s="48"/>
      <c r="J8315" s="48"/>
    </row>
    <row r="8316" spans="6:10" x14ac:dyDescent="0.25">
      <c r="F8316" s="48"/>
      <c r="G8316" s="48"/>
      <c r="H8316" s="61"/>
      <c r="I8316" s="48"/>
      <c r="J8316" s="48"/>
    </row>
    <row r="8317" spans="6:10" x14ac:dyDescent="0.25">
      <c r="F8317" s="48"/>
      <c r="G8317" s="48"/>
      <c r="H8317" s="61"/>
      <c r="I8317" s="48"/>
      <c r="J8317" s="48"/>
    </row>
    <row r="8318" spans="6:10" x14ac:dyDescent="0.25">
      <c r="F8318" s="48"/>
      <c r="G8318" s="48"/>
      <c r="H8318" s="61"/>
      <c r="I8318" s="48"/>
      <c r="J8318" s="48"/>
    </row>
    <row r="8319" spans="6:10" x14ac:dyDescent="0.25">
      <c r="F8319" s="48"/>
      <c r="G8319" s="48"/>
      <c r="H8319" s="61"/>
      <c r="I8319" s="48"/>
      <c r="J8319" s="48"/>
    </row>
    <row r="8320" spans="6:10" x14ac:dyDescent="0.25">
      <c r="F8320" s="48"/>
      <c r="G8320" s="48"/>
      <c r="H8320" s="61"/>
      <c r="I8320" s="48"/>
      <c r="J8320" s="48"/>
    </row>
    <row r="8321" spans="6:10" x14ac:dyDescent="0.25">
      <c r="F8321" s="48"/>
      <c r="G8321" s="48"/>
      <c r="H8321" s="61"/>
      <c r="I8321" s="48"/>
      <c r="J8321" s="48"/>
    </row>
    <row r="8322" spans="6:10" x14ac:dyDescent="0.25">
      <c r="F8322" s="48"/>
      <c r="G8322" s="48"/>
      <c r="H8322" s="61"/>
      <c r="I8322" s="48"/>
      <c r="J8322" s="48"/>
    </row>
    <row r="8323" spans="6:10" x14ac:dyDescent="0.25">
      <c r="F8323" s="48"/>
      <c r="G8323" s="48"/>
      <c r="H8323" s="61"/>
      <c r="I8323" s="48"/>
      <c r="J8323" s="48"/>
    </row>
    <row r="8324" spans="6:10" x14ac:dyDescent="0.25">
      <c r="F8324" s="48"/>
      <c r="G8324" s="48"/>
      <c r="H8324" s="61"/>
      <c r="I8324" s="48"/>
      <c r="J8324" s="48"/>
    </row>
    <row r="8325" spans="6:10" x14ac:dyDescent="0.25">
      <c r="F8325" s="48"/>
      <c r="G8325" s="48"/>
      <c r="H8325" s="61"/>
      <c r="I8325" s="48"/>
      <c r="J8325" s="48"/>
    </row>
    <row r="8326" spans="6:10" x14ac:dyDescent="0.25">
      <c r="F8326" s="48"/>
      <c r="G8326" s="48"/>
      <c r="H8326" s="61"/>
      <c r="I8326" s="48"/>
      <c r="J8326" s="48"/>
    </row>
    <row r="8327" spans="6:10" x14ac:dyDescent="0.25">
      <c r="F8327" s="48"/>
      <c r="G8327" s="48"/>
      <c r="H8327" s="61"/>
      <c r="I8327" s="48"/>
      <c r="J8327" s="48"/>
    </row>
    <row r="8328" spans="6:10" x14ac:dyDescent="0.25">
      <c r="F8328" s="48"/>
      <c r="G8328" s="48"/>
      <c r="H8328" s="61"/>
      <c r="I8328" s="48"/>
      <c r="J8328" s="48"/>
    </row>
    <row r="8329" spans="6:10" x14ac:dyDescent="0.25">
      <c r="F8329" s="48"/>
      <c r="G8329" s="48"/>
      <c r="H8329" s="61"/>
      <c r="I8329" s="48"/>
      <c r="J8329" s="48"/>
    </row>
    <row r="8330" spans="6:10" x14ac:dyDescent="0.25">
      <c r="F8330" s="48"/>
      <c r="G8330" s="48"/>
      <c r="H8330" s="61"/>
      <c r="I8330" s="48"/>
      <c r="J8330" s="48"/>
    </row>
    <row r="8331" spans="6:10" x14ac:dyDescent="0.25">
      <c r="F8331" s="48"/>
      <c r="G8331" s="48"/>
      <c r="H8331" s="61"/>
      <c r="I8331" s="48"/>
      <c r="J8331" s="48"/>
    </row>
    <row r="8332" spans="6:10" x14ac:dyDescent="0.25">
      <c r="F8332" s="48"/>
      <c r="G8332" s="48"/>
      <c r="H8332" s="61"/>
      <c r="I8332" s="48"/>
      <c r="J8332" s="48"/>
    </row>
    <row r="8333" spans="6:10" x14ac:dyDescent="0.25">
      <c r="F8333" s="48"/>
      <c r="G8333" s="48"/>
      <c r="H8333" s="61"/>
      <c r="I8333" s="48"/>
      <c r="J8333" s="48"/>
    </row>
    <row r="8334" spans="6:10" x14ac:dyDescent="0.25">
      <c r="F8334" s="48"/>
      <c r="G8334" s="48"/>
      <c r="H8334" s="61"/>
      <c r="I8334" s="48"/>
      <c r="J8334" s="48"/>
    </row>
    <row r="8335" spans="6:10" x14ac:dyDescent="0.25">
      <c r="F8335" s="48"/>
      <c r="G8335" s="48"/>
      <c r="H8335" s="61"/>
      <c r="I8335" s="48"/>
      <c r="J8335" s="48"/>
    </row>
    <row r="8336" spans="6:10" x14ac:dyDescent="0.25">
      <c r="F8336" s="48"/>
      <c r="G8336" s="48"/>
      <c r="H8336" s="61"/>
      <c r="I8336" s="48"/>
      <c r="J8336" s="48"/>
    </row>
    <row r="8337" spans="6:10" x14ac:dyDescent="0.25">
      <c r="F8337" s="48"/>
      <c r="G8337" s="48"/>
      <c r="H8337" s="61"/>
      <c r="I8337" s="48"/>
      <c r="J8337" s="48"/>
    </row>
    <row r="8338" spans="6:10" x14ac:dyDescent="0.25">
      <c r="F8338" s="48"/>
      <c r="G8338" s="48"/>
      <c r="H8338" s="61"/>
      <c r="I8338" s="48"/>
      <c r="J8338" s="48"/>
    </row>
    <row r="8339" spans="6:10" x14ac:dyDescent="0.25">
      <c r="F8339" s="48"/>
      <c r="G8339" s="48"/>
      <c r="H8339" s="61"/>
      <c r="I8339" s="48"/>
      <c r="J8339" s="48"/>
    </row>
    <row r="8340" spans="6:10" x14ac:dyDescent="0.25">
      <c r="F8340" s="48"/>
      <c r="G8340" s="48"/>
      <c r="H8340" s="61"/>
      <c r="I8340" s="48"/>
      <c r="J8340" s="48"/>
    </row>
    <row r="8341" spans="6:10" x14ac:dyDescent="0.25">
      <c r="F8341" s="48"/>
      <c r="G8341" s="48"/>
      <c r="H8341" s="61"/>
      <c r="I8341" s="48"/>
      <c r="J8341" s="48"/>
    </row>
    <row r="8342" spans="6:10" x14ac:dyDescent="0.25">
      <c r="F8342" s="48"/>
      <c r="G8342" s="48"/>
      <c r="H8342" s="61"/>
      <c r="I8342" s="48"/>
      <c r="J8342" s="48"/>
    </row>
    <row r="8343" spans="6:10" x14ac:dyDescent="0.25">
      <c r="F8343" s="48"/>
      <c r="G8343" s="48"/>
      <c r="H8343" s="61"/>
      <c r="I8343" s="48"/>
      <c r="J8343" s="48"/>
    </row>
    <row r="8344" spans="6:10" x14ac:dyDescent="0.25">
      <c r="F8344" s="48"/>
      <c r="G8344" s="48"/>
      <c r="H8344" s="61"/>
      <c r="I8344" s="48"/>
      <c r="J8344" s="48"/>
    </row>
    <row r="8345" spans="6:10" x14ac:dyDescent="0.25">
      <c r="F8345" s="48"/>
      <c r="G8345" s="48"/>
      <c r="H8345" s="61"/>
      <c r="I8345" s="48"/>
      <c r="J8345" s="48"/>
    </row>
    <row r="8346" spans="6:10" x14ac:dyDescent="0.25">
      <c r="F8346" s="48"/>
      <c r="G8346" s="48"/>
      <c r="H8346" s="61"/>
      <c r="I8346" s="48"/>
      <c r="J8346" s="48"/>
    </row>
    <row r="8347" spans="6:10" x14ac:dyDescent="0.25">
      <c r="F8347" s="48"/>
      <c r="G8347" s="48"/>
      <c r="H8347" s="61"/>
      <c r="I8347" s="48"/>
      <c r="J8347" s="48"/>
    </row>
    <row r="8348" spans="6:10" x14ac:dyDescent="0.25">
      <c r="F8348" s="48"/>
      <c r="G8348" s="48"/>
      <c r="H8348" s="61"/>
      <c r="I8348" s="48"/>
      <c r="J8348" s="48"/>
    </row>
    <row r="8349" spans="6:10" x14ac:dyDescent="0.25">
      <c r="F8349" s="48"/>
      <c r="G8349" s="48"/>
      <c r="H8349" s="61"/>
      <c r="I8349" s="48"/>
      <c r="J8349" s="48"/>
    </row>
    <row r="8350" spans="6:10" x14ac:dyDescent="0.25">
      <c r="F8350" s="48"/>
      <c r="G8350" s="48"/>
      <c r="H8350" s="61"/>
      <c r="I8350" s="48"/>
      <c r="J8350" s="48"/>
    </row>
    <row r="8351" spans="6:10" x14ac:dyDescent="0.25">
      <c r="F8351" s="48"/>
      <c r="G8351" s="48"/>
      <c r="H8351" s="61"/>
      <c r="I8351" s="48"/>
      <c r="J8351" s="48"/>
    </row>
    <row r="8352" spans="6:10" x14ac:dyDescent="0.25">
      <c r="F8352" s="48"/>
      <c r="G8352" s="48"/>
      <c r="H8352" s="61"/>
      <c r="I8352" s="48"/>
      <c r="J8352" s="48"/>
    </row>
    <row r="8353" spans="6:10" x14ac:dyDescent="0.25">
      <c r="F8353" s="48"/>
      <c r="G8353" s="48"/>
      <c r="H8353" s="61"/>
      <c r="I8353" s="48"/>
      <c r="J8353" s="48"/>
    </row>
    <row r="8354" spans="6:10" x14ac:dyDescent="0.25">
      <c r="F8354" s="48"/>
      <c r="G8354" s="48"/>
      <c r="H8354" s="61"/>
      <c r="I8354" s="48"/>
      <c r="J8354" s="48"/>
    </row>
    <row r="8355" spans="6:10" x14ac:dyDescent="0.25">
      <c r="F8355" s="48"/>
      <c r="G8355" s="48"/>
      <c r="H8355" s="61"/>
      <c r="I8355" s="48"/>
      <c r="J8355" s="48"/>
    </row>
    <row r="8356" spans="6:10" x14ac:dyDescent="0.25">
      <c r="F8356" s="48"/>
      <c r="G8356" s="48"/>
      <c r="H8356" s="61"/>
      <c r="I8356" s="48"/>
      <c r="J8356" s="48"/>
    </row>
    <row r="8357" spans="6:10" x14ac:dyDescent="0.25">
      <c r="F8357" s="48"/>
      <c r="G8357" s="48"/>
      <c r="H8357" s="61"/>
      <c r="I8357" s="48"/>
      <c r="J8357" s="48"/>
    </row>
    <row r="8358" spans="6:10" x14ac:dyDescent="0.25">
      <c r="F8358" s="48"/>
      <c r="G8358" s="48"/>
      <c r="H8358" s="61"/>
      <c r="I8358" s="48"/>
      <c r="J8358" s="48"/>
    </row>
    <row r="8359" spans="6:10" x14ac:dyDescent="0.25">
      <c r="F8359" s="48"/>
      <c r="G8359" s="48"/>
      <c r="H8359" s="61"/>
      <c r="I8359" s="48"/>
      <c r="J8359" s="48"/>
    </row>
    <row r="8360" spans="6:10" x14ac:dyDescent="0.25">
      <c r="F8360" s="48"/>
      <c r="G8360" s="48"/>
      <c r="H8360" s="61"/>
      <c r="I8360" s="48"/>
      <c r="J8360" s="48"/>
    </row>
    <row r="8361" spans="6:10" x14ac:dyDescent="0.25">
      <c r="F8361" s="48"/>
      <c r="G8361" s="48"/>
      <c r="H8361" s="61"/>
      <c r="I8361" s="48"/>
      <c r="J8361" s="48"/>
    </row>
    <row r="8362" spans="6:10" x14ac:dyDescent="0.25">
      <c r="F8362" s="48"/>
      <c r="G8362" s="48"/>
      <c r="H8362" s="61"/>
      <c r="I8362" s="48"/>
      <c r="J8362" s="48"/>
    </row>
    <row r="8363" spans="6:10" x14ac:dyDescent="0.25">
      <c r="F8363" s="48"/>
      <c r="G8363" s="48"/>
      <c r="H8363" s="61"/>
      <c r="I8363" s="48"/>
      <c r="J8363" s="48"/>
    </row>
    <row r="8364" spans="6:10" x14ac:dyDescent="0.25">
      <c r="F8364" s="48"/>
      <c r="G8364" s="48"/>
      <c r="H8364" s="61"/>
      <c r="I8364" s="48"/>
      <c r="J8364" s="48"/>
    </row>
    <row r="8365" spans="6:10" x14ac:dyDescent="0.25">
      <c r="F8365" s="48"/>
      <c r="G8365" s="48"/>
      <c r="H8365" s="61"/>
      <c r="I8365" s="48"/>
      <c r="J8365" s="48"/>
    </row>
    <row r="8366" spans="6:10" x14ac:dyDescent="0.25">
      <c r="F8366" s="48"/>
      <c r="G8366" s="48"/>
      <c r="H8366" s="61"/>
      <c r="I8366" s="48"/>
      <c r="J8366" s="48"/>
    </row>
    <row r="8367" spans="6:10" x14ac:dyDescent="0.25">
      <c r="F8367" s="48"/>
      <c r="G8367" s="48"/>
      <c r="H8367" s="61"/>
      <c r="I8367" s="48"/>
      <c r="J8367" s="48"/>
    </row>
    <row r="8368" spans="6:10" x14ac:dyDescent="0.25">
      <c r="F8368" s="48"/>
      <c r="G8368" s="48"/>
      <c r="H8368" s="61"/>
      <c r="I8368" s="48"/>
      <c r="J8368" s="48"/>
    </row>
    <row r="8369" spans="6:10" x14ac:dyDescent="0.25">
      <c r="F8369" s="48"/>
      <c r="G8369" s="48"/>
      <c r="H8369" s="61"/>
      <c r="I8369" s="48"/>
      <c r="J8369" s="48"/>
    </row>
    <row r="8370" spans="6:10" x14ac:dyDescent="0.25">
      <c r="F8370" s="48"/>
      <c r="G8370" s="48"/>
      <c r="H8370" s="61"/>
      <c r="I8370" s="48"/>
      <c r="J8370" s="48"/>
    </row>
    <row r="8371" spans="6:10" x14ac:dyDescent="0.25">
      <c r="F8371" s="48"/>
      <c r="G8371" s="48"/>
      <c r="H8371" s="61"/>
      <c r="I8371" s="48"/>
      <c r="J8371" s="48"/>
    </row>
    <row r="8372" spans="6:10" x14ac:dyDescent="0.25">
      <c r="F8372" s="48"/>
      <c r="G8372" s="48"/>
      <c r="H8372" s="61"/>
      <c r="I8372" s="48"/>
      <c r="J8372" s="48"/>
    </row>
    <row r="8373" spans="6:10" x14ac:dyDescent="0.25">
      <c r="F8373" s="48"/>
      <c r="G8373" s="48"/>
      <c r="H8373" s="61"/>
      <c r="I8373" s="48"/>
      <c r="J8373" s="48"/>
    </row>
    <row r="8374" spans="6:10" x14ac:dyDescent="0.25">
      <c r="F8374" s="48"/>
      <c r="G8374" s="48"/>
      <c r="H8374" s="61"/>
      <c r="I8374" s="48"/>
      <c r="J8374" s="48"/>
    </row>
    <row r="8375" spans="6:10" x14ac:dyDescent="0.25">
      <c r="F8375" s="48"/>
      <c r="G8375" s="48"/>
      <c r="H8375" s="61"/>
      <c r="I8375" s="48"/>
      <c r="J8375" s="48"/>
    </row>
    <row r="8376" spans="6:10" x14ac:dyDescent="0.25">
      <c r="F8376" s="48"/>
      <c r="G8376" s="48"/>
      <c r="H8376" s="61"/>
      <c r="I8376" s="48"/>
      <c r="J8376" s="48"/>
    </row>
    <row r="8377" spans="6:10" x14ac:dyDescent="0.25">
      <c r="F8377" s="48"/>
      <c r="G8377" s="48"/>
      <c r="H8377" s="61"/>
      <c r="I8377" s="48"/>
      <c r="J8377" s="48"/>
    </row>
    <row r="8378" spans="6:10" x14ac:dyDescent="0.25">
      <c r="F8378" s="48"/>
      <c r="G8378" s="48"/>
      <c r="H8378" s="61"/>
      <c r="I8378" s="48"/>
      <c r="J8378" s="48"/>
    </row>
    <row r="8379" spans="6:10" x14ac:dyDescent="0.25">
      <c r="F8379" s="48"/>
      <c r="G8379" s="48"/>
      <c r="H8379" s="61"/>
      <c r="I8379" s="48"/>
      <c r="J8379" s="48"/>
    </row>
    <row r="8380" spans="6:10" x14ac:dyDescent="0.25">
      <c r="F8380" s="48"/>
      <c r="G8380" s="48"/>
      <c r="H8380" s="61"/>
      <c r="I8380" s="48"/>
      <c r="J8380" s="48"/>
    </row>
    <row r="8381" spans="6:10" x14ac:dyDescent="0.25">
      <c r="F8381" s="48"/>
      <c r="G8381" s="48"/>
      <c r="H8381" s="61"/>
      <c r="I8381" s="48"/>
      <c r="J8381" s="48"/>
    </row>
    <row r="8382" spans="6:10" x14ac:dyDescent="0.25">
      <c r="F8382" s="48"/>
      <c r="G8382" s="48"/>
      <c r="H8382" s="61"/>
      <c r="I8382" s="48"/>
      <c r="J8382" s="48"/>
    </row>
    <row r="8383" spans="6:10" x14ac:dyDescent="0.25">
      <c r="F8383" s="48"/>
      <c r="G8383" s="48"/>
      <c r="H8383" s="61"/>
      <c r="I8383" s="48"/>
      <c r="J8383" s="48"/>
    </row>
    <row r="8384" spans="6:10" x14ac:dyDescent="0.25">
      <c r="F8384" s="48"/>
      <c r="G8384" s="48"/>
      <c r="H8384" s="61"/>
      <c r="I8384" s="48"/>
      <c r="J8384" s="48"/>
    </row>
    <row r="8385" spans="6:10" x14ac:dyDescent="0.25">
      <c r="F8385" s="48"/>
      <c r="G8385" s="48"/>
      <c r="H8385" s="61"/>
      <c r="I8385" s="48"/>
      <c r="J8385" s="48"/>
    </row>
    <row r="8386" spans="6:10" x14ac:dyDescent="0.25">
      <c r="F8386" s="48"/>
      <c r="G8386" s="48"/>
      <c r="H8386" s="61"/>
      <c r="I8386" s="48"/>
      <c r="J8386" s="48"/>
    </row>
    <row r="8387" spans="6:10" x14ac:dyDescent="0.25">
      <c r="F8387" s="48"/>
      <c r="G8387" s="48"/>
      <c r="H8387" s="61"/>
      <c r="I8387" s="48"/>
      <c r="J8387" s="48"/>
    </row>
    <row r="8388" spans="6:10" x14ac:dyDescent="0.25">
      <c r="F8388" s="48"/>
      <c r="G8388" s="48"/>
      <c r="H8388" s="61"/>
      <c r="I8388" s="48"/>
      <c r="J8388" s="48"/>
    </row>
    <row r="8389" spans="6:10" x14ac:dyDescent="0.25">
      <c r="F8389" s="48"/>
      <c r="G8389" s="48"/>
      <c r="H8389" s="61"/>
      <c r="I8389" s="48"/>
      <c r="J8389" s="48"/>
    </row>
    <row r="8390" spans="6:10" x14ac:dyDescent="0.25">
      <c r="F8390" s="48"/>
      <c r="G8390" s="48"/>
      <c r="H8390" s="61"/>
      <c r="I8390" s="48"/>
      <c r="J8390" s="48"/>
    </row>
    <row r="8391" spans="6:10" x14ac:dyDescent="0.25">
      <c r="F8391" s="48"/>
      <c r="G8391" s="48"/>
      <c r="H8391" s="61"/>
      <c r="I8391" s="48"/>
      <c r="J8391" s="48"/>
    </row>
    <row r="8392" spans="6:10" x14ac:dyDescent="0.25">
      <c r="F8392" s="48"/>
      <c r="G8392" s="48"/>
      <c r="H8392" s="61"/>
      <c r="I8392" s="48"/>
      <c r="J8392" s="48"/>
    </row>
    <row r="8393" spans="6:10" x14ac:dyDescent="0.25">
      <c r="F8393" s="48"/>
      <c r="G8393" s="48"/>
      <c r="H8393" s="61"/>
      <c r="I8393" s="48"/>
      <c r="J8393" s="48"/>
    </row>
    <row r="8394" spans="6:10" x14ac:dyDescent="0.25">
      <c r="F8394" s="48"/>
      <c r="G8394" s="48"/>
      <c r="H8394" s="61"/>
      <c r="I8394" s="48"/>
      <c r="J8394" s="48"/>
    </row>
    <row r="8395" spans="6:10" x14ac:dyDescent="0.25">
      <c r="F8395" s="48"/>
      <c r="G8395" s="48"/>
      <c r="H8395" s="61"/>
      <c r="I8395" s="48"/>
      <c r="J8395" s="48"/>
    </row>
    <row r="8396" spans="6:10" x14ac:dyDescent="0.25">
      <c r="F8396" s="48"/>
      <c r="G8396" s="48"/>
      <c r="H8396" s="61"/>
      <c r="I8396" s="48"/>
      <c r="J8396" s="48"/>
    </row>
    <row r="8397" spans="6:10" x14ac:dyDescent="0.25">
      <c r="F8397" s="48"/>
      <c r="G8397" s="48"/>
      <c r="H8397" s="61"/>
      <c r="I8397" s="48"/>
      <c r="J8397" s="48"/>
    </row>
    <row r="8398" spans="6:10" x14ac:dyDescent="0.25">
      <c r="F8398" s="48"/>
      <c r="G8398" s="48"/>
      <c r="H8398" s="61"/>
      <c r="I8398" s="48"/>
      <c r="J8398" s="48"/>
    </row>
    <row r="8399" spans="6:10" x14ac:dyDescent="0.25">
      <c r="F8399" s="48"/>
      <c r="G8399" s="48"/>
      <c r="H8399" s="61"/>
      <c r="I8399" s="48"/>
      <c r="J8399" s="48"/>
    </row>
    <row r="8400" spans="6:10" x14ac:dyDescent="0.25">
      <c r="F8400" s="48"/>
      <c r="G8400" s="48"/>
      <c r="H8400" s="61"/>
      <c r="I8400" s="48"/>
      <c r="J8400" s="48"/>
    </row>
    <row r="8401" spans="6:10" x14ac:dyDescent="0.25">
      <c r="F8401" s="48"/>
      <c r="G8401" s="48"/>
      <c r="H8401" s="61"/>
      <c r="I8401" s="48"/>
      <c r="J8401" s="48"/>
    </row>
    <row r="8402" spans="6:10" x14ac:dyDescent="0.25">
      <c r="F8402" s="48"/>
      <c r="G8402" s="48"/>
      <c r="H8402" s="61"/>
      <c r="I8402" s="48"/>
      <c r="J8402" s="48"/>
    </row>
    <row r="8403" spans="6:10" x14ac:dyDescent="0.25">
      <c r="F8403" s="48"/>
      <c r="G8403" s="48"/>
      <c r="H8403" s="61"/>
      <c r="I8403" s="48"/>
      <c r="J8403" s="48"/>
    </row>
    <row r="8404" spans="6:10" x14ac:dyDescent="0.25">
      <c r="F8404" s="48"/>
      <c r="G8404" s="48"/>
      <c r="H8404" s="61"/>
      <c r="I8404" s="48"/>
      <c r="J8404" s="48"/>
    </row>
    <row r="8405" spans="6:10" x14ac:dyDescent="0.25">
      <c r="F8405" s="48"/>
      <c r="G8405" s="48"/>
      <c r="H8405" s="61"/>
      <c r="I8405" s="48"/>
      <c r="J8405" s="48"/>
    </row>
    <row r="8406" spans="6:10" x14ac:dyDescent="0.25">
      <c r="F8406" s="48"/>
      <c r="G8406" s="48"/>
      <c r="H8406" s="61"/>
      <c r="I8406" s="48"/>
      <c r="J8406" s="48"/>
    </row>
    <row r="8407" spans="6:10" x14ac:dyDescent="0.25">
      <c r="F8407" s="48"/>
      <c r="G8407" s="48"/>
      <c r="H8407" s="61"/>
      <c r="I8407" s="48"/>
      <c r="J8407" s="48"/>
    </row>
    <row r="8408" spans="6:10" x14ac:dyDescent="0.25">
      <c r="F8408" s="48"/>
      <c r="G8408" s="48"/>
      <c r="H8408" s="61"/>
      <c r="I8408" s="48"/>
      <c r="J8408" s="48"/>
    </row>
    <row r="8409" spans="6:10" x14ac:dyDescent="0.25">
      <c r="F8409" s="48"/>
      <c r="G8409" s="48"/>
      <c r="H8409" s="61"/>
      <c r="I8409" s="48"/>
      <c r="J8409" s="48"/>
    </row>
    <row r="8410" spans="6:10" x14ac:dyDescent="0.25">
      <c r="F8410" s="48"/>
      <c r="G8410" s="48"/>
      <c r="H8410" s="61"/>
      <c r="I8410" s="48"/>
      <c r="J8410" s="48"/>
    </row>
    <row r="8411" spans="6:10" x14ac:dyDescent="0.25">
      <c r="F8411" s="48"/>
      <c r="G8411" s="48"/>
      <c r="H8411" s="61"/>
      <c r="I8411" s="48"/>
      <c r="J8411" s="48"/>
    </row>
    <row r="8412" spans="6:10" x14ac:dyDescent="0.25">
      <c r="F8412" s="48"/>
      <c r="G8412" s="48"/>
      <c r="H8412" s="61"/>
      <c r="I8412" s="48"/>
      <c r="J8412" s="48"/>
    </row>
    <row r="8413" spans="6:10" x14ac:dyDescent="0.25">
      <c r="F8413" s="48"/>
      <c r="G8413" s="48"/>
      <c r="H8413" s="61"/>
      <c r="I8413" s="48"/>
      <c r="J8413" s="48"/>
    </row>
    <row r="8414" spans="6:10" x14ac:dyDescent="0.25">
      <c r="F8414" s="48"/>
      <c r="G8414" s="48"/>
      <c r="H8414" s="61"/>
      <c r="I8414" s="48"/>
      <c r="J8414" s="48"/>
    </row>
    <row r="8415" spans="6:10" x14ac:dyDescent="0.25">
      <c r="F8415" s="48"/>
      <c r="G8415" s="48"/>
      <c r="H8415" s="61"/>
      <c r="I8415" s="48"/>
      <c r="J8415" s="48"/>
    </row>
    <row r="8416" spans="6:10" x14ac:dyDescent="0.25">
      <c r="F8416" s="48"/>
      <c r="G8416" s="48"/>
      <c r="H8416" s="61"/>
      <c r="I8416" s="48"/>
      <c r="J8416" s="48"/>
    </row>
    <row r="8417" spans="6:10" x14ac:dyDescent="0.25">
      <c r="F8417" s="48"/>
      <c r="G8417" s="48"/>
      <c r="H8417" s="61"/>
      <c r="I8417" s="48"/>
      <c r="J8417" s="48"/>
    </row>
    <row r="8418" spans="6:10" x14ac:dyDescent="0.25">
      <c r="F8418" s="48"/>
      <c r="G8418" s="48"/>
      <c r="H8418" s="61"/>
      <c r="I8418" s="48"/>
      <c r="J8418" s="48"/>
    </row>
    <row r="8419" spans="6:10" x14ac:dyDescent="0.25">
      <c r="F8419" s="48"/>
      <c r="G8419" s="48"/>
      <c r="H8419" s="61"/>
      <c r="I8419" s="48"/>
      <c r="J8419" s="48"/>
    </row>
    <row r="8420" spans="6:10" x14ac:dyDescent="0.25">
      <c r="F8420" s="48"/>
      <c r="G8420" s="48"/>
      <c r="H8420" s="61"/>
      <c r="I8420" s="48"/>
      <c r="J8420" s="48"/>
    </row>
    <row r="8421" spans="6:10" x14ac:dyDescent="0.25">
      <c r="F8421" s="48"/>
      <c r="G8421" s="48"/>
      <c r="H8421" s="61"/>
      <c r="I8421" s="48"/>
      <c r="J8421" s="48"/>
    </row>
    <row r="8422" spans="6:10" x14ac:dyDescent="0.25">
      <c r="F8422" s="48"/>
      <c r="G8422" s="48"/>
      <c r="H8422" s="61"/>
      <c r="I8422" s="48"/>
      <c r="J8422" s="48"/>
    </row>
    <row r="8423" spans="6:10" x14ac:dyDescent="0.25">
      <c r="F8423" s="48"/>
      <c r="G8423" s="48"/>
      <c r="H8423" s="61"/>
      <c r="I8423" s="48"/>
      <c r="J8423" s="48"/>
    </row>
    <row r="8424" spans="6:10" x14ac:dyDescent="0.25">
      <c r="F8424" s="48"/>
      <c r="G8424" s="48"/>
      <c r="H8424" s="61"/>
      <c r="I8424" s="48"/>
      <c r="J8424" s="48"/>
    </row>
    <row r="8425" spans="6:10" x14ac:dyDescent="0.25">
      <c r="F8425" s="48"/>
      <c r="G8425" s="48"/>
      <c r="H8425" s="61"/>
      <c r="I8425" s="48"/>
      <c r="J8425" s="48"/>
    </row>
    <row r="8426" spans="6:10" x14ac:dyDescent="0.25">
      <c r="F8426" s="48"/>
      <c r="G8426" s="48"/>
      <c r="H8426" s="61"/>
      <c r="I8426" s="48"/>
      <c r="J8426" s="48"/>
    </row>
    <row r="8427" spans="6:10" x14ac:dyDescent="0.25">
      <c r="F8427" s="48"/>
      <c r="G8427" s="48"/>
      <c r="H8427" s="61"/>
      <c r="I8427" s="48"/>
      <c r="J8427" s="48"/>
    </row>
    <row r="8428" spans="6:10" x14ac:dyDescent="0.25">
      <c r="F8428" s="48"/>
      <c r="G8428" s="48"/>
      <c r="H8428" s="61"/>
      <c r="I8428" s="48"/>
      <c r="J8428" s="48"/>
    </row>
    <row r="8429" spans="6:10" x14ac:dyDescent="0.25">
      <c r="F8429" s="48"/>
      <c r="G8429" s="48"/>
      <c r="H8429" s="61"/>
      <c r="I8429" s="48"/>
      <c r="J8429" s="48"/>
    </row>
    <row r="8430" spans="6:10" x14ac:dyDescent="0.25">
      <c r="F8430" s="48"/>
      <c r="G8430" s="48"/>
      <c r="H8430" s="61"/>
      <c r="I8430" s="48"/>
      <c r="J8430" s="48"/>
    </row>
    <row r="8431" spans="6:10" x14ac:dyDescent="0.25">
      <c r="F8431" s="48"/>
      <c r="G8431" s="48"/>
      <c r="H8431" s="61"/>
      <c r="I8431" s="48"/>
      <c r="J8431" s="48"/>
    </row>
    <row r="8432" spans="6:10" x14ac:dyDescent="0.25">
      <c r="F8432" s="48"/>
      <c r="G8432" s="48"/>
      <c r="H8432" s="61"/>
      <c r="I8432" s="48"/>
      <c r="J8432" s="48"/>
    </row>
    <row r="8433" spans="6:10" x14ac:dyDescent="0.25">
      <c r="F8433" s="48"/>
      <c r="G8433" s="48"/>
      <c r="H8433" s="61"/>
      <c r="I8433" s="48"/>
      <c r="J8433" s="48"/>
    </row>
    <row r="8434" spans="6:10" x14ac:dyDescent="0.25">
      <c r="F8434" s="48"/>
      <c r="G8434" s="48"/>
      <c r="H8434" s="61"/>
      <c r="I8434" s="48"/>
      <c r="J8434" s="48"/>
    </row>
    <row r="8435" spans="6:10" x14ac:dyDescent="0.25">
      <c r="F8435" s="48"/>
      <c r="G8435" s="48"/>
      <c r="H8435" s="61"/>
      <c r="I8435" s="48"/>
      <c r="J8435" s="48"/>
    </row>
    <row r="8436" spans="6:10" x14ac:dyDescent="0.25">
      <c r="F8436" s="48"/>
      <c r="G8436" s="48"/>
      <c r="H8436" s="61"/>
      <c r="I8436" s="48"/>
      <c r="J8436" s="48"/>
    </row>
    <row r="8437" spans="6:10" x14ac:dyDescent="0.25">
      <c r="F8437" s="48"/>
      <c r="G8437" s="48"/>
      <c r="H8437" s="61"/>
      <c r="I8437" s="48"/>
      <c r="J8437" s="48"/>
    </row>
    <row r="8438" spans="6:10" x14ac:dyDescent="0.25">
      <c r="F8438" s="48"/>
      <c r="G8438" s="48"/>
      <c r="H8438" s="61"/>
      <c r="I8438" s="48"/>
      <c r="J8438" s="48"/>
    </row>
    <row r="8439" spans="6:10" x14ac:dyDescent="0.25">
      <c r="F8439" s="48"/>
      <c r="G8439" s="48"/>
      <c r="H8439" s="61"/>
      <c r="I8439" s="48"/>
      <c r="J8439" s="48"/>
    </row>
    <row r="8440" spans="6:10" x14ac:dyDescent="0.25">
      <c r="F8440" s="48"/>
      <c r="G8440" s="48"/>
      <c r="H8440" s="61"/>
      <c r="I8440" s="48"/>
      <c r="J8440" s="48"/>
    </row>
    <row r="8441" spans="6:10" x14ac:dyDescent="0.25">
      <c r="F8441" s="48"/>
      <c r="G8441" s="48"/>
      <c r="H8441" s="61"/>
      <c r="I8441" s="48"/>
      <c r="J8441" s="48"/>
    </row>
    <row r="8442" spans="6:10" x14ac:dyDescent="0.25">
      <c r="F8442" s="48"/>
      <c r="G8442" s="48"/>
      <c r="H8442" s="61"/>
      <c r="I8442" s="48"/>
      <c r="J8442" s="48"/>
    </row>
    <row r="8443" spans="6:10" x14ac:dyDescent="0.25">
      <c r="F8443" s="48"/>
      <c r="G8443" s="48"/>
      <c r="H8443" s="61"/>
      <c r="I8443" s="48"/>
      <c r="J8443" s="48"/>
    </row>
    <row r="8444" spans="6:10" x14ac:dyDescent="0.25">
      <c r="F8444" s="48"/>
      <c r="G8444" s="48"/>
      <c r="H8444" s="61"/>
      <c r="I8444" s="48"/>
      <c r="J8444" s="48"/>
    </row>
    <row r="8445" spans="6:10" x14ac:dyDescent="0.25">
      <c r="F8445" s="48"/>
      <c r="G8445" s="48"/>
      <c r="H8445" s="61"/>
      <c r="I8445" s="48"/>
      <c r="J8445" s="48"/>
    </row>
    <row r="8446" spans="6:10" x14ac:dyDescent="0.25">
      <c r="F8446" s="48"/>
      <c r="G8446" s="48"/>
      <c r="H8446" s="61"/>
      <c r="I8446" s="48"/>
      <c r="J8446" s="48"/>
    </row>
    <row r="8447" spans="6:10" x14ac:dyDescent="0.25">
      <c r="F8447" s="48"/>
      <c r="G8447" s="48"/>
      <c r="H8447" s="61"/>
      <c r="I8447" s="48"/>
      <c r="J8447" s="48"/>
    </row>
    <row r="8448" spans="6:10" x14ac:dyDescent="0.25">
      <c r="F8448" s="48"/>
      <c r="G8448" s="48"/>
      <c r="H8448" s="61"/>
      <c r="I8448" s="48"/>
      <c r="J8448" s="48"/>
    </row>
    <row r="8449" spans="6:10" x14ac:dyDescent="0.25">
      <c r="F8449" s="48"/>
      <c r="G8449" s="48"/>
      <c r="H8449" s="61"/>
      <c r="I8449" s="48"/>
      <c r="J8449" s="48"/>
    </row>
    <row r="8450" spans="6:10" x14ac:dyDescent="0.25">
      <c r="F8450" s="48"/>
      <c r="G8450" s="48"/>
      <c r="H8450" s="61"/>
      <c r="I8450" s="48"/>
      <c r="J8450" s="48"/>
    </row>
    <row r="8451" spans="6:10" x14ac:dyDescent="0.25">
      <c r="F8451" s="48"/>
      <c r="G8451" s="48"/>
      <c r="H8451" s="61"/>
      <c r="I8451" s="48"/>
      <c r="J8451" s="48"/>
    </row>
    <row r="8452" spans="6:10" x14ac:dyDescent="0.25">
      <c r="F8452" s="48"/>
      <c r="G8452" s="48"/>
      <c r="H8452" s="61"/>
      <c r="I8452" s="48"/>
      <c r="J8452" s="48"/>
    </row>
    <row r="8453" spans="6:10" x14ac:dyDescent="0.25">
      <c r="F8453" s="48"/>
      <c r="G8453" s="48"/>
      <c r="H8453" s="61"/>
      <c r="I8453" s="48"/>
      <c r="J8453" s="48"/>
    </row>
    <row r="8454" spans="6:10" x14ac:dyDescent="0.25">
      <c r="F8454" s="48"/>
      <c r="G8454" s="48"/>
      <c r="H8454" s="61"/>
      <c r="I8454" s="48"/>
      <c r="J8454" s="48"/>
    </row>
    <row r="8455" spans="6:10" x14ac:dyDescent="0.25">
      <c r="F8455" s="48"/>
      <c r="G8455" s="48"/>
      <c r="H8455" s="61"/>
      <c r="I8455" s="48"/>
      <c r="J8455" s="48"/>
    </row>
    <row r="8456" spans="6:10" x14ac:dyDescent="0.25">
      <c r="F8456" s="48"/>
      <c r="G8456" s="48"/>
      <c r="H8456" s="61"/>
      <c r="I8456" s="48"/>
      <c r="J8456" s="48"/>
    </row>
    <row r="8457" spans="6:10" x14ac:dyDescent="0.25">
      <c r="F8457" s="48"/>
      <c r="G8457" s="48"/>
      <c r="H8457" s="61"/>
      <c r="I8457" s="48"/>
      <c r="J8457" s="48"/>
    </row>
    <row r="8458" spans="6:10" x14ac:dyDescent="0.25">
      <c r="F8458" s="48"/>
      <c r="G8458" s="48"/>
      <c r="H8458" s="61"/>
      <c r="I8458" s="48"/>
      <c r="J8458" s="48"/>
    </row>
    <row r="8459" spans="6:10" x14ac:dyDescent="0.25">
      <c r="F8459" s="48"/>
      <c r="G8459" s="48"/>
      <c r="H8459" s="61"/>
      <c r="I8459" s="48"/>
      <c r="J8459" s="48"/>
    </row>
    <row r="8460" spans="6:10" x14ac:dyDescent="0.25">
      <c r="F8460" s="48"/>
      <c r="G8460" s="48"/>
      <c r="H8460" s="61"/>
      <c r="I8460" s="48"/>
      <c r="J8460" s="48"/>
    </row>
    <row r="8461" spans="6:10" x14ac:dyDescent="0.25">
      <c r="F8461" s="48"/>
      <c r="G8461" s="48"/>
      <c r="H8461" s="61"/>
      <c r="I8461" s="48"/>
      <c r="J8461" s="48"/>
    </row>
    <row r="8462" spans="6:10" x14ac:dyDescent="0.25">
      <c r="F8462" s="48"/>
      <c r="G8462" s="48"/>
      <c r="H8462" s="61"/>
      <c r="I8462" s="48"/>
      <c r="J8462" s="48"/>
    </row>
    <row r="8463" spans="6:10" x14ac:dyDescent="0.25">
      <c r="F8463" s="48"/>
      <c r="G8463" s="48"/>
      <c r="H8463" s="61"/>
      <c r="I8463" s="48"/>
      <c r="J8463" s="48"/>
    </row>
    <row r="8464" spans="6:10" x14ac:dyDescent="0.25">
      <c r="F8464" s="48"/>
      <c r="G8464" s="48"/>
      <c r="H8464" s="61"/>
      <c r="I8464" s="48"/>
      <c r="J8464" s="48"/>
    </row>
    <row r="8465" spans="6:10" x14ac:dyDescent="0.25">
      <c r="F8465" s="48"/>
      <c r="G8465" s="48"/>
      <c r="H8465" s="61"/>
      <c r="I8465" s="48"/>
      <c r="J8465" s="48"/>
    </row>
    <row r="8466" spans="6:10" x14ac:dyDescent="0.25">
      <c r="F8466" s="48"/>
      <c r="G8466" s="48"/>
      <c r="H8466" s="61"/>
      <c r="I8466" s="48"/>
      <c r="J8466" s="48"/>
    </row>
    <row r="8467" spans="6:10" x14ac:dyDescent="0.25">
      <c r="F8467" s="48"/>
      <c r="G8467" s="48"/>
      <c r="H8467" s="61"/>
      <c r="I8467" s="48"/>
      <c r="J8467" s="48"/>
    </row>
    <row r="8468" spans="6:10" x14ac:dyDescent="0.25">
      <c r="F8468" s="48"/>
      <c r="G8468" s="48"/>
      <c r="H8468" s="61"/>
      <c r="I8468" s="48"/>
      <c r="J8468" s="48"/>
    </row>
    <row r="8469" spans="6:10" x14ac:dyDescent="0.25">
      <c r="F8469" s="48"/>
      <c r="G8469" s="48"/>
      <c r="H8469" s="61"/>
      <c r="I8469" s="48"/>
      <c r="J8469" s="48"/>
    </row>
    <row r="8470" spans="6:10" x14ac:dyDescent="0.25">
      <c r="F8470" s="48"/>
      <c r="G8470" s="48"/>
      <c r="H8470" s="61"/>
      <c r="I8470" s="48"/>
      <c r="J8470" s="48"/>
    </row>
    <row r="8471" spans="6:10" x14ac:dyDescent="0.25">
      <c r="F8471" s="48"/>
      <c r="G8471" s="48"/>
      <c r="H8471" s="61"/>
      <c r="I8471" s="48"/>
      <c r="J8471" s="48"/>
    </row>
    <row r="8472" spans="6:10" x14ac:dyDescent="0.25">
      <c r="F8472" s="48"/>
      <c r="G8472" s="48"/>
      <c r="H8472" s="61"/>
      <c r="I8472" s="48"/>
      <c r="J8472" s="48"/>
    </row>
    <row r="8473" spans="6:10" x14ac:dyDescent="0.25">
      <c r="F8473" s="48"/>
      <c r="G8473" s="48"/>
      <c r="H8473" s="61"/>
      <c r="I8473" s="48"/>
      <c r="J8473" s="48"/>
    </row>
    <row r="8474" spans="6:10" x14ac:dyDescent="0.25">
      <c r="F8474" s="48"/>
      <c r="G8474" s="48"/>
      <c r="H8474" s="61"/>
      <c r="I8474" s="48"/>
      <c r="J8474" s="48"/>
    </row>
    <row r="8475" spans="6:10" x14ac:dyDescent="0.25">
      <c r="F8475" s="48"/>
      <c r="G8475" s="48"/>
      <c r="H8475" s="61"/>
      <c r="I8475" s="48"/>
      <c r="J8475" s="48"/>
    </row>
    <row r="8476" spans="6:10" x14ac:dyDescent="0.25">
      <c r="F8476" s="48"/>
      <c r="G8476" s="48"/>
      <c r="H8476" s="61"/>
      <c r="I8476" s="48"/>
      <c r="J8476" s="48"/>
    </row>
    <row r="8477" spans="6:10" x14ac:dyDescent="0.25">
      <c r="F8477" s="48"/>
      <c r="G8477" s="48"/>
      <c r="H8477" s="61"/>
      <c r="I8477" s="48"/>
      <c r="J8477" s="48"/>
    </row>
    <row r="8478" spans="6:10" x14ac:dyDescent="0.25">
      <c r="F8478" s="48"/>
      <c r="G8478" s="48"/>
      <c r="H8478" s="61"/>
      <c r="I8478" s="48"/>
      <c r="J8478" s="48"/>
    </row>
    <row r="8479" spans="6:10" x14ac:dyDescent="0.25">
      <c r="F8479" s="48"/>
      <c r="G8479" s="48"/>
      <c r="H8479" s="61"/>
      <c r="I8479" s="48"/>
      <c r="J8479" s="48"/>
    </row>
    <row r="8480" spans="6:10" x14ac:dyDescent="0.25">
      <c r="F8480" s="48"/>
      <c r="G8480" s="48"/>
      <c r="H8480" s="61"/>
      <c r="I8480" s="48"/>
      <c r="J8480" s="48"/>
    </row>
    <row r="8481" spans="6:10" x14ac:dyDescent="0.25">
      <c r="F8481" s="48"/>
      <c r="G8481" s="48"/>
      <c r="H8481" s="61"/>
      <c r="I8481" s="48"/>
      <c r="J8481" s="48"/>
    </row>
    <row r="8482" spans="6:10" x14ac:dyDescent="0.25">
      <c r="F8482" s="48"/>
      <c r="G8482" s="48"/>
      <c r="H8482" s="61"/>
      <c r="I8482" s="48"/>
      <c r="J8482" s="48"/>
    </row>
    <row r="8483" spans="6:10" x14ac:dyDescent="0.25">
      <c r="F8483" s="48"/>
      <c r="G8483" s="48"/>
      <c r="H8483" s="61"/>
      <c r="I8483" s="48"/>
      <c r="J8483" s="48"/>
    </row>
    <row r="8484" spans="6:10" x14ac:dyDescent="0.25">
      <c r="F8484" s="48"/>
      <c r="G8484" s="48"/>
      <c r="H8484" s="61"/>
      <c r="I8484" s="48"/>
      <c r="J8484" s="48"/>
    </row>
    <row r="8485" spans="6:10" x14ac:dyDescent="0.25">
      <c r="F8485" s="48"/>
      <c r="G8485" s="48"/>
      <c r="H8485" s="61"/>
      <c r="I8485" s="48"/>
      <c r="J8485" s="48"/>
    </row>
    <row r="8486" spans="6:10" x14ac:dyDescent="0.25">
      <c r="F8486" s="48"/>
      <c r="G8486" s="48"/>
      <c r="H8486" s="61"/>
      <c r="I8486" s="48"/>
      <c r="J8486" s="48"/>
    </row>
    <row r="8487" spans="6:10" x14ac:dyDescent="0.25">
      <c r="F8487" s="48"/>
      <c r="G8487" s="48"/>
      <c r="H8487" s="61"/>
      <c r="I8487" s="48"/>
      <c r="J8487" s="48"/>
    </row>
    <row r="8488" spans="6:10" x14ac:dyDescent="0.25">
      <c r="F8488" s="48"/>
      <c r="G8488" s="48"/>
      <c r="H8488" s="61"/>
      <c r="I8488" s="48"/>
      <c r="J8488" s="48"/>
    </row>
    <row r="8489" spans="6:10" x14ac:dyDescent="0.25">
      <c r="F8489" s="48"/>
      <c r="G8489" s="48"/>
      <c r="H8489" s="61"/>
      <c r="I8489" s="48"/>
      <c r="J8489" s="48"/>
    </row>
    <row r="8490" spans="6:10" x14ac:dyDescent="0.25">
      <c r="F8490" s="48"/>
      <c r="G8490" s="48"/>
      <c r="H8490" s="61"/>
      <c r="I8490" s="48"/>
      <c r="J8490" s="48"/>
    </row>
    <row r="8491" spans="6:10" x14ac:dyDescent="0.25">
      <c r="F8491" s="48"/>
      <c r="G8491" s="48"/>
      <c r="H8491" s="61"/>
      <c r="I8491" s="48"/>
      <c r="J8491" s="48"/>
    </row>
    <row r="8492" spans="6:10" x14ac:dyDescent="0.25">
      <c r="F8492" s="48"/>
      <c r="G8492" s="48"/>
      <c r="H8492" s="61"/>
      <c r="I8492" s="48"/>
      <c r="J8492" s="48"/>
    </row>
    <row r="8493" spans="6:10" x14ac:dyDescent="0.25">
      <c r="F8493" s="48"/>
      <c r="G8493" s="48"/>
      <c r="H8493" s="61"/>
      <c r="I8493" s="48"/>
      <c r="J8493" s="48"/>
    </row>
    <row r="8494" spans="6:10" x14ac:dyDescent="0.25">
      <c r="F8494" s="48"/>
      <c r="G8494" s="48"/>
      <c r="H8494" s="61"/>
      <c r="I8494" s="48"/>
      <c r="J8494" s="48"/>
    </row>
    <row r="8495" spans="6:10" x14ac:dyDescent="0.25">
      <c r="F8495" s="48"/>
      <c r="G8495" s="48"/>
      <c r="H8495" s="61"/>
      <c r="I8495" s="48"/>
      <c r="J8495" s="48"/>
    </row>
    <row r="8496" spans="6:10" x14ac:dyDescent="0.25">
      <c r="F8496" s="48"/>
      <c r="G8496" s="48"/>
      <c r="H8496" s="61"/>
      <c r="I8496" s="48"/>
      <c r="J8496" s="48"/>
    </row>
    <row r="8497" spans="6:10" x14ac:dyDescent="0.25">
      <c r="F8497" s="48"/>
      <c r="G8497" s="48"/>
      <c r="H8497" s="61"/>
      <c r="I8497" s="48"/>
      <c r="J8497" s="48"/>
    </row>
    <row r="8498" spans="6:10" x14ac:dyDescent="0.25">
      <c r="F8498" s="48"/>
      <c r="G8498" s="48"/>
      <c r="H8498" s="61"/>
      <c r="I8498" s="48"/>
      <c r="J8498" s="48"/>
    </row>
    <row r="8499" spans="6:10" x14ac:dyDescent="0.25">
      <c r="F8499" s="48"/>
      <c r="G8499" s="48"/>
      <c r="H8499" s="61"/>
      <c r="I8499" s="48"/>
      <c r="J8499" s="48"/>
    </row>
    <row r="8500" spans="6:10" x14ac:dyDescent="0.25">
      <c r="F8500" s="48"/>
      <c r="G8500" s="48"/>
      <c r="H8500" s="61"/>
      <c r="I8500" s="48"/>
      <c r="J8500" s="48"/>
    </row>
    <row r="8501" spans="6:10" x14ac:dyDescent="0.25">
      <c r="F8501" s="48"/>
      <c r="G8501" s="48"/>
      <c r="H8501" s="61"/>
      <c r="I8501" s="48"/>
      <c r="J8501" s="48"/>
    </row>
    <row r="8502" spans="6:10" x14ac:dyDescent="0.25">
      <c r="F8502" s="48"/>
      <c r="G8502" s="48"/>
      <c r="H8502" s="61"/>
      <c r="I8502" s="48"/>
      <c r="J8502" s="48"/>
    </row>
    <row r="8503" spans="6:10" x14ac:dyDescent="0.25">
      <c r="F8503" s="48"/>
      <c r="G8503" s="48"/>
      <c r="H8503" s="61"/>
      <c r="I8503" s="48"/>
      <c r="J8503" s="48"/>
    </row>
    <row r="8504" spans="6:10" x14ac:dyDescent="0.25">
      <c r="F8504" s="48"/>
      <c r="G8504" s="48"/>
      <c r="H8504" s="61"/>
      <c r="I8504" s="48"/>
      <c r="J8504" s="48"/>
    </row>
    <row r="8505" spans="6:10" x14ac:dyDescent="0.25">
      <c r="F8505" s="48"/>
      <c r="G8505" s="48"/>
      <c r="H8505" s="61"/>
      <c r="I8505" s="48"/>
      <c r="J8505" s="48"/>
    </row>
    <row r="8506" spans="6:10" x14ac:dyDescent="0.25">
      <c r="F8506" s="48"/>
      <c r="G8506" s="48"/>
      <c r="H8506" s="61"/>
      <c r="I8506" s="48"/>
      <c r="J8506" s="48"/>
    </row>
    <row r="8507" spans="6:10" x14ac:dyDescent="0.25">
      <c r="F8507" s="48"/>
      <c r="G8507" s="48"/>
      <c r="H8507" s="61"/>
      <c r="I8507" s="48"/>
      <c r="J8507" s="48"/>
    </row>
    <row r="8508" spans="6:10" x14ac:dyDescent="0.25">
      <c r="F8508" s="48"/>
      <c r="G8508" s="48"/>
      <c r="H8508" s="61"/>
      <c r="I8508" s="48"/>
      <c r="J8508" s="48"/>
    </row>
    <row r="8509" spans="6:10" x14ac:dyDescent="0.25">
      <c r="F8509" s="48"/>
      <c r="G8509" s="48"/>
      <c r="H8509" s="61"/>
      <c r="I8509" s="48"/>
      <c r="J8509" s="48"/>
    </row>
    <row r="8510" spans="6:10" x14ac:dyDescent="0.25">
      <c r="F8510" s="48"/>
      <c r="G8510" s="48"/>
      <c r="H8510" s="61"/>
      <c r="I8510" s="48"/>
      <c r="J8510" s="48"/>
    </row>
    <row r="8511" spans="6:10" x14ac:dyDescent="0.25">
      <c r="F8511" s="48"/>
      <c r="G8511" s="48"/>
      <c r="H8511" s="61"/>
      <c r="I8511" s="48"/>
      <c r="J8511" s="48"/>
    </row>
    <row r="8512" spans="6:10" x14ac:dyDescent="0.25">
      <c r="F8512" s="48"/>
      <c r="G8512" s="48"/>
      <c r="H8512" s="61"/>
      <c r="I8512" s="48"/>
      <c r="J8512" s="48"/>
    </row>
    <row r="8513" spans="6:10" x14ac:dyDescent="0.25">
      <c r="F8513" s="48"/>
      <c r="G8513" s="48"/>
      <c r="H8513" s="61"/>
      <c r="I8513" s="48"/>
      <c r="J8513" s="48"/>
    </row>
    <row r="8514" spans="6:10" x14ac:dyDescent="0.25">
      <c r="F8514" s="48"/>
      <c r="G8514" s="48"/>
      <c r="H8514" s="61"/>
      <c r="I8514" s="48"/>
      <c r="J8514" s="48"/>
    </row>
    <row r="8515" spans="6:10" x14ac:dyDescent="0.25">
      <c r="F8515" s="48"/>
      <c r="G8515" s="48"/>
      <c r="H8515" s="61"/>
      <c r="I8515" s="48"/>
      <c r="J8515" s="48"/>
    </row>
    <row r="8516" spans="6:10" x14ac:dyDescent="0.25">
      <c r="F8516" s="48"/>
      <c r="G8516" s="48"/>
      <c r="H8516" s="61"/>
      <c r="I8516" s="48"/>
      <c r="J8516" s="48"/>
    </row>
    <row r="8517" spans="6:10" x14ac:dyDescent="0.25">
      <c r="F8517" s="48"/>
      <c r="G8517" s="48"/>
      <c r="H8517" s="61"/>
      <c r="I8517" s="48"/>
      <c r="J8517" s="48"/>
    </row>
    <row r="8518" spans="6:10" x14ac:dyDescent="0.25">
      <c r="F8518" s="48"/>
      <c r="G8518" s="48"/>
      <c r="H8518" s="61"/>
      <c r="I8518" s="48"/>
      <c r="J8518" s="48"/>
    </row>
    <row r="8519" spans="6:10" x14ac:dyDescent="0.25">
      <c r="F8519" s="48"/>
      <c r="G8519" s="48"/>
      <c r="H8519" s="61"/>
      <c r="I8519" s="48"/>
      <c r="J8519" s="48"/>
    </row>
    <row r="8520" spans="6:10" x14ac:dyDescent="0.25">
      <c r="F8520" s="48"/>
      <c r="G8520" s="48"/>
      <c r="H8520" s="61"/>
      <c r="I8520" s="48"/>
      <c r="J8520" s="48"/>
    </row>
    <row r="8521" spans="6:10" x14ac:dyDescent="0.25">
      <c r="F8521" s="48"/>
      <c r="G8521" s="48"/>
      <c r="H8521" s="61"/>
      <c r="I8521" s="48"/>
      <c r="J8521" s="48"/>
    </row>
    <row r="8522" spans="6:10" x14ac:dyDescent="0.25">
      <c r="F8522" s="48"/>
      <c r="G8522" s="48"/>
      <c r="H8522" s="61"/>
      <c r="I8522" s="48"/>
      <c r="J8522" s="48"/>
    </row>
    <row r="8523" spans="6:10" x14ac:dyDescent="0.25">
      <c r="F8523" s="48"/>
      <c r="G8523" s="48"/>
      <c r="H8523" s="61"/>
      <c r="I8523" s="48"/>
      <c r="J8523" s="48"/>
    </row>
    <row r="8524" spans="6:10" x14ac:dyDescent="0.25">
      <c r="F8524" s="48"/>
      <c r="G8524" s="48"/>
      <c r="H8524" s="61"/>
      <c r="I8524" s="48"/>
      <c r="J8524" s="48"/>
    </row>
    <row r="8525" spans="6:10" x14ac:dyDescent="0.25">
      <c r="F8525" s="48"/>
      <c r="G8525" s="48"/>
      <c r="H8525" s="61"/>
      <c r="I8525" s="48"/>
      <c r="J8525" s="48"/>
    </row>
    <row r="8526" spans="6:10" x14ac:dyDescent="0.25">
      <c r="F8526" s="48"/>
      <c r="G8526" s="48"/>
      <c r="H8526" s="61"/>
      <c r="I8526" s="48"/>
      <c r="J8526" s="48"/>
    </row>
    <row r="8527" spans="6:10" x14ac:dyDescent="0.25">
      <c r="F8527" s="48"/>
      <c r="G8527" s="48"/>
      <c r="H8527" s="61"/>
      <c r="I8527" s="48"/>
      <c r="J8527" s="48"/>
    </row>
    <row r="8528" spans="6:10" x14ac:dyDescent="0.25">
      <c r="F8528" s="48"/>
      <c r="G8528" s="48"/>
      <c r="H8528" s="61"/>
      <c r="I8528" s="48"/>
      <c r="J8528" s="48"/>
    </row>
    <row r="8529" spans="6:10" x14ac:dyDescent="0.25">
      <c r="F8529" s="48"/>
      <c r="G8529" s="48"/>
      <c r="H8529" s="61"/>
      <c r="I8529" s="48"/>
      <c r="J8529" s="48"/>
    </row>
    <row r="8530" spans="6:10" x14ac:dyDescent="0.25">
      <c r="F8530" s="48"/>
      <c r="G8530" s="48"/>
      <c r="H8530" s="61"/>
      <c r="I8530" s="48"/>
      <c r="J8530" s="48"/>
    </row>
    <row r="8531" spans="6:10" x14ac:dyDescent="0.25">
      <c r="F8531" s="48"/>
      <c r="G8531" s="48"/>
      <c r="H8531" s="61"/>
      <c r="I8531" s="48"/>
      <c r="J8531" s="48"/>
    </row>
    <row r="8532" spans="6:10" x14ac:dyDescent="0.25">
      <c r="F8532" s="48"/>
      <c r="G8532" s="48"/>
      <c r="H8532" s="61"/>
      <c r="I8532" s="48"/>
      <c r="J8532" s="48"/>
    </row>
    <row r="8533" spans="6:10" x14ac:dyDescent="0.25">
      <c r="F8533" s="48"/>
      <c r="G8533" s="48"/>
      <c r="H8533" s="61"/>
      <c r="I8533" s="48"/>
      <c r="J8533" s="48"/>
    </row>
    <row r="8534" spans="6:10" x14ac:dyDescent="0.25">
      <c r="F8534" s="48"/>
      <c r="G8534" s="48"/>
      <c r="H8534" s="61"/>
      <c r="I8534" s="48"/>
      <c r="J8534" s="48"/>
    </row>
    <row r="8535" spans="6:10" x14ac:dyDescent="0.25">
      <c r="F8535" s="48"/>
      <c r="G8535" s="48"/>
      <c r="H8535" s="61"/>
      <c r="I8535" s="48"/>
      <c r="J8535" s="48"/>
    </row>
    <row r="8536" spans="6:10" x14ac:dyDescent="0.25">
      <c r="F8536" s="48"/>
      <c r="G8536" s="48"/>
      <c r="H8536" s="61"/>
      <c r="I8536" s="48"/>
      <c r="J8536" s="48"/>
    </row>
    <row r="8537" spans="6:10" x14ac:dyDescent="0.25">
      <c r="F8537" s="48"/>
      <c r="G8537" s="48"/>
      <c r="H8537" s="61"/>
      <c r="I8537" s="48"/>
      <c r="J8537" s="48"/>
    </row>
    <row r="8538" spans="6:10" x14ac:dyDescent="0.25">
      <c r="F8538" s="48"/>
      <c r="G8538" s="48"/>
      <c r="H8538" s="61"/>
      <c r="I8538" s="48"/>
      <c r="J8538" s="48"/>
    </row>
    <row r="8539" spans="6:10" x14ac:dyDescent="0.25">
      <c r="F8539" s="48"/>
      <c r="G8539" s="48"/>
      <c r="H8539" s="61"/>
      <c r="I8539" s="48"/>
      <c r="J8539" s="48"/>
    </row>
    <row r="8540" spans="6:10" x14ac:dyDescent="0.25">
      <c r="F8540" s="48"/>
      <c r="G8540" s="48"/>
      <c r="H8540" s="61"/>
      <c r="I8540" s="48"/>
      <c r="J8540" s="48"/>
    </row>
    <row r="8541" spans="6:10" x14ac:dyDescent="0.25">
      <c r="F8541" s="48"/>
      <c r="G8541" s="48"/>
      <c r="H8541" s="61"/>
      <c r="I8541" s="48"/>
      <c r="J8541" s="48"/>
    </row>
    <row r="8542" spans="6:10" x14ac:dyDescent="0.25">
      <c r="F8542" s="48"/>
      <c r="G8542" s="48"/>
      <c r="H8542" s="61"/>
      <c r="I8542" s="48"/>
      <c r="J8542" s="48"/>
    </row>
    <row r="8543" spans="6:10" x14ac:dyDescent="0.25">
      <c r="F8543" s="48"/>
      <c r="G8543" s="48"/>
      <c r="H8543" s="61"/>
      <c r="I8543" s="48"/>
      <c r="J8543" s="48"/>
    </row>
    <row r="8544" spans="6:10" x14ac:dyDescent="0.25">
      <c r="F8544" s="48"/>
      <c r="G8544" s="48"/>
      <c r="H8544" s="61"/>
      <c r="I8544" s="48"/>
      <c r="J8544" s="48"/>
    </row>
    <row r="8545" spans="6:10" x14ac:dyDescent="0.25">
      <c r="F8545" s="48"/>
      <c r="G8545" s="48"/>
      <c r="H8545" s="61"/>
      <c r="I8545" s="48"/>
      <c r="J8545" s="48"/>
    </row>
    <row r="8546" spans="6:10" x14ac:dyDescent="0.25">
      <c r="F8546" s="48"/>
      <c r="G8546" s="48"/>
      <c r="H8546" s="61"/>
      <c r="I8546" s="48"/>
      <c r="J8546" s="48"/>
    </row>
    <row r="8547" spans="6:10" x14ac:dyDescent="0.25">
      <c r="F8547" s="48"/>
      <c r="G8547" s="48"/>
      <c r="H8547" s="61"/>
      <c r="I8547" s="48"/>
      <c r="J8547" s="48"/>
    </row>
    <row r="8548" spans="6:10" x14ac:dyDescent="0.25">
      <c r="F8548" s="48"/>
      <c r="G8548" s="48"/>
      <c r="H8548" s="61"/>
      <c r="I8548" s="48"/>
      <c r="J8548" s="48"/>
    </row>
    <row r="8549" spans="6:10" x14ac:dyDescent="0.25">
      <c r="F8549" s="48"/>
      <c r="G8549" s="48"/>
      <c r="H8549" s="61"/>
      <c r="I8549" s="48"/>
      <c r="J8549" s="48"/>
    </row>
    <row r="8550" spans="6:10" x14ac:dyDescent="0.25">
      <c r="F8550" s="48"/>
      <c r="G8550" s="48"/>
      <c r="H8550" s="61"/>
      <c r="I8550" s="48"/>
      <c r="J8550" s="48"/>
    </row>
    <row r="8551" spans="6:10" x14ac:dyDescent="0.25">
      <c r="F8551" s="48"/>
      <c r="G8551" s="48"/>
      <c r="H8551" s="61"/>
      <c r="I8551" s="48"/>
      <c r="J8551" s="48"/>
    </row>
    <row r="8552" spans="6:10" x14ac:dyDescent="0.25">
      <c r="F8552" s="48"/>
      <c r="G8552" s="48"/>
      <c r="H8552" s="61"/>
      <c r="I8552" s="48"/>
      <c r="J8552" s="48"/>
    </row>
    <row r="8553" spans="6:10" x14ac:dyDescent="0.25">
      <c r="F8553" s="48"/>
      <c r="G8553" s="48"/>
      <c r="H8553" s="61"/>
      <c r="I8553" s="48"/>
      <c r="J8553" s="48"/>
    </row>
    <row r="8554" spans="6:10" x14ac:dyDescent="0.25">
      <c r="F8554" s="48"/>
      <c r="G8554" s="48"/>
      <c r="H8554" s="61"/>
      <c r="I8554" s="48"/>
      <c r="J8554" s="48"/>
    </row>
    <row r="8555" spans="6:10" x14ac:dyDescent="0.25">
      <c r="F8555" s="48"/>
      <c r="G8555" s="48"/>
      <c r="H8555" s="61"/>
      <c r="I8555" s="48"/>
      <c r="J8555" s="48"/>
    </row>
    <row r="8556" spans="6:10" x14ac:dyDescent="0.25">
      <c r="F8556" s="48"/>
      <c r="G8556" s="48"/>
      <c r="H8556" s="61"/>
      <c r="I8556" s="48"/>
      <c r="J8556" s="48"/>
    </row>
    <row r="8557" spans="6:10" x14ac:dyDescent="0.25">
      <c r="F8557" s="48"/>
      <c r="G8557" s="48"/>
      <c r="H8557" s="61"/>
      <c r="I8557" s="48"/>
      <c r="J8557" s="48"/>
    </row>
    <row r="8558" spans="6:10" x14ac:dyDescent="0.25">
      <c r="F8558" s="48"/>
      <c r="G8558" s="48"/>
      <c r="H8558" s="61"/>
      <c r="I8558" s="48"/>
      <c r="J8558" s="48"/>
    </row>
    <row r="8559" spans="6:10" x14ac:dyDescent="0.25">
      <c r="F8559" s="48"/>
      <c r="G8559" s="48"/>
      <c r="H8559" s="61"/>
      <c r="I8559" s="48"/>
      <c r="J8559" s="48"/>
    </row>
    <row r="8560" spans="6:10" x14ac:dyDescent="0.25">
      <c r="F8560" s="48"/>
      <c r="G8560" s="48"/>
      <c r="H8560" s="61"/>
      <c r="I8560" s="48"/>
      <c r="J8560" s="48"/>
    </row>
    <row r="8561" spans="6:10" x14ac:dyDescent="0.25">
      <c r="F8561" s="48"/>
      <c r="G8561" s="48"/>
      <c r="H8561" s="61"/>
      <c r="I8561" s="48"/>
      <c r="J8561" s="48"/>
    </row>
    <row r="8562" spans="6:10" x14ac:dyDescent="0.25">
      <c r="F8562" s="48"/>
      <c r="G8562" s="48"/>
      <c r="H8562" s="61"/>
      <c r="I8562" s="48"/>
      <c r="J8562" s="48"/>
    </row>
    <row r="8563" spans="6:10" x14ac:dyDescent="0.25">
      <c r="F8563" s="48"/>
      <c r="G8563" s="48"/>
      <c r="H8563" s="61"/>
      <c r="I8563" s="48"/>
      <c r="J8563" s="48"/>
    </row>
    <row r="8564" spans="6:10" x14ac:dyDescent="0.25">
      <c r="F8564" s="48"/>
      <c r="G8564" s="48"/>
      <c r="H8564" s="61"/>
      <c r="I8564" s="48"/>
      <c r="J8564" s="48"/>
    </row>
    <row r="8565" spans="6:10" x14ac:dyDescent="0.25">
      <c r="F8565" s="48"/>
      <c r="G8565" s="48"/>
      <c r="H8565" s="61"/>
      <c r="I8565" s="48"/>
      <c r="J8565" s="48"/>
    </row>
    <row r="8566" spans="6:10" x14ac:dyDescent="0.25">
      <c r="F8566" s="48"/>
      <c r="G8566" s="48"/>
      <c r="H8566" s="61"/>
      <c r="I8566" s="48"/>
      <c r="J8566" s="48"/>
    </row>
    <row r="8567" spans="6:10" x14ac:dyDescent="0.25">
      <c r="F8567" s="48"/>
      <c r="G8567" s="48"/>
      <c r="H8567" s="61"/>
      <c r="I8567" s="48"/>
      <c r="J8567" s="48"/>
    </row>
    <row r="8568" spans="6:10" x14ac:dyDescent="0.25">
      <c r="F8568" s="48"/>
      <c r="G8568" s="48"/>
      <c r="H8568" s="61"/>
      <c r="I8568" s="48"/>
      <c r="J8568" s="48"/>
    </row>
    <row r="8569" spans="6:10" x14ac:dyDescent="0.25">
      <c r="F8569" s="48"/>
      <c r="G8569" s="48"/>
      <c r="H8569" s="61"/>
      <c r="I8569" s="48"/>
      <c r="J8569" s="48"/>
    </row>
    <row r="8570" spans="6:10" x14ac:dyDescent="0.25">
      <c r="F8570" s="48"/>
      <c r="G8570" s="48"/>
      <c r="H8570" s="61"/>
      <c r="I8570" s="48"/>
      <c r="J8570" s="48"/>
    </row>
    <row r="8571" spans="6:10" x14ac:dyDescent="0.25">
      <c r="F8571" s="48"/>
      <c r="G8571" s="48"/>
      <c r="H8571" s="61"/>
      <c r="I8571" s="48"/>
      <c r="J8571" s="48"/>
    </row>
    <row r="8572" spans="6:10" x14ac:dyDescent="0.25">
      <c r="F8572" s="48"/>
      <c r="G8572" s="48"/>
      <c r="H8572" s="61"/>
      <c r="I8572" s="48"/>
      <c r="J8572" s="48"/>
    </row>
    <row r="8573" spans="6:10" x14ac:dyDescent="0.25">
      <c r="F8573" s="48"/>
      <c r="G8573" s="48"/>
      <c r="H8573" s="61"/>
      <c r="I8573" s="48"/>
      <c r="J8573" s="48"/>
    </row>
    <row r="8574" spans="6:10" x14ac:dyDescent="0.25">
      <c r="F8574" s="48"/>
      <c r="G8574" s="48"/>
      <c r="H8574" s="61"/>
      <c r="I8574" s="48"/>
      <c r="J8574" s="48"/>
    </row>
    <row r="8575" spans="6:10" x14ac:dyDescent="0.25">
      <c r="F8575" s="48"/>
      <c r="G8575" s="48"/>
      <c r="H8575" s="61"/>
      <c r="I8575" s="48"/>
      <c r="J8575" s="48"/>
    </row>
    <row r="8576" spans="6:10" x14ac:dyDescent="0.25">
      <c r="F8576" s="48"/>
      <c r="G8576" s="48"/>
      <c r="H8576" s="61"/>
      <c r="I8576" s="48"/>
      <c r="J8576" s="48"/>
    </row>
    <row r="8577" spans="6:10" x14ac:dyDescent="0.25">
      <c r="F8577" s="48"/>
      <c r="G8577" s="48"/>
      <c r="H8577" s="61"/>
      <c r="I8577" s="48"/>
      <c r="J8577" s="48"/>
    </row>
    <row r="8578" spans="6:10" x14ac:dyDescent="0.25">
      <c r="F8578" s="48"/>
      <c r="G8578" s="48"/>
      <c r="H8578" s="61"/>
      <c r="I8578" s="48"/>
      <c r="J8578" s="48"/>
    </row>
    <row r="8579" spans="6:10" x14ac:dyDescent="0.25">
      <c r="F8579" s="48"/>
      <c r="G8579" s="48"/>
      <c r="H8579" s="61"/>
      <c r="I8579" s="48"/>
      <c r="J8579" s="48"/>
    </row>
    <row r="8580" spans="6:10" x14ac:dyDescent="0.25">
      <c r="F8580" s="48"/>
      <c r="G8580" s="48"/>
      <c r="H8580" s="61"/>
      <c r="I8580" s="48"/>
      <c r="J8580" s="48"/>
    </row>
    <row r="8581" spans="6:10" x14ac:dyDescent="0.25">
      <c r="F8581" s="48"/>
      <c r="G8581" s="48"/>
      <c r="H8581" s="61"/>
      <c r="I8581" s="48"/>
      <c r="J8581" s="48"/>
    </row>
    <row r="8582" spans="6:10" x14ac:dyDescent="0.25">
      <c r="F8582" s="48"/>
      <c r="G8582" s="48"/>
      <c r="H8582" s="61"/>
      <c r="I8582" s="48"/>
      <c r="J8582" s="48"/>
    </row>
    <row r="8583" spans="6:10" x14ac:dyDescent="0.25">
      <c r="F8583" s="48"/>
      <c r="G8583" s="48"/>
      <c r="H8583" s="61"/>
      <c r="I8583" s="48"/>
      <c r="J8583" s="48"/>
    </row>
    <row r="8584" spans="6:10" x14ac:dyDescent="0.25">
      <c r="F8584" s="48"/>
      <c r="G8584" s="48"/>
      <c r="H8584" s="61"/>
      <c r="I8584" s="48"/>
      <c r="J8584" s="48"/>
    </row>
    <row r="8585" spans="6:10" x14ac:dyDescent="0.25">
      <c r="F8585" s="48"/>
      <c r="G8585" s="48"/>
      <c r="H8585" s="61"/>
      <c r="I8585" s="48"/>
      <c r="J8585" s="48"/>
    </row>
    <row r="8586" spans="6:10" x14ac:dyDescent="0.25">
      <c r="F8586" s="48"/>
      <c r="G8586" s="48"/>
      <c r="H8586" s="61"/>
      <c r="I8586" s="48"/>
      <c r="J8586" s="48"/>
    </row>
    <row r="8587" spans="6:10" x14ac:dyDescent="0.25">
      <c r="F8587" s="48"/>
      <c r="G8587" s="48"/>
      <c r="H8587" s="61"/>
      <c r="I8587" s="48"/>
      <c r="J8587" s="48"/>
    </row>
    <row r="8588" spans="6:10" x14ac:dyDescent="0.25">
      <c r="F8588" s="48"/>
      <c r="G8588" s="48"/>
      <c r="H8588" s="61"/>
      <c r="I8588" s="48"/>
      <c r="J8588" s="48"/>
    </row>
    <row r="8589" spans="6:10" x14ac:dyDescent="0.25">
      <c r="F8589" s="48"/>
      <c r="G8589" s="48"/>
      <c r="H8589" s="61"/>
      <c r="I8589" s="48"/>
      <c r="J8589" s="48"/>
    </row>
    <row r="8590" spans="6:10" x14ac:dyDescent="0.25">
      <c r="F8590" s="48"/>
      <c r="G8590" s="48"/>
      <c r="H8590" s="61"/>
      <c r="I8590" s="48"/>
      <c r="J8590" s="48"/>
    </row>
    <row r="8591" spans="6:10" x14ac:dyDescent="0.25">
      <c r="F8591" s="48"/>
      <c r="G8591" s="48"/>
      <c r="H8591" s="61"/>
      <c r="I8591" s="48"/>
      <c r="J8591" s="48"/>
    </row>
    <row r="8592" spans="6:10" x14ac:dyDescent="0.25">
      <c r="F8592" s="48"/>
      <c r="G8592" s="48"/>
      <c r="H8592" s="61"/>
      <c r="I8592" s="48"/>
      <c r="J8592" s="48"/>
    </row>
    <row r="8593" spans="6:10" x14ac:dyDescent="0.25">
      <c r="F8593" s="48"/>
      <c r="G8593" s="48"/>
      <c r="H8593" s="61"/>
      <c r="I8593" s="48"/>
      <c r="J8593" s="48"/>
    </row>
    <row r="8594" spans="6:10" x14ac:dyDescent="0.25">
      <c r="F8594" s="48"/>
      <c r="G8594" s="48"/>
      <c r="H8594" s="61"/>
      <c r="I8594" s="48"/>
      <c r="J8594" s="48"/>
    </row>
    <row r="8595" spans="6:10" x14ac:dyDescent="0.25">
      <c r="F8595" s="48"/>
      <c r="G8595" s="48"/>
      <c r="H8595" s="61"/>
      <c r="I8595" s="48"/>
      <c r="J8595" s="48"/>
    </row>
    <row r="8596" spans="6:10" x14ac:dyDescent="0.25">
      <c r="F8596" s="48"/>
      <c r="G8596" s="48"/>
      <c r="H8596" s="61"/>
      <c r="I8596" s="48"/>
      <c r="J8596" s="48"/>
    </row>
    <row r="8597" spans="6:10" x14ac:dyDescent="0.25">
      <c r="F8597" s="48"/>
      <c r="G8597" s="48"/>
      <c r="H8597" s="61"/>
      <c r="I8597" s="48"/>
      <c r="J8597" s="48"/>
    </row>
    <row r="8598" spans="6:10" x14ac:dyDescent="0.25">
      <c r="F8598" s="48"/>
      <c r="G8598" s="48"/>
      <c r="H8598" s="61"/>
      <c r="I8598" s="48"/>
      <c r="J8598" s="48"/>
    </row>
    <row r="8599" spans="6:10" x14ac:dyDescent="0.25">
      <c r="F8599" s="48"/>
      <c r="G8599" s="48"/>
      <c r="H8599" s="61"/>
      <c r="I8599" s="48"/>
      <c r="J8599" s="48"/>
    </row>
    <row r="8600" spans="6:10" x14ac:dyDescent="0.25">
      <c r="F8600" s="48"/>
      <c r="G8600" s="48"/>
      <c r="H8600" s="61"/>
      <c r="I8600" s="48"/>
      <c r="J8600" s="48"/>
    </row>
    <row r="8601" spans="6:10" x14ac:dyDescent="0.25">
      <c r="F8601" s="48"/>
      <c r="G8601" s="48"/>
      <c r="H8601" s="61"/>
      <c r="I8601" s="48"/>
      <c r="J8601" s="48"/>
    </row>
    <row r="8602" spans="6:10" x14ac:dyDescent="0.25">
      <c r="F8602" s="48"/>
      <c r="G8602" s="48"/>
      <c r="H8602" s="61"/>
      <c r="I8602" s="48"/>
      <c r="J8602" s="48"/>
    </row>
    <row r="8603" spans="6:10" x14ac:dyDescent="0.25">
      <c r="F8603" s="48"/>
      <c r="G8603" s="48"/>
      <c r="H8603" s="61"/>
      <c r="I8603" s="48"/>
      <c r="J8603" s="48"/>
    </row>
    <row r="8604" spans="6:10" x14ac:dyDescent="0.25">
      <c r="F8604" s="48"/>
      <c r="G8604" s="48"/>
      <c r="H8604" s="61"/>
      <c r="I8604" s="48"/>
      <c r="J8604" s="48"/>
    </row>
    <row r="8605" spans="6:10" x14ac:dyDescent="0.25">
      <c r="F8605" s="48"/>
      <c r="G8605" s="48"/>
      <c r="H8605" s="61"/>
      <c r="I8605" s="48"/>
      <c r="J8605" s="48"/>
    </row>
    <row r="8606" spans="6:10" x14ac:dyDescent="0.25">
      <c r="F8606" s="48"/>
      <c r="G8606" s="48"/>
      <c r="H8606" s="61"/>
      <c r="I8606" s="48"/>
      <c r="J8606" s="48"/>
    </row>
    <row r="8607" spans="6:10" x14ac:dyDescent="0.25">
      <c r="F8607" s="48"/>
      <c r="G8607" s="48"/>
      <c r="H8607" s="61"/>
      <c r="I8607" s="48"/>
      <c r="J8607" s="48"/>
    </row>
    <row r="8608" spans="6:10" x14ac:dyDescent="0.25">
      <c r="F8608" s="48"/>
      <c r="G8608" s="48"/>
      <c r="H8608" s="61"/>
      <c r="I8608" s="48"/>
      <c r="J8608" s="48"/>
    </row>
    <row r="8609" spans="6:10" x14ac:dyDescent="0.25">
      <c r="F8609" s="48"/>
      <c r="G8609" s="48"/>
      <c r="H8609" s="61"/>
      <c r="I8609" s="48"/>
      <c r="J8609" s="48"/>
    </row>
    <row r="8610" spans="6:10" x14ac:dyDescent="0.25">
      <c r="F8610" s="48"/>
      <c r="G8610" s="48"/>
      <c r="H8610" s="61"/>
      <c r="I8610" s="48"/>
      <c r="J8610" s="48"/>
    </row>
    <row r="8611" spans="6:10" x14ac:dyDescent="0.25">
      <c r="F8611" s="48"/>
      <c r="G8611" s="48"/>
      <c r="H8611" s="61"/>
      <c r="I8611" s="48"/>
      <c r="J8611" s="48"/>
    </row>
    <row r="8612" spans="6:10" x14ac:dyDescent="0.25">
      <c r="F8612" s="48"/>
      <c r="G8612" s="48"/>
      <c r="H8612" s="61"/>
      <c r="I8612" s="48"/>
      <c r="J8612" s="48"/>
    </row>
    <row r="8613" spans="6:10" x14ac:dyDescent="0.25">
      <c r="F8613" s="48"/>
      <c r="G8613" s="48"/>
      <c r="H8613" s="61"/>
      <c r="I8613" s="48"/>
      <c r="J8613" s="48"/>
    </row>
    <row r="8614" spans="6:10" x14ac:dyDescent="0.25">
      <c r="F8614" s="48"/>
      <c r="G8614" s="48"/>
      <c r="H8614" s="61"/>
      <c r="I8614" s="48"/>
      <c r="J8614" s="48"/>
    </row>
    <row r="8615" spans="6:10" x14ac:dyDescent="0.25">
      <c r="F8615" s="48"/>
      <c r="G8615" s="48"/>
      <c r="H8615" s="61"/>
      <c r="I8615" s="48"/>
      <c r="J8615" s="48"/>
    </row>
    <row r="8616" spans="6:10" x14ac:dyDescent="0.25">
      <c r="F8616" s="48"/>
      <c r="G8616" s="48"/>
      <c r="H8616" s="61"/>
      <c r="I8616" s="48"/>
      <c r="J8616" s="48"/>
    </row>
    <row r="8617" spans="6:10" x14ac:dyDescent="0.25">
      <c r="F8617" s="48"/>
      <c r="G8617" s="48"/>
      <c r="H8617" s="61"/>
      <c r="I8617" s="48"/>
      <c r="J8617" s="48"/>
    </row>
    <row r="8618" spans="6:10" x14ac:dyDescent="0.25">
      <c r="F8618" s="48"/>
      <c r="G8618" s="48"/>
      <c r="H8618" s="61"/>
      <c r="I8618" s="48"/>
      <c r="J8618" s="48"/>
    </row>
    <row r="8619" spans="6:10" x14ac:dyDescent="0.25">
      <c r="F8619" s="48"/>
      <c r="G8619" s="48"/>
      <c r="H8619" s="61"/>
      <c r="I8619" s="48"/>
      <c r="J8619" s="48"/>
    </row>
    <row r="8620" spans="6:10" x14ac:dyDescent="0.25">
      <c r="F8620" s="48"/>
      <c r="G8620" s="48"/>
      <c r="H8620" s="61"/>
      <c r="I8620" s="48"/>
      <c r="J8620" s="48"/>
    </row>
    <row r="8621" spans="6:10" x14ac:dyDescent="0.25">
      <c r="F8621" s="48"/>
      <c r="G8621" s="48"/>
      <c r="H8621" s="61"/>
      <c r="I8621" s="48"/>
      <c r="J8621" s="48"/>
    </row>
    <row r="8622" spans="6:10" x14ac:dyDescent="0.25">
      <c r="F8622" s="48"/>
      <c r="G8622" s="48"/>
      <c r="H8622" s="61"/>
      <c r="I8622" s="48"/>
      <c r="J8622" s="48"/>
    </row>
    <row r="8623" spans="6:10" x14ac:dyDescent="0.25">
      <c r="F8623" s="48"/>
      <c r="G8623" s="48"/>
      <c r="H8623" s="61"/>
      <c r="I8623" s="48"/>
      <c r="J8623" s="48"/>
    </row>
    <row r="8624" spans="6:10" x14ac:dyDescent="0.25">
      <c r="F8624" s="48"/>
      <c r="G8624" s="48"/>
      <c r="H8624" s="61"/>
      <c r="I8624" s="48"/>
      <c r="J8624" s="48"/>
    </row>
    <row r="8625" spans="6:10" x14ac:dyDescent="0.25">
      <c r="F8625" s="48"/>
      <c r="G8625" s="48"/>
      <c r="H8625" s="61"/>
      <c r="I8625" s="48"/>
      <c r="J8625" s="48"/>
    </row>
    <row r="8626" spans="6:10" x14ac:dyDescent="0.25">
      <c r="F8626" s="48"/>
      <c r="G8626" s="48"/>
      <c r="H8626" s="61"/>
      <c r="I8626" s="48"/>
      <c r="J8626" s="48"/>
    </row>
    <row r="8627" spans="6:10" x14ac:dyDescent="0.25">
      <c r="F8627" s="48"/>
      <c r="G8627" s="48"/>
      <c r="H8627" s="61"/>
      <c r="I8627" s="48"/>
      <c r="J8627" s="48"/>
    </row>
    <row r="8628" spans="6:10" x14ac:dyDescent="0.25">
      <c r="F8628" s="48"/>
      <c r="G8628" s="48"/>
      <c r="H8628" s="61"/>
      <c r="I8628" s="48"/>
      <c r="J8628" s="48"/>
    </row>
    <row r="8629" spans="6:10" x14ac:dyDescent="0.25">
      <c r="F8629" s="48"/>
      <c r="G8629" s="48"/>
      <c r="H8629" s="61"/>
      <c r="I8629" s="48"/>
      <c r="J8629" s="48"/>
    </row>
    <row r="8630" spans="6:10" x14ac:dyDescent="0.25">
      <c r="F8630" s="48"/>
      <c r="G8630" s="48"/>
      <c r="H8630" s="61"/>
      <c r="I8630" s="48"/>
      <c r="J8630" s="48"/>
    </row>
    <row r="8631" spans="6:10" x14ac:dyDescent="0.25">
      <c r="F8631" s="48"/>
      <c r="G8631" s="48"/>
      <c r="H8631" s="61"/>
      <c r="I8631" s="48"/>
      <c r="J8631" s="48"/>
    </row>
    <row r="8632" spans="6:10" x14ac:dyDescent="0.25">
      <c r="F8632" s="48"/>
      <c r="G8632" s="48"/>
      <c r="H8632" s="61"/>
      <c r="I8632" s="48"/>
      <c r="J8632" s="48"/>
    </row>
    <row r="8633" spans="6:10" x14ac:dyDescent="0.25">
      <c r="F8633" s="48"/>
      <c r="G8633" s="48"/>
      <c r="H8633" s="61"/>
      <c r="I8633" s="48"/>
      <c r="J8633" s="48"/>
    </row>
    <row r="8634" spans="6:10" x14ac:dyDescent="0.25">
      <c r="F8634" s="48"/>
      <c r="G8634" s="48"/>
      <c r="H8634" s="61"/>
      <c r="I8634" s="48"/>
      <c r="J8634" s="48"/>
    </row>
    <row r="8635" spans="6:10" x14ac:dyDescent="0.25">
      <c r="F8635" s="48"/>
      <c r="G8635" s="48"/>
      <c r="H8635" s="61"/>
      <c r="I8635" s="48"/>
      <c r="J8635" s="48"/>
    </row>
    <row r="8636" spans="6:10" x14ac:dyDescent="0.25">
      <c r="F8636" s="48"/>
      <c r="G8636" s="48"/>
      <c r="H8636" s="61"/>
      <c r="I8636" s="48"/>
      <c r="J8636" s="48"/>
    </row>
    <row r="8637" spans="6:10" x14ac:dyDescent="0.25">
      <c r="F8637" s="48"/>
      <c r="G8637" s="48"/>
      <c r="H8637" s="61"/>
      <c r="I8637" s="48"/>
      <c r="J8637" s="48"/>
    </row>
    <row r="8638" spans="6:10" x14ac:dyDescent="0.25">
      <c r="F8638" s="48"/>
      <c r="G8638" s="48"/>
      <c r="H8638" s="61"/>
      <c r="I8638" s="48"/>
      <c r="J8638" s="48"/>
    </row>
    <row r="8639" spans="6:10" x14ac:dyDescent="0.25">
      <c r="F8639" s="48"/>
      <c r="G8639" s="48"/>
      <c r="H8639" s="61"/>
      <c r="I8639" s="48"/>
      <c r="J8639" s="48"/>
    </row>
    <row r="8640" spans="6:10" x14ac:dyDescent="0.25">
      <c r="F8640" s="48"/>
      <c r="G8640" s="48"/>
      <c r="H8640" s="61"/>
      <c r="I8640" s="48"/>
      <c r="J8640" s="48"/>
    </row>
    <row r="8641" spans="6:10" x14ac:dyDescent="0.25">
      <c r="F8641" s="48"/>
      <c r="G8641" s="48"/>
      <c r="H8641" s="61"/>
      <c r="I8641" s="48"/>
      <c r="J8641" s="48"/>
    </row>
    <row r="8642" spans="6:10" x14ac:dyDescent="0.25">
      <c r="F8642" s="48"/>
      <c r="G8642" s="48"/>
      <c r="H8642" s="61"/>
      <c r="I8642" s="48"/>
      <c r="J8642" s="48"/>
    </row>
    <row r="8643" spans="6:10" x14ac:dyDescent="0.25">
      <c r="F8643" s="48"/>
      <c r="G8643" s="48"/>
      <c r="H8643" s="61"/>
      <c r="I8643" s="48"/>
      <c r="J8643" s="48"/>
    </row>
    <row r="8644" spans="6:10" x14ac:dyDescent="0.25">
      <c r="F8644" s="48"/>
      <c r="G8644" s="48"/>
      <c r="H8644" s="61"/>
      <c r="I8644" s="48"/>
      <c r="J8644" s="48"/>
    </row>
    <row r="8645" spans="6:10" x14ac:dyDescent="0.25">
      <c r="F8645" s="48"/>
      <c r="G8645" s="48"/>
      <c r="H8645" s="61"/>
      <c r="I8645" s="48"/>
      <c r="J8645" s="48"/>
    </row>
    <row r="8646" spans="6:10" x14ac:dyDescent="0.25">
      <c r="F8646" s="48"/>
      <c r="G8646" s="48"/>
      <c r="H8646" s="61"/>
      <c r="I8646" s="48"/>
      <c r="J8646" s="48"/>
    </row>
    <row r="8647" spans="6:10" x14ac:dyDescent="0.25">
      <c r="F8647" s="48"/>
      <c r="G8647" s="48"/>
      <c r="H8647" s="61"/>
      <c r="I8647" s="48"/>
      <c r="J8647" s="48"/>
    </row>
    <row r="8648" spans="6:10" x14ac:dyDescent="0.25">
      <c r="F8648" s="48"/>
      <c r="G8648" s="48"/>
      <c r="H8648" s="61"/>
      <c r="I8648" s="48"/>
      <c r="J8648" s="48"/>
    </row>
    <row r="8649" spans="6:10" x14ac:dyDescent="0.25">
      <c r="F8649" s="48"/>
      <c r="G8649" s="48"/>
      <c r="H8649" s="61"/>
      <c r="I8649" s="48"/>
      <c r="J8649" s="48"/>
    </row>
    <row r="8650" spans="6:10" x14ac:dyDescent="0.25">
      <c r="F8650" s="48"/>
      <c r="G8650" s="48"/>
      <c r="H8650" s="61"/>
      <c r="I8650" s="48"/>
      <c r="J8650" s="48"/>
    </row>
    <row r="8651" spans="6:10" x14ac:dyDescent="0.25">
      <c r="F8651" s="48"/>
      <c r="G8651" s="48"/>
      <c r="H8651" s="61"/>
      <c r="I8651" s="48"/>
      <c r="J8651" s="48"/>
    </row>
    <row r="8652" spans="6:10" x14ac:dyDescent="0.25">
      <c r="F8652" s="48"/>
      <c r="G8652" s="48"/>
      <c r="H8652" s="61"/>
      <c r="I8652" s="48"/>
      <c r="J8652" s="48"/>
    </row>
    <row r="8653" spans="6:10" x14ac:dyDescent="0.25">
      <c r="F8653" s="48"/>
      <c r="G8653" s="48"/>
      <c r="H8653" s="61"/>
      <c r="I8653" s="48"/>
      <c r="J8653" s="48"/>
    </row>
    <row r="8654" spans="6:10" x14ac:dyDescent="0.25">
      <c r="F8654" s="48"/>
      <c r="G8654" s="48"/>
      <c r="H8654" s="61"/>
      <c r="I8654" s="48"/>
      <c r="J8654" s="48"/>
    </row>
    <row r="8655" spans="6:10" x14ac:dyDescent="0.25">
      <c r="F8655" s="48"/>
      <c r="G8655" s="48"/>
      <c r="H8655" s="61"/>
      <c r="I8655" s="48"/>
      <c r="J8655" s="48"/>
    </row>
    <row r="8656" spans="6:10" x14ac:dyDescent="0.25">
      <c r="F8656" s="48"/>
      <c r="G8656" s="48"/>
      <c r="H8656" s="61"/>
      <c r="I8656" s="48"/>
      <c r="J8656" s="48"/>
    </row>
    <row r="8657" spans="6:10" x14ac:dyDescent="0.25">
      <c r="F8657" s="48"/>
      <c r="G8657" s="48"/>
      <c r="H8657" s="61"/>
      <c r="I8657" s="48"/>
      <c r="J8657" s="48"/>
    </row>
    <row r="8658" spans="6:10" x14ac:dyDescent="0.25">
      <c r="F8658" s="48"/>
      <c r="G8658" s="48"/>
      <c r="H8658" s="61"/>
      <c r="I8658" s="48"/>
      <c r="J8658" s="48"/>
    </row>
    <row r="8659" spans="6:10" x14ac:dyDescent="0.25">
      <c r="F8659" s="48"/>
      <c r="G8659" s="48"/>
      <c r="H8659" s="61"/>
      <c r="I8659" s="48"/>
      <c r="J8659" s="48"/>
    </row>
    <row r="8660" spans="6:10" x14ac:dyDescent="0.25">
      <c r="F8660" s="48"/>
      <c r="G8660" s="48"/>
      <c r="H8660" s="61"/>
      <c r="I8660" s="48"/>
      <c r="J8660" s="48"/>
    </row>
    <row r="8661" spans="6:10" x14ac:dyDescent="0.25">
      <c r="F8661" s="48"/>
      <c r="G8661" s="48"/>
      <c r="H8661" s="61"/>
      <c r="I8661" s="48"/>
      <c r="J8661" s="48"/>
    </row>
    <row r="8662" spans="6:10" x14ac:dyDescent="0.25">
      <c r="F8662" s="48"/>
      <c r="G8662" s="48"/>
      <c r="H8662" s="61"/>
      <c r="I8662" s="48"/>
      <c r="J8662" s="48"/>
    </row>
    <row r="8663" spans="6:10" x14ac:dyDescent="0.25">
      <c r="F8663" s="48"/>
      <c r="G8663" s="48"/>
      <c r="H8663" s="61"/>
      <c r="I8663" s="48"/>
      <c r="J8663" s="48"/>
    </row>
    <row r="8664" spans="6:10" x14ac:dyDescent="0.25">
      <c r="F8664" s="48"/>
      <c r="G8664" s="48"/>
      <c r="H8664" s="61"/>
      <c r="I8664" s="48"/>
      <c r="J8664" s="48"/>
    </row>
    <row r="8665" spans="6:10" x14ac:dyDescent="0.25">
      <c r="F8665" s="48"/>
      <c r="G8665" s="48"/>
      <c r="H8665" s="61"/>
      <c r="I8665" s="48"/>
      <c r="J8665" s="48"/>
    </row>
    <row r="8666" spans="6:10" x14ac:dyDescent="0.25">
      <c r="F8666" s="48"/>
      <c r="G8666" s="48"/>
      <c r="H8666" s="61"/>
      <c r="I8666" s="48"/>
      <c r="J8666" s="48"/>
    </row>
    <row r="8667" spans="6:10" x14ac:dyDescent="0.25">
      <c r="F8667" s="48"/>
      <c r="G8667" s="48"/>
      <c r="H8667" s="61"/>
      <c r="I8667" s="48"/>
      <c r="J8667" s="48"/>
    </row>
    <row r="8668" spans="6:10" x14ac:dyDescent="0.25">
      <c r="F8668" s="48"/>
      <c r="G8668" s="48"/>
      <c r="H8668" s="61"/>
      <c r="I8668" s="48"/>
      <c r="J8668" s="48"/>
    </row>
    <row r="8669" spans="6:10" x14ac:dyDescent="0.25">
      <c r="F8669" s="48"/>
      <c r="G8669" s="48"/>
      <c r="H8669" s="61"/>
      <c r="I8669" s="48"/>
      <c r="J8669" s="48"/>
    </row>
    <row r="8670" spans="6:10" x14ac:dyDescent="0.25">
      <c r="F8670" s="48"/>
      <c r="G8670" s="48"/>
      <c r="H8670" s="61"/>
      <c r="I8670" s="48"/>
      <c r="J8670" s="48"/>
    </row>
    <row r="8671" spans="6:10" x14ac:dyDescent="0.25">
      <c r="F8671" s="48"/>
      <c r="G8671" s="48"/>
      <c r="H8671" s="61"/>
      <c r="I8671" s="48"/>
      <c r="J8671" s="48"/>
    </row>
    <row r="8672" spans="6:10" x14ac:dyDescent="0.25">
      <c r="F8672" s="48"/>
      <c r="G8672" s="48"/>
      <c r="H8672" s="61"/>
      <c r="I8672" s="48"/>
      <c r="J8672" s="48"/>
    </row>
    <row r="8673" spans="6:10" x14ac:dyDescent="0.25">
      <c r="F8673" s="48"/>
      <c r="G8673" s="48"/>
      <c r="H8673" s="61"/>
      <c r="I8673" s="48"/>
      <c r="J8673" s="48"/>
    </row>
    <row r="8674" spans="6:10" x14ac:dyDescent="0.25">
      <c r="F8674" s="48"/>
      <c r="G8674" s="48"/>
      <c r="H8674" s="61"/>
      <c r="I8674" s="48"/>
      <c r="J8674" s="48"/>
    </row>
    <row r="8675" spans="6:10" x14ac:dyDescent="0.25">
      <c r="F8675" s="48"/>
      <c r="G8675" s="48"/>
      <c r="H8675" s="61"/>
      <c r="I8675" s="48"/>
      <c r="J8675" s="48"/>
    </row>
    <row r="8676" spans="6:10" x14ac:dyDescent="0.25">
      <c r="F8676" s="48"/>
      <c r="G8676" s="48"/>
      <c r="H8676" s="61"/>
      <c r="I8676" s="48"/>
      <c r="J8676" s="48"/>
    </row>
    <row r="8677" spans="6:10" x14ac:dyDescent="0.25">
      <c r="F8677" s="48"/>
      <c r="G8677" s="48"/>
      <c r="H8677" s="61"/>
      <c r="I8677" s="48"/>
      <c r="J8677" s="48"/>
    </row>
    <row r="8678" spans="6:10" x14ac:dyDescent="0.25">
      <c r="F8678" s="48"/>
      <c r="G8678" s="48"/>
      <c r="H8678" s="61"/>
      <c r="I8678" s="48"/>
      <c r="J8678" s="48"/>
    </row>
    <row r="8679" spans="6:10" x14ac:dyDescent="0.25">
      <c r="F8679" s="48"/>
      <c r="G8679" s="48"/>
      <c r="H8679" s="61"/>
      <c r="I8679" s="48"/>
      <c r="J8679" s="48"/>
    </row>
    <row r="8680" spans="6:10" x14ac:dyDescent="0.25">
      <c r="F8680" s="48"/>
      <c r="G8680" s="48"/>
      <c r="H8680" s="61"/>
      <c r="I8680" s="48"/>
      <c r="J8680" s="48"/>
    </row>
    <row r="8681" spans="6:10" x14ac:dyDescent="0.25">
      <c r="F8681" s="48"/>
      <c r="G8681" s="48"/>
      <c r="H8681" s="61"/>
      <c r="I8681" s="48"/>
      <c r="J8681" s="48"/>
    </row>
    <row r="8682" spans="6:10" x14ac:dyDescent="0.25">
      <c r="F8682" s="48"/>
      <c r="G8682" s="48"/>
      <c r="H8682" s="61"/>
      <c r="I8682" s="48"/>
      <c r="J8682" s="48"/>
    </row>
    <row r="8683" spans="6:10" x14ac:dyDescent="0.25">
      <c r="F8683" s="48"/>
      <c r="G8683" s="48"/>
      <c r="H8683" s="61"/>
      <c r="I8683" s="48"/>
      <c r="J8683" s="48"/>
    </row>
    <row r="8684" spans="6:10" x14ac:dyDescent="0.25">
      <c r="F8684" s="48"/>
      <c r="G8684" s="48"/>
      <c r="H8684" s="61"/>
      <c r="I8684" s="48"/>
      <c r="J8684" s="48"/>
    </row>
    <row r="8685" spans="6:10" x14ac:dyDescent="0.25">
      <c r="F8685" s="48"/>
      <c r="G8685" s="48"/>
      <c r="H8685" s="61"/>
      <c r="I8685" s="48"/>
      <c r="J8685" s="48"/>
    </row>
    <row r="8686" spans="6:10" x14ac:dyDescent="0.25">
      <c r="F8686" s="48"/>
      <c r="G8686" s="48"/>
      <c r="H8686" s="61"/>
      <c r="I8686" s="48"/>
      <c r="J8686" s="48"/>
    </row>
    <row r="8687" spans="6:10" x14ac:dyDescent="0.25">
      <c r="F8687" s="48"/>
      <c r="G8687" s="48"/>
      <c r="H8687" s="61"/>
      <c r="I8687" s="48"/>
      <c r="J8687" s="48"/>
    </row>
    <row r="8688" spans="6:10" x14ac:dyDescent="0.25">
      <c r="F8688" s="48"/>
      <c r="G8688" s="48"/>
      <c r="H8688" s="61"/>
      <c r="I8688" s="48"/>
      <c r="J8688" s="48"/>
    </row>
    <row r="8689" spans="6:10" x14ac:dyDescent="0.25">
      <c r="F8689" s="48"/>
      <c r="G8689" s="48"/>
      <c r="H8689" s="61"/>
      <c r="I8689" s="48"/>
      <c r="J8689" s="48"/>
    </row>
    <row r="8690" spans="6:10" x14ac:dyDescent="0.25">
      <c r="F8690" s="48"/>
      <c r="G8690" s="48"/>
      <c r="H8690" s="61"/>
      <c r="I8690" s="48"/>
      <c r="J8690" s="48"/>
    </row>
    <row r="8691" spans="6:10" x14ac:dyDescent="0.25">
      <c r="F8691" s="48"/>
      <c r="G8691" s="48"/>
      <c r="H8691" s="61"/>
      <c r="I8691" s="48"/>
      <c r="J8691" s="48"/>
    </row>
    <row r="8692" spans="6:10" x14ac:dyDescent="0.25">
      <c r="F8692" s="48"/>
      <c r="G8692" s="48"/>
      <c r="H8692" s="61"/>
      <c r="I8692" s="48"/>
      <c r="J8692" s="48"/>
    </row>
    <row r="8693" spans="6:10" x14ac:dyDescent="0.25">
      <c r="F8693" s="48"/>
      <c r="G8693" s="48"/>
      <c r="H8693" s="61"/>
      <c r="I8693" s="48"/>
      <c r="J8693" s="48"/>
    </row>
    <row r="8694" spans="6:10" x14ac:dyDescent="0.25">
      <c r="F8694" s="48"/>
      <c r="G8694" s="48"/>
      <c r="H8694" s="61"/>
      <c r="I8694" s="48"/>
      <c r="J8694" s="48"/>
    </row>
    <row r="8695" spans="6:10" x14ac:dyDescent="0.25">
      <c r="F8695" s="48"/>
      <c r="G8695" s="48"/>
      <c r="H8695" s="61"/>
      <c r="I8695" s="48"/>
      <c r="J8695" s="48"/>
    </row>
    <row r="8696" spans="6:10" x14ac:dyDescent="0.25">
      <c r="F8696" s="48"/>
      <c r="G8696" s="48"/>
      <c r="H8696" s="61"/>
      <c r="I8696" s="48"/>
      <c r="J8696" s="48"/>
    </row>
    <row r="8697" spans="6:10" x14ac:dyDescent="0.25">
      <c r="F8697" s="48"/>
      <c r="G8697" s="48"/>
      <c r="H8697" s="61"/>
      <c r="I8697" s="48"/>
      <c r="J8697" s="48"/>
    </row>
    <row r="8698" spans="6:10" x14ac:dyDescent="0.25">
      <c r="F8698" s="48"/>
      <c r="G8698" s="48"/>
      <c r="H8698" s="61"/>
      <c r="I8698" s="48"/>
      <c r="J8698" s="48"/>
    </row>
    <row r="8699" spans="6:10" x14ac:dyDescent="0.25">
      <c r="F8699" s="48"/>
      <c r="G8699" s="48"/>
      <c r="H8699" s="61"/>
      <c r="I8699" s="48"/>
      <c r="J8699" s="48"/>
    </row>
    <row r="8700" spans="6:10" x14ac:dyDescent="0.25">
      <c r="F8700" s="48"/>
      <c r="G8700" s="48"/>
      <c r="H8700" s="61"/>
      <c r="I8700" s="48"/>
      <c r="J8700" s="48"/>
    </row>
    <row r="8701" spans="6:10" x14ac:dyDescent="0.25">
      <c r="F8701" s="48"/>
      <c r="G8701" s="48"/>
      <c r="H8701" s="61"/>
      <c r="I8701" s="48"/>
      <c r="J8701" s="48"/>
    </row>
    <row r="8702" spans="6:10" x14ac:dyDescent="0.25">
      <c r="F8702" s="48"/>
      <c r="G8702" s="48"/>
      <c r="H8702" s="61"/>
      <c r="I8702" s="48"/>
      <c r="J8702" s="48"/>
    </row>
    <row r="8703" spans="6:10" x14ac:dyDescent="0.25">
      <c r="F8703" s="48"/>
      <c r="G8703" s="48"/>
      <c r="H8703" s="61"/>
      <c r="I8703" s="48"/>
      <c r="J8703" s="48"/>
    </row>
    <row r="8704" spans="6:10" x14ac:dyDescent="0.25">
      <c r="F8704" s="48"/>
      <c r="G8704" s="48"/>
      <c r="H8704" s="61"/>
      <c r="I8704" s="48"/>
      <c r="J8704" s="48"/>
    </row>
    <row r="8705" spans="6:10" x14ac:dyDescent="0.25">
      <c r="F8705" s="48"/>
      <c r="G8705" s="48"/>
      <c r="H8705" s="61"/>
      <c r="I8705" s="48"/>
      <c r="J8705" s="48"/>
    </row>
    <row r="8706" spans="6:10" x14ac:dyDescent="0.25">
      <c r="F8706" s="48"/>
      <c r="G8706" s="48"/>
      <c r="H8706" s="61"/>
      <c r="I8706" s="48"/>
      <c r="J8706" s="48"/>
    </row>
    <row r="8707" spans="6:10" x14ac:dyDescent="0.25">
      <c r="F8707" s="48"/>
      <c r="G8707" s="48"/>
      <c r="H8707" s="61"/>
      <c r="I8707" s="48"/>
      <c r="J8707" s="48"/>
    </row>
    <row r="8708" spans="6:10" x14ac:dyDescent="0.25">
      <c r="F8708" s="48"/>
      <c r="G8708" s="48"/>
      <c r="H8708" s="61"/>
      <c r="I8708" s="48"/>
      <c r="J8708" s="48"/>
    </row>
    <row r="8709" spans="6:10" x14ac:dyDescent="0.25">
      <c r="F8709" s="48"/>
      <c r="G8709" s="48"/>
      <c r="H8709" s="61"/>
      <c r="I8709" s="48"/>
      <c r="J8709" s="48"/>
    </row>
    <row r="8710" spans="6:10" x14ac:dyDescent="0.25">
      <c r="F8710" s="48"/>
      <c r="G8710" s="48"/>
      <c r="H8710" s="61"/>
      <c r="I8710" s="48"/>
      <c r="J8710" s="48"/>
    </row>
    <row r="8711" spans="6:10" x14ac:dyDescent="0.25">
      <c r="F8711" s="48"/>
      <c r="G8711" s="48"/>
      <c r="H8711" s="61"/>
      <c r="I8711" s="48"/>
      <c r="J8711" s="48"/>
    </row>
    <row r="8712" spans="6:10" x14ac:dyDescent="0.25">
      <c r="F8712" s="48"/>
      <c r="G8712" s="48"/>
      <c r="H8712" s="61"/>
      <c r="I8712" s="48"/>
      <c r="J8712" s="48"/>
    </row>
    <row r="8713" spans="6:10" x14ac:dyDescent="0.25">
      <c r="F8713" s="48"/>
      <c r="G8713" s="48"/>
      <c r="H8713" s="61"/>
      <c r="I8713" s="48"/>
      <c r="J8713" s="48"/>
    </row>
    <row r="8714" spans="6:10" x14ac:dyDescent="0.25">
      <c r="F8714" s="48"/>
      <c r="G8714" s="48"/>
      <c r="H8714" s="61"/>
      <c r="I8714" s="48"/>
      <c r="J8714" s="48"/>
    </row>
    <row r="8715" spans="6:10" x14ac:dyDescent="0.25">
      <c r="F8715" s="48"/>
      <c r="G8715" s="48"/>
      <c r="H8715" s="61"/>
      <c r="I8715" s="48"/>
      <c r="J8715" s="48"/>
    </row>
    <row r="8716" spans="6:10" x14ac:dyDescent="0.25">
      <c r="F8716" s="48"/>
      <c r="G8716" s="48"/>
      <c r="H8716" s="61"/>
      <c r="I8716" s="48"/>
      <c r="J8716" s="48"/>
    </row>
    <row r="8717" spans="6:10" x14ac:dyDescent="0.25">
      <c r="F8717" s="48"/>
      <c r="G8717" s="48"/>
      <c r="H8717" s="61"/>
      <c r="I8717" s="48"/>
      <c r="J8717" s="48"/>
    </row>
    <row r="8718" spans="6:10" x14ac:dyDescent="0.25">
      <c r="F8718" s="48"/>
      <c r="G8718" s="48"/>
      <c r="H8718" s="61"/>
      <c r="I8718" s="48"/>
      <c r="J8718" s="48"/>
    </row>
    <row r="8719" spans="6:10" x14ac:dyDescent="0.25">
      <c r="F8719" s="48"/>
      <c r="G8719" s="48"/>
      <c r="H8719" s="61"/>
      <c r="I8719" s="48"/>
      <c r="J8719" s="48"/>
    </row>
    <row r="8720" spans="6:10" x14ac:dyDescent="0.25">
      <c r="F8720" s="48"/>
      <c r="G8720" s="48"/>
      <c r="H8720" s="61"/>
      <c r="I8720" s="48"/>
      <c r="J8720" s="48"/>
    </row>
    <row r="8721" spans="6:10" x14ac:dyDescent="0.25">
      <c r="F8721" s="48"/>
      <c r="G8721" s="48"/>
      <c r="H8721" s="61"/>
      <c r="I8721" s="48"/>
      <c r="J8721" s="48"/>
    </row>
    <row r="8722" spans="6:10" x14ac:dyDescent="0.25">
      <c r="F8722" s="48"/>
      <c r="G8722" s="48"/>
      <c r="H8722" s="61"/>
      <c r="I8722" s="48"/>
      <c r="J8722" s="48"/>
    </row>
    <row r="8723" spans="6:10" x14ac:dyDescent="0.25">
      <c r="F8723" s="48"/>
      <c r="G8723" s="48"/>
      <c r="H8723" s="61"/>
      <c r="I8723" s="48"/>
      <c r="J8723" s="48"/>
    </row>
    <row r="8724" spans="6:10" x14ac:dyDescent="0.25">
      <c r="F8724" s="48"/>
      <c r="G8724" s="48"/>
      <c r="H8724" s="61"/>
      <c r="I8724" s="48"/>
      <c r="J8724" s="48"/>
    </row>
    <row r="8725" spans="6:10" x14ac:dyDescent="0.25">
      <c r="F8725" s="48"/>
      <c r="G8725" s="48"/>
      <c r="H8725" s="61"/>
      <c r="I8725" s="48"/>
      <c r="J8725" s="48"/>
    </row>
    <row r="8726" spans="6:10" x14ac:dyDescent="0.25">
      <c r="F8726" s="48"/>
      <c r="G8726" s="48"/>
      <c r="H8726" s="61"/>
      <c r="I8726" s="48"/>
      <c r="J8726" s="48"/>
    </row>
    <row r="8727" spans="6:10" x14ac:dyDescent="0.25">
      <c r="F8727" s="48"/>
      <c r="G8727" s="48"/>
      <c r="H8727" s="61"/>
      <c r="I8727" s="48"/>
      <c r="J8727" s="48"/>
    </row>
    <row r="8728" spans="6:10" x14ac:dyDescent="0.25">
      <c r="F8728" s="48"/>
      <c r="G8728" s="48"/>
      <c r="H8728" s="61"/>
      <c r="I8728" s="48"/>
      <c r="J8728" s="48"/>
    </row>
    <row r="8729" spans="6:10" x14ac:dyDescent="0.25">
      <c r="F8729" s="48"/>
      <c r="G8729" s="48"/>
      <c r="H8729" s="61"/>
      <c r="I8729" s="48"/>
      <c r="J8729" s="48"/>
    </row>
    <row r="8730" spans="6:10" x14ac:dyDescent="0.25">
      <c r="F8730" s="48"/>
      <c r="G8730" s="48"/>
      <c r="H8730" s="61"/>
      <c r="I8730" s="48"/>
      <c r="J8730" s="48"/>
    </row>
    <row r="8731" spans="6:10" x14ac:dyDescent="0.25">
      <c r="F8731" s="48"/>
      <c r="G8731" s="48"/>
      <c r="H8731" s="61"/>
      <c r="I8731" s="48"/>
      <c r="J8731" s="48"/>
    </row>
    <row r="8732" spans="6:10" x14ac:dyDescent="0.25">
      <c r="F8732" s="48"/>
      <c r="G8732" s="48"/>
      <c r="H8732" s="61"/>
      <c r="I8732" s="48"/>
      <c r="J8732" s="48"/>
    </row>
    <row r="8733" spans="6:10" x14ac:dyDescent="0.25">
      <c r="F8733" s="48"/>
      <c r="G8733" s="48"/>
      <c r="H8733" s="61"/>
      <c r="I8733" s="48"/>
      <c r="J8733" s="48"/>
    </row>
    <row r="8734" spans="6:10" x14ac:dyDescent="0.25">
      <c r="F8734" s="48"/>
      <c r="G8734" s="48"/>
      <c r="H8734" s="61"/>
      <c r="I8734" s="48"/>
      <c r="J8734" s="48"/>
    </row>
    <row r="8735" spans="6:10" x14ac:dyDescent="0.25">
      <c r="F8735" s="48"/>
      <c r="G8735" s="48"/>
      <c r="H8735" s="61"/>
      <c r="I8735" s="48"/>
      <c r="J8735" s="48"/>
    </row>
    <row r="8736" spans="6:10" x14ac:dyDescent="0.25">
      <c r="F8736" s="48"/>
      <c r="G8736" s="48"/>
      <c r="H8736" s="61"/>
      <c r="I8736" s="48"/>
      <c r="J8736" s="48"/>
    </row>
    <row r="8737" spans="6:10" x14ac:dyDescent="0.25">
      <c r="F8737" s="48"/>
      <c r="G8737" s="48"/>
      <c r="H8737" s="61"/>
      <c r="I8737" s="48"/>
      <c r="J8737" s="48"/>
    </row>
    <row r="8738" spans="6:10" x14ac:dyDescent="0.25">
      <c r="F8738" s="48"/>
      <c r="G8738" s="48"/>
      <c r="H8738" s="61"/>
      <c r="I8738" s="48"/>
      <c r="J8738" s="48"/>
    </row>
    <row r="8739" spans="6:10" x14ac:dyDescent="0.25">
      <c r="F8739" s="48"/>
      <c r="G8739" s="48"/>
      <c r="H8739" s="61"/>
      <c r="I8739" s="48"/>
      <c r="J8739" s="48"/>
    </row>
    <row r="8740" spans="6:10" x14ac:dyDescent="0.25">
      <c r="F8740" s="48"/>
      <c r="G8740" s="48"/>
      <c r="H8740" s="61"/>
      <c r="I8740" s="48"/>
      <c r="J8740" s="48"/>
    </row>
    <row r="8741" spans="6:10" x14ac:dyDescent="0.25">
      <c r="F8741" s="48"/>
      <c r="G8741" s="48"/>
      <c r="H8741" s="61"/>
      <c r="I8741" s="48"/>
      <c r="J8741" s="48"/>
    </row>
    <row r="8742" spans="6:10" x14ac:dyDescent="0.25">
      <c r="F8742" s="48"/>
      <c r="G8742" s="48"/>
      <c r="H8742" s="61"/>
      <c r="I8742" s="48"/>
      <c r="J8742" s="48"/>
    </row>
    <row r="8743" spans="6:10" x14ac:dyDescent="0.25">
      <c r="F8743" s="48"/>
      <c r="G8743" s="48"/>
      <c r="H8743" s="61"/>
      <c r="I8743" s="48"/>
      <c r="J8743" s="48"/>
    </row>
    <row r="8744" spans="6:10" x14ac:dyDescent="0.25">
      <c r="F8744" s="48"/>
      <c r="G8744" s="48"/>
      <c r="H8744" s="61"/>
      <c r="I8744" s="48"/>
      <c r="J8744" s="48"/>
    </row>
    <row r="8745" spans="6:10" x14ac:dyDescent="0.25">
      <c r="F8745" s="48"/>
      <c r="G8745" s="48"/>
      <c r="H8745" s="61"/>
      <c r="I8745" s="48"/>
      <c r="J8745" s="48"/>
    </row>
    <row r="8746" spans="6:10" x14ac:dyDescent="0.25">
      <c r="F8746" s="48"/>
      <c r="G8746" s="48"/>
      <c r="H8746" s="61"/>
      <c r="I8746" s="48"/>
      <c r="J8746" s="48"/>
    </row>
    <row r="8747" spans="6:10" x14ac:dyDescent="0.25">
      <c r="F8747" s="48"/>
      <c r="G8747" s="48"/>
      <c r="H8747" s="61"/>
      <c r="I8747" s="48"/>
      <c r="J8747" s="48"/>
    </row>
    <row r="8748" spans="6:10" x14ac:dyDescent="0.25">
      <c r="F8748" s="48"/>
      <c r="G8748" s="48"/>
      <c r="H8748" s="61"/>
      <c r="I8748" s="48"/>
      <c r="J8748" s="48"/>
    </row>
    <row r="8749" spans="6:10" x14ac:dyDescent="0.25">
      <c r="F8749" s="48"/>
      <c r="G8749" s="48"/>
      <c r="H8749" s="61"/>
      <c r="I8749" s="48"/>
      <c r="J8749" s="48"/>
    </row>
    <row r="8750" spans="6:10" x14ac:dyDescent="0.25">
      <c r="F8750" s="48"/>
      <c r="G8750" s="48"/>
      <c r="H8750" s="61"/>
      <c r="I8750" s="48"/>
      <c r="J8750" s="48"/>
    </row>
    <row r="8751" spans="6:10" x14ac:dyDescent="0.25">
      <c r="F8751" s="48"/>
      <c r="G8751" s="48"/>
      <c r="H8751" s="61"/>
      <c r="I8751" s="48"/>
      <c r="J8751" s="48"/>
    </row>
    <row r="8752" spans="6:10" x14ac:dyDescent="0.25">
      <c r="F8752" s="48"/>
      <c r="G8752" s="48"/>
      <c r="H8752" s="61"/>
      <c r="I8752" s="48"/>
      <c r="J8752" s="48"/>
    </row>
    <row r="8753" spans="6:10" x14ac:dyDescent="0.25">
      <c r="F8753" s="48"/>
      <c r="G8753" s="48"/>
      <c r="H8753" s="61"/>
      <c r="I8753" s="48"/>
      <c r="J8753" s="48"/>
    </row>
    <row r="8754" spans="6:10" x14ac:dyDescent="0.25">
      <c r="F8754" s="48"/>
      <c r="G8754" s="48"/>
      <c r="H8754" s="61"/>
      <c r="I8754" s="48"/>
      <c r="J8754" s="48"/>
    </row>
    <row r="8755" spans="6:10" x14ac:dyDescent="0.25">
      <c r="F8755" s="48"/>
      <c r="G8755" s="48"/>
      <c r="H8755" s="61"/>
      <c r="I8755" s="48"/>
      <c r="J8755" s="48"/>
    </row>
    <row r="8756" spans="6:10" x14ac:dyDescent="0.25">
      <c r="F8756" s="48"/>
      <c r="G8756" s="48"/>
      <c r="H8756" s="61"/>
      <c r="I8756" s="48"/>
      <c r="J8756" s="48"/>
    </row>
    <row r="8757" spans="6:10" x14ac:dyDescent="0.25">
      <c r="F8757" s="48"/>
      <c r="G8757" s="48"/>
      <c r="H8757" s="61"/>
      <c r="I8757" s="48"/>
      <c r="J8757" s="48"/>
    </row>
    <row r="8758" spans="6:10" x14ac:dyDescent="0.25">
      <c r="F8758" s="48"/>
      <c r="G8758" s="48"/>
      <c r="H8758" s="61"/>
      <c r="I8758" s="48"/>
      <c r="J8758" s="48"/>
    </row>
    <row r="8759" spans="6:10" x14ac:dyDescent="0.25">
      <c r="F8759" s="48"/>
      <c r="G8759" s="48"/>
      <c r="H8759" s="61"/>
      <c r="I8759" s="48"/>
      <c r="J8759" s="48"/>
    </row>
    <row r="8760" spans="6:10" x14ac:dyDescent="0.25">
      <c r="F8760" s="48"/>
      <c r="G8760" s="48"/>
      <c r="H8760" s="61"/>
      <c r="I8760" s="48"/>
      <c r="J8760" s="48"/>
    </row>
    <row r="8761" spans="6:10" x14ac:dyDescent="0.25">
      <c r="F8761" s="48"/>
      <c r="G8761" s="48"/>
      <c r="H8761" s="61"/>
      <c r="I8761" s="48"/>
      <c r="J8761" s="48"/>
    </row>
    <row r="8762" spans="6:10" x14ac:dyDescent="0.25">
      <c r="F8762" s="48"/>
      <c r="G8762" s="48"/>
      <c r="H8762" s="61"/>
      <c r="I8762" s="48"/>
      <c r="J8762" s="48"/>
    </row>
    <row r="8763" spans="6:10" x14ac:dyDescent="0.25">
      <c r="F8763" s="48"/>
      <c r="G8763" s="48"/>
      <c r="H8763" s="61"/>
      <c r="I8763" s="48"/>
      <c r="J8763" s="48"/>
    </row>
    <row r="8764" spans="6:10" x14ac:dyDescent="0.25">
      <c r="F8764" s="48"/>
      <c r="G8764" s="48"/>
      <c r="H8764" s="61"/>
      <c r="I8764" s="48"/>
      <c r="J8764" s="48"/>
    </row>
    <row r="8765" spans="6:10" x14ac:dyDescent="0.25">
      <c r="F8765" s="48"/>
      <c r="G8765" s="48"/>
      <c r="H8765" s="61"/>
      <c r="I8765" s="48"/>
      <c r="J8765" s="48"/>
    </row>
    <row r="8766" spans="6:10" x14ac:dyDescent="0.25">
      <c r="F8766" s="48"/>
      <c r="G8766" s="48"/>
      <c r="H8766" s="61"/>
      <c r="I8766" s="48"/>
      <c r="J8766" s="48"/>
    </row>
    <row r="8767" spans="6:10" x14ac:dyDescent="0.25">
      <c r="F8767" s="48"/>
      <c r="G8767" s="48"/>
      <c r="H8767" s="61"/>
      <c r="I8767" s="48"/>
      <c r="J8767" s="48"/>
    </row>
    <row r="8768" spans="6:10" x14ac:dyDescent="0.25">
      <c r="F8768" s="48"/>
      <c r="G8768" s="48"/>
      <c r="H8768" s="61"/>
      <c r="I8768" s="48"/>
      <c r="J8768" s="48"/>
    </row>
    <row r="8769" spans="6:10" x14ac:dyDescent="0.25">
      <c r="F8769" s="48"/>
      <c r="G8769" s="48"/>
      <c r="H8769" s="61"/>
      <c r="I8769" s="48"/>
      <c r="J8769" s="48"/>
    </row>
    <row r="8770" spans="6:10" x14ac:dyDescent="0.25">
      <c r="F8770" s="48"/>
      <c r="G8770" s="48"/>
      <c r="H8770" s="61"/>
      <c r="I8770" s="48"/>
      <c r="J8770" s="48"/>
    </row>
    <row r="8771" spans="6:10" x14ac:dyDescent="0.25">
      <c r="F8771" s="48"/>
      <c r="G8771" s="48"/>
      <c r="H8771" s="61"/>
      <c r="I8771" s="48"/>
      <c r="J8771" s="48"/>
    </row>
    <row r="8772" spans="6:10" x14ac:dyDescent="0.25">
      <c r="F8772" s="48"/>
      <c r="G8772" s="48"/>
      <c r="H8772" s="61"/>
      <c r="I8772" s="48"/>
      <c r="J8772" s="48"/>
    </row>
    <row r="8773" spans="6:10" x14ac:dyDescent="0.25">
      <c r="F8773" s="48"/>
      <c r="G8773" s="48"/>
      <c r="H8773" s="61"/>
      <c r="I8773" s="48"/>
      <c r="J8773" s="48"/>
    </row>
    <row r="8774" spans="6:10" x14ac:dyDescent="0.25">
      <c r="F8774" s="48"/>
      <c r="G8774" s="48"/>
      <c r="H8774" s="61"/>
      <c r="I8774" s="48"/>
      <c r="J8774" s="48"/>
    </row>
    <row r="8775" spans="6:10" x14ac:dyDescent="0.25">
      <c r="F8775" s="48"/>
      <c r="G8775" s="48"/>
      <c r="H8775" s="61"/>
      <c r="I8775" s="48"/>
      <c r="J8775" s="48"/>
    </row>
    <row r="8776" spans="6:10" x14ac:dyDescent="0.25">
      <c r="F8776" s="48"/>
      <c r="G8776" s="48"/>
      <c r="H8776" s="61"/>
      <c r="I8776" s="48"/>
      <c r="J8776" s="48"/>
    </row>
    <row r="8777" spans="6:10" x14ac:dyDescent="0.25">
      <c r="F8777" s="48"/>
      <c r="G8777" s="48"/>
      <c r="H8777" s="61"/>
      <c r="I8777" s="48"/>
      <c r="J8777" s="48"/>
    </row>
    <row r="8778" spans="6:10" x14ac:dyDescent="0.25">
      <c r="F8778" s="48"/>
      <c r="G8778" s="48"/>
      <c r="H8778" s="61"/>
      <c r="I8778" s="48"/>
      <c r="J8778" s="48"/>
    </row>
    <row r="8779" spans="6:10" x14ac:dyDescent="0.25">
      <c r="F8779" s="48"/>
      <c r="G8779" s="48"/>
      <c r="H8779" s="61"/>
      <c r="I8779" s="48"/>
      <c r="J8779" s="48"/>
    </row>
    <row r="8780" spans="6:10" x14ac:dyDescent="0.25">
      <c r="F8780" s="48"/>
      <c r="G8780" s="48"/>
      <c r="H8780" s="61"/>
      <c r="I8780" s="48"/>
      <c r="J8780" s="48"/>
    </row>
    <row r="8781" spans="6:10" x14ac:dyDescent="0.25">
      <c r="F8781" s="48"/>
      <c r="G8781" s="48"/>
      <c r="H8781" s="61"/>
      <c r="I8781" s="48"/>
      <c r="J8781" s="48"/>
    </row>
    <row r="8782" spans="6:10" x14ac:dyDescent="0.25">
      <c r="F8782" s="48"/>
      <c r="G8782" s="48"/>
      <c r="H8782" s="61"/>
      <c r="I8782" s="48"/>
      <c r="J8782" s="48"/>
    </row>
    <row r="8783" spans="6:10" x14ac:dyDescent="0.25">
      <c r="F8783" s="48"/>
      <c r="G8783" s="48"/>
      <c r="H8783" s="61"/>
      <c r="I8783" s="48"/>
      <c r="J8783" s="48"/>
    </row>
    <row r="8784" spans="6:10" x14ac:dyDescent="0.25">
      <c r="F8784" s="48"/>
      <c r="G8784" s="48"/>
      <c r="H8784" s="61"/>
      <c r="I8784" s="48"/>
      <c r="J8784" s="48"/>
    </row>
    <row r="8785" spans="6:10" x14ac:dyDescent="0.25">
      <c r="F8785" s="48"/>
      <c r="G8785" s="48"/>
      <c r="H8785" s="61"/>
      <c r="I8785" s="48"/>
      <c r="J8785" s="48"/>
    </row>
    <row r="8786" spans="6:10" x14ac:dyDescent="0.25">
      <c r="F8786" s="48"/>
      <c r="G8786" s="48"/>
      <c r="H8786" s="61"/>
      <c r="I8786" s="48"/>
      <c r="J8786" s="48"/>
    </row>
    <row r="8787" spans="6:10" x14ac:dyDescent="0.25">
      <c r="F8787" s="48"/>
      <c r="G8787" s="48"/>
      <c r="H8787" s="61"/>
      <c r="I8787" s="48"/>
      <c r="J8787" s="48"/>
    </row>
    <row r="8788" spans="6:10" x14ac:dyDescent="0.25">
      <c r="F8788" s="48"/>
      <c r="G8788" s="48"/>
      <c r="H8788" s="61"/>
      <c r="I8788" s="48"/>
      <c r="J8788" s="48"/>
    </row>
    <row r="8789" spans="6:10" x14ac:dyDescent="0.25">
      <c r="F8789" s="48"/>
      <c r="G8789" s="48"/>
      <c r="H8789" s="61"/>
      <c r="I8789" s="48"/>
      <c r="J8789" s="48"/>
    </row>
    <row r="8790" spans="6:10" x14ac:dyDescent="0.25">
      <c r="F8790" s="48"/>
      <c r="G8790" s="48"/>
      <c r="H8790" s="61"/>
      <c r="I8790" s="48"/>
      <c r="J8790" s="48"/>
    </row>
    <row r="8791" spans="6:10" x14ac:dyDescent="0.25">
      <c r="F8791" s="48"/>
      <c r="G8791" s="48"/>
      <c r="H8791" s="61"/>
      <c r="I8791" s="48"/>
      <c r="J8791" s="48"/>
    </row>
    <row r="8792" spans="6:10" x14ac:dyDescent="0.25">
      <c r="F8792" s="48"/>
      <c r="G8792" s="48"/>
      <c r="H8792" s="61"/>
      <c r="I8792" s="48"/>
      <c r="J8792" s="48"/>
    </row>
    <row r="8793" spans="6:10" x14ac:dyDescent="0.25">
      <c r="F8793" s="48"/>
      <c r="G8793" s="48"/>
      <c r="H8793" s="61"/>
      <c r="I8793" s="48"/>
      <c r="J8793" s="48"/>
    </row>
    <row r="8794" spans="6:10" x14ac:dyDescent="0.25">
      <c r="F8794" s="48"/>
      <c r="G8794" s="48"/>
      <c r="H8794" s="61"/>
      <c r="I8794" s="48"/>
      <c r="J8794" s="48"/>
    </row>
    <row r="8795" spans="6:10" x14ac:dyDescent="0.25">
      <c r="F8795" s="48"/>
      <c r="G8795" s="48"/>
      <c r="H8795" s="61"/>
      <c r="I8795" s="48"/>
      <c r="J8795" s="48"/>
    </row>
    <row r="8796" spans="6:10" x14ac:dyDescent="0.25">
      <c r="F8796" s="48"/>
      <c r="G8796" s="48"/>
      <c r="H8796" s="61"/>
      <c r="I8796" s="48"/>
      <c r="J8796" s="48"/>
    </row>
    <row r="8797" spans="6:10" x14ac:dyDescent="0.25">
      <c r="F8797" s="48"/>
      <c r="G8797" s="48"/>
      <c r="H8797" s="61"/>
      <c r="I8797" s="48"/>
      <c r="J8797" s="48"/>
    </row>
    <row r="8798" spans="6:10" x14ac:dyDescent="0.25">
      <c r="F8798" s="48"/>
      <c r="G8798" s="48"/>
      <c r="H8798" s="61"/>
      <c r="I8798" s="48"/>
      <c r="J8798" s="48"/>
    </row>
    <row r="8799" spans="6:10" x14ac:dyDescent="0.25">
      <c r="F8799" s="48"/>
      <c r="G8799" s="48"/>
      <c r="H8799" s="61"/>
      <c r="I8799" s="48"/>
      <c r="J8799" s="48"/>
    </row>
    <row r="8800" spans="6:10" x14ac:dyDescent="0.25">
      <c r="F8800" s="48"/>
      <c r="G8800" s="48"/>
      <c r="H8800" s="61"/>
      <c r="I8800" s="48"/>
      <c r="J8800" s="48"/>
    </row>
    <row r="8801" spans="6:10" x14ac:dyDescent="0.25">
      <c r="F8801" s="48"/>
      <c r="G8801" s="48"/>
      <c r="H8801" s="61"/>
      <c r="I8801" s="48"/>
      <c r="J8801" s="48"/>
    </row>
    <row r="8802" spans="6:10" x14ac:dyDescent="0.25">
      <c r="F8802" s="48"/>
      <c r="G8802" s="48"/>
      <c r="H8802" s="61"/>
      <c r="I8802" s="48"/>
      <c r="J8802" s="48"/>
    </row>
    <row r="8803" spans="6:10" x14ac:dyDescent="0.25">
      <c r="F8803" s="48"/>
      <c r="G8803" s="48"/>
      <c r="H8803" s="61"/>
      <c r="I8803" s="48"/>
      <c r="J8803" s="48"/>
    </row>
    <row r="8804" spans="6:10" x14ac:dyDescent="0.25">
      <c r="F8804" s="48"/>
      <c r="G8804" s="48"/>
      <c r="H8804" s="61"/>
      <c r="I8804" s="48"/>
      <c r="J8804" s="48"/>
    </row>
    <row r="8805" spans="6:10" x14ac:dyDescent="0.25">
      <c r="F8805" s="48"/>
      <c r="G8805" s="48"/>
      <c r="H8805" s="61"/>
      <c r="I8805" s="48"/>
      <c r="J8805" s="48"/>
    </row>
    <row r="8806" spans="6:10" x14ac:dyDescent="0.25">
      <c r="F8806" s="48"/>
      <c r="G8806" s="48"/>
      <c r="H8806" s="61"/>
      <c r="I8806" s="48"/>
      <c r="J8806" s="48"/>
    </row>
    <row r="8807" spans="6:10" x14ac:dyDescent="0.25">
      <c r="F8807" s="48"/>
      <c r="G8807" s="48"/>
      <c r="H8807" s="61"/>
      <c r="I8807" s="48"/>
      <c r="J8807" s="48"/>
    </row>
    <row r="8808" spans="6:10" x14ac:dyDescent="0.25">
      <c r="F8808" s="48"/>
      <c r="G8808" s="48"/>
      <c r="H8808" s="61"/>
      <c r="I8808" s="48"/>
      <c r="J8808" s="48"/>
    </row>
    <row r="8809" spans="6:10" x14ac:dyDescent="0.25">
      <c r="F8809" s="48"/>
      <c r="G8809" s="48"/>
      <c r="H8809" s="61"/>
      <c r="I8809" s="48"/>
      <c r="J8809" s="48"/>
    </row>
    <row r="8810" spans="6:10" x14ac:dyDescent="0.25">
      <c r="F8810" s="48"/>
      <c r="G8810" s="48"/>
      <c r="H8810" s="61"/>
      <c r="I8810" s="48"/>
      <c r="J8810" s="48"/>
    </row>
    <row r="8811" spans="6:10" x14ac:dyDescent="0.25">
      <c r="F8811" s="48"/>
      <c r="G8811" s="48"/>
      <c r="H8811" s="61"/>
      <c r="I8811" s="48"/>
      <c r="J8811" s="48"/>
    </row>
    <row r="8812" spans="6:10" x14ac:dyDescent="0.25">
      <c r="F8812" s="48"/>
      <c r="G8812" s="48"/>
      <c r="H8812" s="61"/>
      <c r="I8812" s="48"/>
      <c r="J8812" s="48"/>
    </row>
    <row r="8813" spans="6:10" x14ac:dyDescent="0.25">
      <c r="F8813" s="48"/>
      <c r="G8813" s="48"/>
      <c r="H8813" s="61"/>
      <c r="I8813" s="48"/>
      <c r="J8813" s="48"/>
    </row>
    <row r="8814" spans="6:10" x14ac:dyDescent="0.25">
      <c r="F8814" s="48"/>
      <c r="G8814" s="48"/>
      <c r="H8814" s="61"/>
      <c r="I8814" s="48"/>
      <c r="J8814" s="48"/>
    </row>
    <row r="8815" spans="6:10" x14ac:dyDescent="0.25">
      <c r="F8815" s="48"/>
      <c r="G8815" s="48"/>
      <c r="H8815" s="61"/>
      <c r="I8815" s="48"/>
      <c r="J8815" s="48"/>
    </row>
    <row r="8816" spans="6:10" x14ac:dyDescent="0.25">
      <c r="F8816" s="48"/>
      <c r="G8816" s="48"/>
      <c r="H8816" s="61"/>
      <c r="I8816" s="48"/>
      <c r="J8816" s="48"/>
    </row>
    <row r="8817" spans="6:10" x14ac:dyDescent="0.25">
      <c r="F8817" s="48"/>
      <c r="G8817" s="48"/>
      <c r="H8817" s="61"/>
      <c r="I8817" s="48"/>
      <c r="J8817" s="48"/>
    </row>
    <row r="8818" spans="6:10" x14ac:dyDescent="0.25">
      <c r="F8818" s="48"/>
      <c r="G8818" s="48"/>
      <c r="H8818" s="61"/>
      <c r="I8818" s="48"/>
      <c r="J8818" s="48"/>
    </row>
    <row r="8819" spans="6:10" x14ac:dyDescent="0.25">
      <c r="F8819" s="48"/>
      <c r="G8819" s="48"/>
      <c r="H8819" s="61"/>
      <c r="I8819" s="48"/>
      <c r="J8819" s="48"/>
    </row>
    <row r="8820" spans="6:10" x14ac:dyDescent="0.25">
      <c r="F8820" s="48"/>
      <c r="G8820" s="48"/>
      <c r="H8820" s="61"/>
      <c r="I8820" s="48"/>
      <c r="J8820" s="48"/>
    </row>
    <row r="8821" spans="6:10" x14ac:dyDescent="0.25">
      <c r="F8821" s="48"/>
      <c r="G8821" s="48"/>
      <c r="H8821" s="61"/>
      <c r="I8821" s="48"/>
      <c r="J8821" s="48"/>
    </row>
    <row r="8822" spans="6:10" x14ac:dyDescent="0.25">
      <c r="F8822" s="48"/>
      <c r="G8822" s="48"/>
      <c r="H8822" s="61"/>
      <c r="I8822" s="48"/>
      <c r="J8822" s="48"/>
    </row>
    <row r="8823" spans="6:10" x14ac:dyDescent="0.25">
      <c r="F8823" s="48"/>
      <c r="G8823" s="48"/>
      <c r="H8823" s="61"/>
      <c r="I8823" s="48"/>
      <c r="J8823" s="48"/>
    </row>
    <row r="8824" spans="6:10" x14ac:dyDescent="0.25">
      <c r="F8824" s="48"/>
      <c r="G8824" s="48"/>
      <c r="H8824" s="61"/>
      <c r="I8824" s="48"/>
      <c r="J8824" s="48"/>
    </row>
    <row r="8825" spans="6:10" x14ac:dyDescent="0.25">
      <c r="F8825" s="48"/>
      <c r="G8825" s="48"/>
      <c r="H8825" s="61"/>
      <c r="I8825" s="48"/>
      <c r="J8825" s="48"/>
    </row>
    <row r="8826" spans="6:10" x14ac:dyDescent="0.25">
      <c r="F8826" s="48"/>
      <c r="G8826" s="48"/>
      <c r="H8826" s="61"/>
      <c r="I8826" s="48"/>
      <c r="J8826" s="48"/>
    </row>
    <row r="8827" spans="6:10" x14ac:dyDescent="0.25">
      <c r="F8827" s="48"/>
      <c r="G8827" s="48"/>
      <c r="H8827" s="61"/>
      <c r="I8827" s="48"/>
      <c r="J8827" s="48"/>
    </row>
    <row r="8828" spans="6:10" x14ac:dyDescent="0.25">
      <c r="F8828" s="48"/>
      <c r="G8828" s="48"/>
      <c r="H8828" s="61"/>
      <c r="I8828" s="48"/>
      <c r="J8828" s="48"/>
    </row>
    <row r="8829" spans="6:10" x14ac:dyDescent="0.25">
      <c r="F8829" s="48"/>
      <c r="G8829" s="48"/>
      <c r="H8829" s="61"/>
      <c r="I8829" s="48"/>
      <c r="J8829" s="48"/>
    </row>
    <row r="8830" spans="6:10" x14ac:dyDescent="0.25">
      <c r="F8830" s="48"/>
      <c r="G8830" s="48"/>
      <c r="H8830" s="61"/>
      <c r="I8830" s="48"/>
      <c r="J8830" s="48"/>
    </row>
    <row r="8831" spans="6:10" x14ac:dyDescent="0.25">
      <c r="F8831" s="48"/>
      <c r="G8831" s="48"/>
      <c r="H8831" s="61"/>
      <c r="I8831" s="48"/>
      <c r="J8831" s="48"/>
    </row>
    <row r="8832" spans="6:10" x14ac:dyDescent="0.25">
      <c r="F8832" s="48"/>
      <c r="G8832" s="48"/>
      <c r="H8832" s="61"/>
      <c r="I8832" s="48"/>
      <c r="J8832" s="48"/>
    </row>
    <row r="8833" spans="6:10" x14ac:dyDescent="0.25">
      <c r="F8833" s="48"/>
      <c r="G8833" s="48"/>
      <c r="H8833" s="61"/>
      <c r="I8833" s="48"/>
      <c r="J8833" s="48"/>
    </row>
    <row r="8834" spans="6:10" x14ac:dyDescent="0.25">
      <c r="F8834" s="48"/>
      <c r="G8834" s="48"/>
      <c r="H8834" s="61"/>
      <c r="I8834" s="48"/>
      <c r="J8834" s="48"/>
    </row>
    <row r="8835" spans="6:10" x14ac:dyDescent="0.25">
      <c r="F8835" s="48"/>
      <c r="G8835" s="48"/>
      <c r="H8835" s="61"/>
      <c r="I8835" s="48"/>
      <c r="J8835" s="48"/>
    </row>
    <row r="8836" spans="6:10" x14ac:dyDescent="0.25">
      <c r="F8836" s="48"/>
      <c r="G8836" s="48"/>
      <c r="H8836" s="61"/>
      <c r="I8836" s="48"/>
      <c r="J8836" s="48"/>
    </row>
    <row r="8837" spans="6:10" x14ac:dyDescent="0.25">
      <c r="F8837" s="48"/>
      <c r="G8837" s="48"/>
      <c r="H8837" s="61"/>
      <c r="I8837" s="48"/>
      <c r="J8837" s="48"/>
    </row>
    <row r="8838" spans="6:10" x14ac:dyDescent="0.25">
      <c r="F8838" s="48"/>
      <c r="G8838" s="48"/>
      <c r="H8838" s="61"/>
      <c r="I8838" s="48"/>
      <c r="J8838" s="48"/>
    </row>
    <row r="8839" spans="6:10" x14ac:dyDescent="0.25">
      <c r="F8839" s="48"/>
      <c r="G8839" s="48"/>
      <c r="H8839" s="61"/>
      <c r="I8839" s="48"/>
      <c r="J8839" s="48"/>
    </row>
    <row r="8840" spans="6:10" x14ac:dyDescent="0.25">
      <c r="F8840" s="48"/>
      <c r="G8840" s="48"/>
      <c r="H8840" s="61"/>
      <c r="I8840" s="48"/>
      <c r="J8840" s="48"/>
    </row>
    <row r="8841" spans="6:10" x14ac:dyDescent="0.25">
      <c r="F8841" s="48"/>
      <c r="G8841" s="48"/>
      <c r="H8841" s="61"/>
      <c r="I8841" s="48"/>
      <c r="J8841" s="48"/>
    </row>
    <row r="8842" spans="6:10" x14ac:dyDescent="0.25">
      <c r="F8842" s="48"/>
      <c r="G8842" s="48"/>
      <c r="H8842" s="61"/>
      <c r="I8842" s="48"/>
      <c r="J8842" s="48"/>
    </row>
    <row r="8843" spans="6:10" x14ac:dyDescent="0.25">
      <c r="F8843" s="48"/>
      <c r="G8843" s="48"/>
      <c r="H8843" s="61"/>
      <c r="I8843" s="48"/>
      <c r="J8843" s="48"/>
    </row>
    <row r="8844" spans="6:10" x14ac:dyDescent="0.25">
      <c r="F8844" s="48"/>
      <c r="G8844" s="48"/>
      <c r="H8844" s="61"/>
      <c r="I8844" s="48"/>
      <c r="J8844" s="48"/>
    </row>
    <row r="8845" spans="6:10" x14ac:dyDescent="0.25">
      <c r="F8845" s="48"/>
      <c r="G8845" s="48"/>
      <c r="H8845" s="61"/>
      <c r="I8845" s="48"/>
      <c r="J8845" s="48"/>
    </row>
    <row r="8846" spans="6:10" x14ac:dyDescent="0.25">
      <c r="F8846" s="48"/>
      <c r="G8846" s="48"/>
      <c r="H8846" s="61"/>
      <c r="I8846" s="48"/>
      <c r="J8846" s="48"/>
    </row>
    <row r="8847" spans="6:10" x14ac:dyDescent="0.25">
      <c r="F8847" s="48"/>
      <c r="G8847" s="48"/>
      <c r="H8847" s="61"/>
      <c r="I8847" s="48"/>
      <c r="J8847" s="48"/>
    </row>
    <row r="8848" spans="6:10" x14ac:dyDescent="0.25">
      <c r="F8848" s="48"/>
      <c r="G8848" s="48"/>
      <c r="H8848" s="61"/>
      <c r="I8848" s="48"/>
      <c r="J8848" s="48"/>
    </row>
    <row r="8849" spans="6:10" x14ac:dyDescent="0.25">
      <c r="F8849" s="48"/>
      <c r="G8849" s="48"/>
      <c r="H8849" s="61"/>
      <c r="I8849" s="48"/>
      <c r="J8849" s="48"/>
    </row>
    <row r="8850" spans="6:10" x14ac:dyDescent="0.25">
      <c r="F8850" s="48"/>
      <c r="G8850" s="48"/>
      <c r="H8850" s="61"/>
      <c r="I8850" s="48"/>
      <c r="J8850" s="48"/>
    </row>
    <row r="8851" spans="6:10" x14ac:dyDescent="0.25">
      <c r="F8851" s="48"/>
      <c r="G8851" s="48"/>
      <c r="H8851" s="61"/>
      <c r="I8851" s="48"/>
      <c r="J8851" s="48"/>
    </row>
    <row r="8852" spans="6:10" x14ac:dyDescent="0.25">
      <c r="F8852" s="48"/>
      <c r="G8852" s="48"/>
      <c r="H8852" s="61"/>
      <c r="I8852" s="48"/>
      <c r="J8852" s="48"/>
    </row>
    <row r="8853" spans="6:10" x14ac:dyDescent="0.25">
      <c r="F8853" s="48"/>
      <c r="G8853" s="48"/>
      <c r="H8853" s="61"/>
      <c r="I8853" s="48"/>
      <c r="J8853" s="48"/>
    </row>
    <row r="8854" spans="6:10" x14ac:dyDescent="0.25">
      <c r="F8854" s="48"/>
      <c r="G8854" s="48"/>
      <c r="H8854" s="61"/>
      <c r="I8854" s="48"/>
      <c r="J8854" s="48"/>
    </row>
    <row r="8855" spans="6:10" x14ac:dyDescent="0.25">
      <c r="F8855" s="48"/>
      <c r="G8855" s="48"/>
      <c r="H8855" s="61"/>
      <c r="I8855" s="48"/>
      <c r="J8855" s="48"/>
    </row>
    <row r="8856" spans="6:10" x14ac:dyDescent="0.25">
      <c r="F8856" s="48"/>
      <c r="G8856" s="48"/>
      <c r="H8856" s="61"/>
      <c r="I8856" s="48"/>
      <c r="J8856" s="48"/>
    </row>
    <row r="8857" spans="6:10" x14ac:dyDescent="0.25">
      <c r="F8857" s="48"/>
      <c r="G8857" s="48"/>
      <c r="H8857" s="61"/>
      <c r="I8857" s="48"/>
      <c r="J8857" s="48"/>
    </row>
    <row r="8858" spans="6:10" x14ac:dyDescent="0.25">
      <c r="F8858" s="48"/>
      <c r="G8858" s="48"/>
      <c r="H8858" s="61"/>
      <c r="I8858" s="48"/>
      <c r="J8858" s="48"/>
    </row>
    <row r="8859" spans="6:10" x14ac:dyDescent="0.25">
      <c r="F8859" s="48"/>
      <c r="G8859" s="48"/>
      <c r="H8859" s="61"/>
      <c r="I8859" s="48"/>
      <c r="J8859" s="48"/>
    </row>
    <row r="8860" spans="6:10" x14ac:dyDescent="0.25">
      <c r="F8860" s="48"/>
      <c r="G8860" s="48"/>
      <c r="H8860" s="61"/>
      <c r="I8860" s="48"/>
      <c r="J8860" s="48"/>
    </row>
    <row r="8861" spans="6:10" x14ac:dyDescent="0.25">
      <c r="F8861" s="48"/>
      <c r="G8861" s="48"/>
      <c r="H8861" s="61"/>
      <c r="I8861" s="48"/>
      <c r="J8861" s="48"/>
    </row>
    <row r="8862" spans="6:10" x14ac:dyDescent="0.25">
      <c r="F8862" s="48"/>
      <c r="G8862" s="48"/>
      <c r="H8862" s="61"/>
      <c r="I8862" s="48"/>
      <c r="J8862" s="48"/>
    </row>
    <row r="8863" spans="6:10" x14ac:dyDescent="0.25">
      <c r="F8863" s="48"/>
      <c r="G8863" s="48"/>
      <c r="H8863" s="61"/>
      <c r="I8863" s="48"/>
      <c r="J8863" s="48"/>
    </row>
    <row r="8864" spans="6:10" x14ac:dyDescent="0.25">
      <c r="F8864" s="48"/>
      <c r="G8864" s="48"/>
      <c r="H8864" s="61"/>
      <c r="I8864" s="48"/>
      <c r="J8864" s="48"/>
    </row>
    <row r="8865" spans="6:10" x14ac:dyDescent="0.25">
      <c r="F8865" s="48"/>
      <c r="G8865" s="48"/>
      <c r="H8865" s="61"/>
      <c r="I8865" s="48"/>
      <c r="J8865" s="48"/>
    </row>
    <row r="8866" spans="6:10" x14ac:dyDescent="0.25">
      <c r="F8866" s="48"/>
      <c r="G8866" s="48"/>
      <c r="H8866" s="61"/>
      <c r="I8866" s="48"/>
      <c r="J8866" s="48"/>
    </row>
    <row r="8867" spans="6:10" x14ac:dyDescent="0.25">
      <c r="F8867" s="48"/>
      <c r="G8867" s="48"/>
      <c r="H8867" s="61"/>
      <c r="I8867" s="48"/>
      <c r="J8867" s="48"/>
    </row>
    <row r="8868" spans="6:10" x14ac:dyDescent="0.25">
      <c r="F8868" s="48"/>
      <c r="G8868" s="48"/>
      <c r="H8868" s="61"/>
      <c r="I8868" s="48"/>
      <c r="J8868" s="48"/>
    </row>
    <row r="8869" spans="6:10" x14ac:dyDescent="0.25">
      <c r="F8869" s="48"/>
      <c r="G8869" s="48"/>
      <c r="H8869" s="61"/>
      <c r="I8869" s="48"/>
      <c r="J8869" s="48"/>
    </row>
    <row r="8870" spans="6:10" x14ac:dyDescent="0.25">
      <c r="F8870" s="48"/>
      <c r="G8870" s="48"/>
      <c r="H8870" s="61"/>
      <c r="I8870" s="48"/>
      <c r="J8870" s="48"/>
    </row>
    <row r="8871" spans="6:10" x14ac:dyDescent="0.25">
      <c r="F8871" s="48"/>
      <c r="G8871" s="48"/>
      <c r="H8871" s="61"/>
      <c r="I8871" s="48"/>
      <c r="J8871" s="48"/>
    </row>
    <row r="8872" spans="6:10" x14ac:dyDescent="0.25">
      <c r="F8872" s="48"/>
      <c r="G8872" s="48"/>
      <c r="H8872" s="61"/>
      <c r="I8872" s="48"/>
      <c r="J8872" s="48"/>
    </row>
    <row r="8873" spans="6:10" x14ac:dyDescent="0.25">
      <c r="F8873" s="48"/>
      <c r="G8873" s="48"/>
      <c r="H8873" s="61"/>
      <c r="I8873" s="48"/>
      <c r="J8873" s="48"/>
    </row>
    <row r="8874" spans="6:10" x14ac:dyDescent="0.25">
      <c r="F8874" s="48"/>
      <c r="G8874" s="48"/>
      <c r="H8874" s="61"/>
      <c r="I8874" s="48"/>
      <c r="J8874" s="48"/>
    </row>
    <row r="8875" spans="6:10" x14ac:dyDescent="0.25">
      <c r="F8875" s="48"/>
      <c r="G8875" s="48"/>
      <c r="H8875" s="61"/>
      <c r="I8875" s="48"/>
      <c r="J8875" s="48"/>
    </row>
    <row r="8876" spans="6:10" x14ac:dyDescent="0.25">
      <c r="F8876" s="48"/>
      <c r="G8876" s="48"/>
      <c r="H8876" s="61"/>
      <c r="I8876" s="48"/>
      <c r="J8876" s="48"/>
    </row>
    <row r="8877" spans="6:10" x14ac:dyDescent="0.25">
      <c r="F8877" s="48"/>
      <c r="G8877" s="48"/>
      <c r="H8877" s="61"/>
      <c r="I8877" s="48"/>
      <c r="J8877" s="48"/>
    </row>
    <row r="8878" spans="6:10" x14ac:dyDescent="0.25">
      <c r="F8878" s="48"/>
      <c r="G8878" s="48"/>
      <c r="H8878" s="61"/>
      <c r="I8878" s="48"/>
      <c r="J8878" s="48"/>
    </row>
    <row r="8879" spans="6:10" x14ac:dyDescent="0.25">
      <c r="F8879" s="48"/>
      <c r="G8879" s="48"/>
      <c r="H8879" s="61"/>
      <c r="I8879" s="48"/>
      <c r="J8879" s="48"/>
    </row>
    <row r="8880" spans="6:10" x14ac:dyDescent="0.25">
      <c r="F8880" s="48"/>
      <c r="G8880" s="48"/>
      <c r="H8880" s="61"/>
      <c r="I8880" s="48"/>
      <c r="J8880" s="48"/>
    </row>
    <row r="8881" spans="6:10" x14ac:dyDescent="0.25">
      <c r="F8881" s="48"/>
      <c r="G8881" s="48"/>
      <c r="H8881" s="61"/>
      <c r="I8881" s="48"/>
      <c r="J8881" s="48"/>
    </row>
    <row r="8882" spans="6:10" x14ac:dyDescent="0.25">
      <c r="F8882" s="48"/>
      <c r="G8882" s="48"/>
      <c r="H8882" s="61"/>
      <c r="I8882" s="48"/>
      <c r="J8882" s="48"/>
    </row>
    <row r="8883" spans="6:10" x14ac:dyDescent="0.25">
      <c r="F8883" s="48"/>
      <c r="G8883" s="48"/>
      <c r="H8883" s="61"/>
      <c r="I8883" s="48"/>
      <c r="J8883" s="48"/>
    </row>
    <row r="8884" spans="6:10" x14ac:dyDescent="0.25">
      <c r="F8884" s="48"/>
      <c r="G8884" s="48"/>
      <c r="H8884" s="61"/>
      <c r="I8884" s="48"/>
      <c r="J8884" s="48"/>
    </row>
    <row r="8885" spans="6:10" x14ac:dyDescent="0.25">
      <c r="F8885" s="48"/>
      <c r="G8885" s="48"/>
      <c r="H8885" s="61"/>
      <c r="I8885" s="48"/>
      <c r="J8885" s="48"/>
    </row>
    <row r="8886" spans="6:10" x14ac:dyDescent="0.25">
      <c r="F8886" s="48"/>
      <c r="G8886" s="48"/>
      <c r="H8886" s="61"/>
      <c r="I8886" s="48"/>
      <c r="J8886" s="48"/>
    </row>
    <row r="8887" spans="6:10" x14ac:dyDescent="0.25">
      <c r="F8887" s="48"/>
      <c r="G8887" s="48"/>
      <c r="H8887" s="61"/>
      <c r="I8887" s="48"/>
      <c r="J8887" s="48"/>
    </row>
    <row r="8888" spans="6:10" x14ac:dyDescent="0.25">
      <c r="F8888" s="48"/>
      <c r="G8888" s="48"/>
      <c r="H8888" s="61"/>
      <c r="I8888" s="48"/>
      <c r="J8888" s="48"/>
    </row>
    <row r="8889" spans="6:10" x14ac:dyDescent="0.25">
      <c r="F8889" s="48"/>
      <c r="G8889" s="48"/>
      <c r="H8889" s="61"/>
      <c r="I8889" s="48"/>
      <c r="J8889" s="48"/>
    </row>
    <row r="8890" spans="6:10" x14ac:dyDescent="0.25">
      <c r="F8890" s="48"/>
      <c r="G8890" s="48"/>
      <c r="H8890" s="61"/>
      <c r="I8890" s="48"/>
      <c r="J8890" s="48"/>
    </row>
    <row r="8891" spans="6:10" x14ac:dyDescent="0.25">
      <c r="F8891" s="48"/>
      <c r="G8891" s="48"/>
      <c r="H8891" s="61"/>
      <c r="I8891" s="48"/>
      <c r="J8891" s="48"/>
    </row>
    <row r="8892" spans="6:10" x14ac:dyDescent="0.25">
      <c r="F8892" s="48"/>
      <c r="G8892" s="48"/>
      <c r="H8892" s="61"/>
      <c r="I8892" s="48"/>
      <c r="J8892" s="48"/>
    </row>
    <row r="8893" spans="6:10" x14ac:dyDescent="0.25">
      <c r="F8893" s="48"/>
      <c r="G8893" s="48"/>
      <c r="H8893" s="61"/>
      <c r="I8893" s="48"/>
      <c r="J8893" s="48"/>
    </row>
    <row r="8894" spans="6:10" x14ac:dyDescent="0.25">
      <c r="F8894" s="48"/>
      <c r="G8894" s="48"/>
      <c r="H8894" s="61"/>
      <c r="I8894" s="48"/>
      <c r="J8894" s="48"/>
    </row>
    <row r="8895" spans="6:10" x14ac:dyDescent="0.25">
      <c r="F8895" s="48"/>
      <c r="G8895" s="48"/>
      <c r="H8895" s="61"/>
      <c r="I8895" s="48"/>
      <c r="J8895" s="48"/>
    </row>
    <row r="8896" spans="6:10" x14ac:dyDescent="0.25">
      <c r="F8896" s="48"/>
      <c r="G8896" s="48"/>
      <c r="H8896" s="61"/>
      <c r="I8896" s="48"/>
      <c r="J8896" s="48"/>
    </row>
    <row r="8897" spans="6:10" x14ac:dyDescent="0.25">
      <c r="F8897" s="48"/>
      <c r="G8897" s="48"/>
      <c r="H8897" s="61"/>
      <c r="I8897" s="48"/>
      <c r="J8897" s="48"/>
    </row>
    <row r="8898" spans="6:10" x14ac:dyDescent="0.25">
      <c r="F8898" s="48"/>
      <c r="G8898" s="48"/>
      <c r="H8898" s="61"/>
      <c r="I8898" s="48"/>
      <c r="J8898" s="48"/>
    </row>
    <row r="8899" spans="6:10" x14ac:dyDescent="0.25">
      <c r="F8899" s="48"/>
      <c r="G8899" s="48"/>
      <c r="H8899" s="61"/>
      <c r="I8899" s="48"/>
      <c r="J8899" s="48"/>
    </row>
    <row r="8900" spans="6:10" x14ac:dyDescent="0.25">
      <c r="F8900" s="48"/>
      <c r="G8900" s="48"/>
      <c r="H8900" s="61"/>
      <c r="I8900" s="48"/>
      <c r="J8900" s="48"/>
    </row>
    <row r="8901" spans="6:10" x14ac:dyDescent="0.25">
      <c r="F8901" s="48"/>
      <c r="G8901" s="48"/>
      <c r="H8901" s="61"/>
      <c r="I8901" s="48"/>
      <c r="J8901" s="48"/>
    </row>
    <row r="8902" spans="6:10" x14ac:dyDescent="0.25">
      <c r="F8902" s="48"/>
      <c r="G8902" s="48"/>
      <c r="H8902" s="61"/>
      <c r="I8902" s="48"/>
      <c r="J8902" s="48"/>
    </row>
    <row r="8903" spans="6:10" x14ac:dyDescent="0.25">
      <c r="F8903" s="48"/>
      <c r="G8903" s="48"/>
      <c r="H8903" s="61"/>
      <c r="I8903" s="48"/>
      <c r="J8903" s="48"/>
    </row>
    <row r="8904" spans="6:10" x14ac:dyDescent="0.25">
      <c r="F8904" s="48"/>
      <c r="G8904" s="48"/>
      <c r="H8904" s="61"/>
      <c r="I8904" s="48"/>
      <c r="J8904" s="48"/>
    </row>
    <row r="8905" spans="6:10" x14ac:dyDescent="0.25">
      <c r="F8905" s="48"/>
      <c r="G8905" s="48"/>
      <c r="H8905" s="61"/>
      <c r="I8905" s="48"/>
      <c r="J8905" s="48"/>
    </row>
    <row r="8906" spans="6:10" x14ac:dyDescent="0.25">
      <c r="F8906" s="48"/>
      <c r="G8906" s="48"/>
      <c r="H8906" s="61"/>
      <c r="I8906" s="48"/>
      <c r="J8906" s="48"/>
    </row>
    <row r="8907" spans="6:10" x14ac:dyDescent="0.25">
      <c r="F8907" s="48"/>
      <c r="G8907" s="48"/>
      <c r="H8907" s="61"/>
      <c r="I8907" s="48"/>
      <c r="J8907" s="48"/>
    </row>
    <row r="8908" spans="6:10" x14ac:dyDescent="0.25">
      <c r="F8908" s="48"/>
      <c r="G8908" s="48"/>
      <c r="H8908" s="61"/>
      <c r="I8908" s="48"/>
      <c r="J8908" s="48"/>
    </row>
    <row r="8909" spans="6:10" x14ac:dyDescent="0.25">
      <c r="F8909" s="48"/>
      <c r="G8909" s="48"/>
      <c r="H8909" s="61"/>
      <c r="I8909" s="48"/>
      <c r="J8909" s="48"/>
    </row>
    <row r="8910" spans="6:10" x14ac:dyDescent="0.25">
      <c r="F8910" s="48"/>
      <c r="G8910" s="48"/>
      <c r="H8910" s="61"/>
      <c r="I8910" s="48"/>
      <c r="J8910" s="48"/>
    </row>
    <row r="8911" spans="6:10" x14ac:dyDescent="0.25">
      <c r="F8911" s="48"/>
      <c r="G8911" s="48"/>
      <c r="H8911" s="61"/>
      <c r="I8911" s="48"/>
      <c r="J8911" s="48"/>
    </row>
    <row r="8912" spans="6:10" x14ac:dyDescent="0.25">
      <c r="F8912" s="48"/>
      <c r="G8912" s="48"/>
      <c r="H8912" s="61"/>
      <c r="I8912" s="48"/>
      <c r="J8912" s="48"/>
    </row>
    <row r="8913" spans="6:10" x14ac:dyDescent="0.25">
      <c r="F8913" s="48"/>
      <c r="G8913" s="48"/>
      <c r="H8913" s="61"/>
      <c r="I8913" s="48"/>
      <c r="J8913" s="48"/>
    </row>
    <row r="8914" spans="6:10" x14ac:dyDescent="0.25">
      <c r="F8914" s="48"/>
      <c r="G8914" s="48"/>
      <c r="H8914" s="61"/>
      <c r="I8914" s="48"/>
      <c r="J8914" s="48"/>
    </row>
    <row r="8915" spans="6:10" x14ac:dyDescent="0.25">
      <c r="F8915" s="48"/>
      <c r="G8915" s="48"/>
      <c r="H8915" s="61"/>
      <c r="I8915" s="48"/>
      <c r="J8915" s="48"/>
    </row>
    <row r="8916" spans="6:10" x14ac:dyDescent="0.25">
      <c r="F8916" s="48"/>
      <c r="G8916" s="48"/>
      <c r="H8916" s="61"/>
      <c r="I8916" s="48"/>
      <c r="J8916" s="48"/>
    </row>
    <row r="8917" spans="6:10" x14ac:dyDescent="0.25">
      <c r="F8917" s="48"/>
      <c r="G8917" s="48"/>
      <c r="H8917" s="61"/>
      <c r="I8917" s="48"/>
      <c r="J8917" s="48"/>
    </row>
    <row r="8918" spans="6:10" x14ac:dyDescent="0.25">
      <c r="F8918" s="48"/>
      <c r="G8918" s="48"/>
      <c r="H8918" s="61"/>
      <c r="I8918" s="48"/>
      <c r="J8918" s="48"/>
    </row>
    <row r="8919" spans="6:10" x14ac:dyDescent="0.25">
      <c r="F8919" s="48"/>
      <c r="G8919" s="48"/>
      <c r="H8919" s="61"/>
      <c r="I8919" s="48"/>
      <c r="J8919" s="48"/>
    </row>
    <row r="8920" spans="6:10" x14ac:dyDescent="0.25">
      <c r="F8920" s="48"/>
      <c r="G8920" s="48"/>
      <c r="H8920" s="61"/>
      <c r="I8920" s="48"/>
      <c r="J8920" s="48"/>
    </row>
    <row r="8921" spans="6:10" x14ac:dyDescent="0.25">
      <c r="F8921" s="48"/>
      <c r="G8921" s="48"/>
      <c r="H8921" s="61"/>
      <c r="I8921" s="48"/>
      <c r="J8921" s="48"/>
    </row>
    <row r="8922" spans="6:10" x14ac:dyDescent="0.25">
      <c r="F8922" s="48"/>
      <c r="G8922" s="48"/>
      <c r="H8922" s="61"/>
      <c r="I8922" s="48"/>
      <c r="J8922" s="48"/>
    </row>
    <row r="8923" spans="6:10" x14ac:dyDescent="0.25">
      <c r="F8923" s="48"/>
      <c r="G8923" s="48"/>
      <c r="H8923" s="61"/>
      <c r="I8923" s="48"/>
      <c r="J8923" s="48"/>
    </row>
    <row r="8924" spans="6:10" x14ac:dyDescent="0.25">
      <c r="F8924" s="48"/>
      <c r="G8924" s="48"/>
      <c r="H8924" s="61"/>
      <c r="I8924" s="48"/>
      <c r="J8924" s="48"/>
    </row>
    <row r="8925" spans="6:10" x14ac:dyDescent="0.25">
      <c r="F8925" s="48"/>
      <c r="G8925" s="48"/>
      <c r="H8925" s="61"/>
      <c r="I8925" s="48"/>
      <c r="J8925" s="48"/>
    </row>
    <row r="8926" spans="6:10" x14ac:dyDescent="0.25">
      <c r="F8926" s="48"/>
      <c r="G8926" s="48"/>
      <c r="H8926" s="61"/>
      <c r="I8926" s="48"/>
      <c r="J8926" s="48"/>
    </row>
    <row r="8927" spans="6:10" x14ac:dyDescent="0.25">
      <c r="F8927" s="48"/>
      <c r="G8927" s="48"/>
      <c r="H8927" s="61"/>
      <c r="I8927" s="48"/>
      <c r="J8927" s="48"/>
    </row>
    <row r="8928" spans="6:10" x14ac:dyDescent="0.25">
      <c r="F8928" s="48"/>
      <c r="G8928" s="48"/>
      <c r="H8928" s="61"/>
      <c r="I8928" s="48"/>
      <c r="J8928" s="48"/>
    </row>
    <row r="8929" spans="6:10" x14ac:dyDescent="0.25">
      <c r="F8929" s="48"/>
      <c r="G8929" s="48"/>
      <c r="H8929" s="61"/>
      <c r="I8929" s="48"/>
      <c r="J8929" s="48"/>
    </row>
    <row r="8930" spans="6:10" x14ac:dyDescent="0.25">
      <c r="F8930" s="48"/>
      <c r="G8930" s="48"/>
      <c r="H8930" s="61"/>
      <c r="I8930" s="48"/>
      <c r="J8930" s="48"/>
    </row>
    <row r="8931" spans="6:10" x14ac:dyDescent="0.25">
      <c r="F8931" s="48"/>
      <c r="G8931" s="48"/>
      <c r="H8931" s="61"/>
      <c r="I8931" s="48"/>
      <c r="J8931" s="48"/>
    </row>
    <row r="8932" spans="6:10" x14ac:dyDescent="0.25">
      <c r="F8932" s="48"/>
      <c r="G8932" s="48"/>
      <c r="H8932" s="61"/>
      <c r="I8932" s="48"/>
      <c r="J8932" s="48"/>
    </row>
    <row r="8933" spans="6:10" x14ac:dyDescent="0.25">
      <c r="F8933" s="48"/>
      <c r="G8933" s="48"/>
      <c r="H8933" s="61"/>
      <c r="I8933" s="48"/>
      <c r="J8933" s="48"/>
    </row>
    <row r="8934" spans="6:10" x14ac:dyDescent="0.25">
      <c r="F8934" s="48"/>
      <c r="G8934" s="48"/>
      <c r="H8934" s="61"/>
      <c r="I8934" s="48"/>
      <c r="J8934" s="48"/>
    </row>
    <row r="8935" spans="6:10" x14ac:dyDescent="0.25">
      <c r="F8935" s="48"/>
      <c r="G8935" s="48"/>
      <c r="H8935" s="61"/>
      <c r="I8935" s="48"/>
      <c r="J8935" s="48"/>
    </row>
    <row r="8936" spans="6:10" x14ac:dyDescent="0.25">
      <c r="F8936" s="48"/>
      <c r="G8936" s="48"/>
      <c r="H8936" s="61"/>
      <c r="I8936" s="48"/>
      <c r="J8936" s="48"/>
    </row>
    <row r="8937" spans="6:10" x14ac:dyDescent="0.25">
      <c r="F8937" s="48"/>
      <c r="G8937" s="48"/>
      <c r="H8937" s="61"/>
      <c r="I8937" s="48"/>
      <c r="J8937" s="48"/>
    </row>
    <row r="8938" spans="6:10" x14ac:dyDescent="0.25">
      <c r="F8938" s="48"/>
      <c r="G8938" s="48"/>
      <c r="H8938" s="61"/>
      <c r="I8938" s="48"/>
      <c r="J8938" s="48"/>
    </row>
    <row r="8939" spans="6:10" x14ac:dyDescent="0.25">
      <c r="F8939" s="48"/>
      <c r="G8939" s="48"/>
      <c r="H8939" s="61"/>
      <c r="I8939" s="48"/>
      <c r="J8939" s="48"/>
    </row>
    <row r="8940" spans="6:10" x14ac:dyDescent="0.25">
      <c r="F8940" s="48"/>
      <c r="G8940" s="48"/>
      <c r="H8940" s="61"/>
      <c r="I8940" s="48"/>
      <c r="J8940" s="48"/>
    </row>
    <row r="8941" spans="6:10" x14ac:dyDescent="0.25">
      <c r="F8941" s="48"/>
      <c r="G8941" s="48"/>
      <c r="H8941" s="61"/>
      <c r="I8941" s="48"/>
      <c r="J8941" s="48"/>
    </row>
    <row r="8942" spans="6:10" x14ac:dyDescent="0.25">
      <c r="F8942" s="48"/>
      <c r="G8942" s="48"/>
      <c r="H8942" s="61"/>
      <c r="I8942" s="48"/>
      <c r="J8942" s="48"/>
    </row>
    <row r="8943" spans="6:10" x14ac:dyDescent="0.25">
      <c r="F8943" s="48"/>
      <c r="G8943" s="48"/>
      <c r="H8943" s="61"/>
      <c r="I8943" s="48"/>
      <c r="J8943" s="48"/>
    </row>
    <row r="8944" spans="6:10" x14ac:dyDescent="0.25">
      <c r="F8944" s="48"/>
      <c r="G8944" s="48"/>
      <c r="H8944" s="61"/>
      <c r="I8944" s="48"/>
      <c r="J8944" s="48"/>
    </row>
    <row r="8945" spans="6:10" x14ac:dyDescent="0.25">
      <c r="F8945" s="48"/>
      <c r="G8945" s="48"/>
      <c r="H8945" s="61"/>
      <c r="I8945" s="48"/>
      <c r="J8945" s="48"/>
    </row>
    <row r="8946" spans="6:10" x14ac:dyDescent="0.25">
      <c r="F8946" s="48"/>
      <c r="G8946" s="48"/>
      <c r="H8946" s="61"/>
      <c r="I8946" s="48"/>
      <c r="J8946" s="48"/>
    </row>
    <row r="8947" spans="6:10" x14ac:dyDescent="0.25">
      <c r="F8947" s="48"/>
      <c r="G8947" s="48"/>
      <c r="H8947" s="61"/>
      <c r="I8947" s="48"/>
      <c r="J8947" s="48"/>
    </row>
    <row r="8948" spans="6:10" x14ac:dyDescent="0.25">
      <c r="F8948" s="48"/>
      <c r="G8948" s="48"/>
      <c r="H8948" s="61"/>
      <c r="I8948" s="48"/>
      <c r="J8948" s="48"/>
    </row>
    <row r="8949" spans="6:10" x14ac:dyDescent="0.25">
      <c r="F8949" s="48"/>
      <c r="G8949" s="48"/>
      <c r="H8949" s="61"/>
      <c r="I8949" s="48"/>
      <c r="J8949" s="48"/>
    </row>
    <row r="8950" spans="6:10" x14ac:dyDescent="0.25">
      <c r="F8950" s="48"/>
      <c r="G8950" s="48"/>
      <c r="H8950" s="61"/>
      <c r="I8950" s="48"/>
      <c r="J8950" s="48"/>
    </row>
    <row r="8951" spans="6:10" x14ac:dyDescent="0.25">
      <c r="F8951" s="48"/>
      <c r="G8951" s="48"/>
      <c r="H8951" s="61"/>
      <c r="I8951" s="48"/>
      <c r="J8951" s="48"/>
    </row>
    <row r="8952" spans="6:10" x14ac:dyDescent="0.25">
      <c r="F8952" s="48"/>
      <c r="G8952" s="48"/>
      <c r="H8952" s="61"/>
      <c r="I8952" s="48"/>
      <c r="J8952" s="48"/>
    </row>
    <row r="8953" spans="6:10" x14ac:dyDescent="0.25">
      <c r="F8953" s="48"/>
      <c r="G8953" s="48"/>
      <c r="H8953" s="61"/>
      <c r="I8953" s="48"/>
      <c r="J8953" s="48"/>
    </row>
    <row r="8954" spans="6:10" x14ac:dyDescent="0.25">
      <c r="F8954" s="48"/>
      <c r="G8954" s="48"/>
      <c r="H8954" s="61"/>
      <c r="I8954" s="48"/>
      <c r="J8954" s="48"/>
    </row>
    <row r="8955" spans="6:10" x14ac:dyDescent="0.25">
      <c r="F8955" s="48"/>
      <c r="G8955" s="48"/>
      <c r="H8955" s="61"/>
      <c r="I8955" s="48"/>
      <c r="J8955" s="48"/>
    </row>
    <row r="8956" spans="6:10" x14ac:dyDescent="0.25">
      <c r="F8956" s="48"/>
      <c r="G8956" s="48"/>
      <c r="H8956" s="61"/>
      <c r="I8956" s="48"/>
      <c r="J8956" s="48"/>
    </row>
    <row r="8957" spans="6:10" x14ac:dyDescent="0.25">
      <c r="F8957" s="48"/>
      <c r="G8957" s="48"/>
      <c r="H8957" s="61"/>
      <c r="I8957" s="48"/>
      <c r="J8957" s="48"/>
    </row>
    <row r="8958" spans="6:10" x14ac:dyDescent="0.25">
      <c r="F8958" s="48"/>
      <c r="G8958" s="48"/>
      <c r="H8958" s="61"/>
      <c r="I8958" s="48"/>
      <c r="J8958" s="48"/>
    </row>
    <row r="8959" spans="6:10" x14ac:dyDescent="0.25">
      <c r="F8959" s="48"/>
      <c r="G8959" s="48"/>
      <c r="H8959" s="61"/>
      <c r="I8959" s="48"/>
      <c r="J8959" s="48"/>
    </row>
    <row r="8960" spans="6:10" x14ac:dyDescent="0.25">
      <c r="F8960" s="48"/>
      <c r="G8960" s="48"/>
      <c r="H8960" s="61"/>
      <c r="I8960" s="48"/>
      <c r="J8960" s="48"/>
    </row>
    <row r="8961" spans="6:10" x14ac:dyDescent="0.25">
      <c r="F8961" s="48"/>
      <c r="G8961" s="48"/>
      <c r="H8961" s="61"/>
      <c r="I8961" s="48"/>
      <c r="J8961" s="48"/>
    </row>
    <row r="8962" spans="6:10" x14ac:dyDescent="0.25">
      <c r="F8962" s="48"/>
      <c r="G8962" s="48"/>
      <c r="H8962" s="61"/>
      <c r="I8962" s="48"/>
      <c r="J8962" s="48"/>
    </row>
    <row r="8963" spans="6:10" x14ac:dyDescent="0.25">
      <c r="F8963" s="48"/>
      <c r="G8963" s="48"/>
      <c r="H8963" s="61"/>
      <c r="I8963" s="48"/>
      <c r="J8963" s="48"/>
    </row>
    <row r="8964" spans="6:10" x14ac:dyDescent="0.25">
      <c r="F8964" s="48"/>
      <c r="G8964" s="48"/>
      <c r="H8964" s="61"/>
      <c r="I8964" s="48"/>
      <c r="J8964" s="48"/>
    </row>
    <row r="8965" spans="6:10" x14ac:dyDescent="0.25">
      <c r="F8965" s="48"/>
      <c r="G8965" s="48"/>
      <c r="H8965" s="61"/>
      <c r="I8965" s="48"/>
      <c r="J8965" s="48"/>
    </row>
    <row r="8966" spans="6:10" x14ac:dyDescent="0.25">
      <c r="F8966" s="48"/>
      <c r="G8966" s="48"/>
      <c r="H8966" s="61"/>
      <c r="I8966" s="48"/>
      <c r="J8966" s="48"/>
    </row>
    <row r="8967" spans="6:10" x14ac:dyDescent="0.25">
      <c r="F8967" s="48"/>
      <c r="G8967" s="48"/>
      <c r="H8967" s="61"/>
      <c r="I8967" s="48"/>
      <c r="J8967" s="48"/>
    </row>
    <row r="8968" spans="6:10" x14ac:dyDescent="0.25">
      <c r="F8968" s="48"/>
      <c r="G8968" s="48"/>
      <c r="H8968" s="61"/>
      <c r="I8968" s="48"/>
      <c r="J8968" s="48"/>
    </row>
    <row r="8969" spans="6:10" x14ac:dyDescent="0.25">
      <c r="F8969" s="48"/>
      <c r="G8969" s="48"/>
      <c r="H8969" s="61"/>
      <c r="I8969" s="48"/>
      <c r="J8969" s="48"/>
    </row>
    <row r="8970" spans="6:10" x14ac:dyDescent="0.25">
      <c r="F8970" s="48"/>
      <c r="G8970" s="48"/>
      <c r="H8970" s="61"/>
      <c r="I8970" s="48"/>
      <c r="J8970" s="48"/>
    </row>
    <row r="8971" spans="6:10" x14ac:dyDescent="0.25">
      <c r="F8971" s="48"/>
      <c r="G8971" s="48"/>
      <c r="H8971" s="61"/>
      <c r="I8971" s="48"/>
      <c r="J8971" s="48"/>
    </row>
    <row r="8972" spans="6:10" x14ac:dyDescent="0.25">
      <c r="F8972" s="48"/>
      <c r="G8972" s="48"/>
      <c r="H8972" s="61"/>
      <c r="I8972" s="48"/>
      <c r="J8972" s="48"/>
    </row>
    <row r="8973" spans="6:10" x14ac:dyDescent="0.25">
      <c r="F8973" s="48"/>
      <c r="G8973" s="48"/>
      <c r="H8973" s="61"/>
      <c r="I8973" s="48"/>
      <c r="J8973" s="48"/>
    </row>
    <row r="8974" spans="6:10" x14ac:dyDescent="0.25">
      <c r="F8974" s="48"/>
      <c r="G8974" s="48"/>
      <c r="H8974" s="61"/>
      <c r="I8974" s="48"/>
      <c r="J8974" s="48"/>
    </row>
    <row r="8975" spans="6:10" x14ac:dyDescent="0.25">
      <c r="F8975" s="48"/>
      <c r="G8975" s="48"/>
      <c r="H8975" s="61"/>
      <c r="I8975" s="48"/>
      <c r="J8975" s="48"/>
    </row>
    <row r="8976" spans="6:10" x14ac:dyDescent="0.25">
      <c r="F8976" s="48"/>
      <c r="G8976" s="48"/>
      <c r="H8976" s="61"/>
      <c r="I8976" s="48"/>
      <c r="J8976" s="48"/>
    </row>
    <row r="8977" spans="6:10" x14ac:dyDescent="0.25">
      <c r="F8977" s="48"/>
      <c r="G8977" s="48"/>
      <c r="H8977" s="61"/>
      <c r="I8977" s="48"/>
      <c r="J8977" s="48"/>
    </row>
    <row r="8978" spans="6:10" x14ac:dyDescent="0.25">
      <c r="F8978" s="48"/>
      <c r="G8978" s="48"/>
      <c r="H8978" s="61"/>
      <c r="I8978" s="48"/>
      <c r="J8978" s="48"/>
    </row>
    <row r="8979" spans="6:10" x14ac:dyDescent="0.25">
      <c r="F8979" s="48"/>
      <c r="G8979" s="48"/>
      <c r="H8979" s="61"/>
      <c r="I8979" s="48"/>
      <c r="J8979" s="48"/>
    </row>
    <row r="8980" spans="6:10" x14ac:dyDescent="0.25">
      <c r="F8980" s="48"/>
      <c r="G8980" s="48"/>
      <c r="H8980" s="61"/>
      <c r="I8980" s="48"/>
      <c r="J8980" s="48"/>
    </row>
    <row r="8981" spans="6:10" x14ac:dyDescent="0.25">
      <c r="F8981" s="48"/>
      <c r="G8981" s="48"/>
      <c r="H8981" s="61"/>
      <c r="I8981" s="48"/>
      <c r="J8981" s="48"/>
    </row>
    <row r="8982" spans="6:10" x14ac:dyDescent="0.25">
      <c r="F8982" s="48"/>
      <c r="G8982" s="48"/>
      <c r="H8982" s="61"/>
      <c r="I8982" s="48"/>
      <c r="J8982" s="48"/>
    </row>
    <row r="8983" spans="6:10" x14ac:dyDescent="0.25">
      <c r="F8983" s="48"/>
      <c r="G8983" s="48"/>
      <c r="H8983" s="61"/>
      <c r="I8983" s="48"/>
      <c r="J8983" s="48"/>
    </row>
    <row r="8984" spans="6:10" x14ac:dyDescent="0.25">
      <c r="F8984" s="48"/>
      <c r="G8984" s="48"/>
      <c r="H8984" s="61"/>
      <c r="I8984" s="48"/>
      <c r="J8984" s="48"/>
    </row>
    <row r="8985" spans="6:10" x14ac:dyDescent="0.25">
      <c r="F8985" s="48"/>
      <c r="G8985" s="48"/>
      <c r="H8985" s="61"/>
      <c r="I8985" s="48"/>
      <c r="J8985" s="48"/>
    </row>
    <row r="8986" spans="6:10" x14ac:dyDescent="0.25">
      <c r="F8986" s="48"/>
      <c r="G8986" s="48"/>
      <c r="H8986" s="61"/>
      <c r="I8986" s="48"/>
      <c r="J8986" s="48"/>
    </row>
    <row r="8987" spans="6:10" x14ac:dyDescent="0.25">
      <c r="F8987" s="48"/>
      <c r="G8987" s="48"/>
      <c r="H8987" s="61"/>
      <c r="I8987" s="48"/>
      <c r="J8987" s="48"/>
    </row>
    <row r="8988" spans="6:10" x14ac:dyDescent="0.25">
      <c r="F8988" s="48"/>
      <c r="G8988" s="48"/>
      <c r="H8988" s="61"/>
      <c r="I8988" s="48"/>
      <c r="J8988" s="48"/>
    </row>
    <row r="8989" spans="6:10" x14ac:dyDescent="0.25">
      <c r="F8989" s="48"/>
      <c r="G8989" s="48"/>
      <c r="H8989" s="61"/>
      <c r="I8989" s="48"/>
      <c r="J8989" s="48"/>
    </row>
    <row r="8990" spans="6:10" x14ac:dyDescent="0.25">
      <c r="F8990" s="48"/>
      <c r="G8990" s="48"/>
      <c r="H8990" s="61"/>
      <c r="I8990" s="48"/>
      <c r="J8990" s="48"/>
    </row>
    <row r="8991" spans="6:10" x14ac:dyDescent="0.25">
      <c r="F8991" s="48"/>
      <c r="G8991" s="48"/>
      <c r="H8991" s="61"/>
      <c r="I8991" s="48"/>
      <c r="J8991" s="48"/>
    </row>
    <row r="8992" spans="6:10" x14ac:dyDescent="0.25">
      <c r="F8992" s="48"/>
      <c r="G8992" s="48"/>
      <c r="H8992" s="61"/>
      <c r="I8992" s="48"/>
      <c r="J8992" s="48"/>
    </row>
    <row r="8993" spans="6:10" x14ac:dyDescent="0.25">
      <c r="F8993" s="48"/>
      <c r="G8993" s="48"/>
      <c r="H8993" s="61"/>
      <c r="I8993" s="48"/>
      <c r="J8993" s="48"/>
    </row>
    <row r="8994" spans="6:10" x14ac:dyDescent="0.25">
      <c r="F8994" s="48"/>
      <c r="G8994" s="48"/>
      <c r="H8994" s="61"/>
      <c r="I8994" s="48"/>
      <c r="J8994" s="48"/>
    </row>
    <row r="8995" spans="6:10" x14ac:dyDescent="0.25">
      <c r="F8995" s="48"/>
      <c r="G8995" s="48"/>
      <c r="H8995" s="61"/>
      <c r="I8995" s="48"/>
      <c r="J8995" s="48"/>
    </row>
    <row r="8996" spans="6:10" x14ac:dyDescent="0.25">
      <c r="F8996" s="48"/>
      <c r="G8996" s="48"/>
      <c r="H8996" s="61"/>
      <c r="I8996" s="48"/>
      <c r="J8996" s="48"/>
    </row>
    <row r="8997" spans="6:10" x14ac:dyDescent="0.25">
      <c r="F8997" s="48"/>
      <c r="G8997" s="48"/>
      <c r="H8997" s="61"/>
      <c r="I8997" s="48"/>
      <c r="J8997" s="48"/>
    </row>
    <row r="8998" spans="6:10" x14ac:dyDescent="0.25">
      <c r="F8998" s="48"/>
      <c r="G8998" s="48"/>
      <c r="H8998" s="61"/>
      <c r="I8998" s="48"/>
      <c r="J8998" s="48"/>
    </row>
    <row r="8999" spans="6:10" x14ac:dyDescent="0.25">
      <c r="F8999" s="48"/>
      <c r="G8999" s="48"/>
      <c r="H8999" s="61"/>
      <c r="I8999" s="48"/>
      <c r="J8999" s="48"/>
    </row>
    <row r="9000" spans="6:10" x14ac:dyDescent="0.25">
      <c r="F9000" s="48"/>
      <c r="G9000" s="48"/>
      <c r="H9000" s="61"/>
      <c r="I9000" s="48"/>
      <c r="J9000" s="48"/>
    </row>
    <row r="9001" spans="6:10" x14ac:dyDescent="0.25">
      <c r="F9001" s="48"/>
      <c r="G9001" s="48"/>
      <c r="H9001" s="61"/>
      <c r="I9001" s="48"/>
      <c r="J9001" s="48"/>
    </row>
    <row r="9002" spans="6:10" x14ac:dyDescent="0.25">
      <c r="F9002" s="48"/>
      <c r="G9002" s="48"/>
      <c r="H9002" s="61"/>
      <c r="I9002" s="48"/>
      <c r="J9002" s="48"/>
    </row>
    <row r="9003" spans="6:10" x14ac:dyDescent="0.25">
      <c r="F9003" s="48"/>
      <c r="G9003" s="48"/>
      <c r="H9003" s="61"/>
      <c r="I9003" s="48"/>
      <c r="J9003" s="48"/>
    </row>
    <row r="9004" spans="6:10" x14ac:dyDescent="0.25">
      <c r="F9004" s="48"/>
      <c r="G9004" s="48"/>
      <c r="H9004" s="61"/>
      <c r="I9004" s="48"/>
      <c r="J9004" s="48"/>
    </row>
    <row r="9005" spans="6:10" x14ac:dyDescent="0.25">
      <c r="F9005" s="48"/>
      <c r="G9005" s="48"/>
      <c r="H9005" s="61"/>
      <c r="I9005" s="48"/>
      <c r="J9005" s="48"/>
    </row>
    <row r="9006" spans="6:10" x14ac:dyDescent="0.25">
      <c r="F9006" s="48"/>
      <c r="G9006" s="48"/>
      <c r="H9006" s="61"/>
      <c r="I9006" s="48"/>
      <c r="J9006" s="48"/>
    </row>
    <row r="9007" spans="6:10" x14ac:dyDescent="0.25">
      <c r="F9007" s="48"/>
      <c r="G9007" s="48"/>
      <c r="H9007" s="61"/>
      <c r="I9007" s="48"/>
      <c r="J9007" s="48"/>
    </row>
    <row r="9008" spans="6:10" x14ac:dyDescent="0.25">
      <c r="F9008" s="48"/>
      <c r="G9008" s="48"/>
      <c r="H9008" s="61"/>
      <c r="I9008" s="48"/>
      <c r="J9008" s="48"/>
    </row>
    <row r="9009" spans="6:10" x14ac:dyDescent="0.25">
      <c r="F9009" s="48"/>
      <c r="G9009" s="48"/>
      <c r="H9009" s="61"/>
      <c r="I9009" s="48"/>
      <c r="J9009" s="48"/>
    </row>
    <row r="9010" spans="6:10" x14ac:dyDescent="0.25">
      <c r="F9010" s="48"/>
      <c r="G9010" s="48"/>
      <c r="H9010" s="61"/>
      <c r="I9010" s="48"/>
      <c r="J9010" s="48"/>
    </row>
    <row r="9011" spans="6:10" x14ac:dyDescent="0.25">
      <c r="F9011" s="48"/>
      <c r="G9011" s="48"/>
      <c r="H9011" s="61"/>
      <c r="I9011" s="48"/>
      <c r="J9011" s="48"/>
    </row>
    <row r="9012" spans="6:10" x14ac:dyDescent="0.25">
      <c r="F9012" s="48"/>
      <c r="G9012" s="48"/>
      <c r="H9012" s="61"/>
      <c r="I9012" s="48"/>
      <c r="J9012" s="48"/>
    </row>
    <row r="9013" spans="6:10" x14ac:dyDescent="0.25">
      <c r="F9013" s="48"/>
      <c r="G9013" s="48"/>
      <c r="H9013" s="61"/>
      <c r="I9013" s="48"/>
      <c r="J9013" s="48"/>
    </row>
    <row r="9014" spans="6:10" x14ac:dyDescent="0.25">
      <c r="F9014" s="48"/>
      <c r="G9014" s="48"/>
      <c r="H9014" s="61"/>
      <c r="I9014" s="48"/>
      <c r="J9014" s="48"/>
    </row>
    <row r="9015" spans="6:10" x14ac:dyDescent="0.25">
      <c r="F9015" s="48"/>
      <c r="G9015" s="48"/>
      <c r="H9015" s="61"/>
      <c r="I9015" s="48"/>
      <c r="J9015" s="48"/>
    </row>
    <row r="9016" spans="6:10" x14ac:dyDescent="0.25">
      <c r="F9016" s="48"/>
      <c r="G9016" s="48"/>
      <c r="H9016" s="61"/>
      <c r="I9016" s="48"/>
      <c r="J9016" s="48"/>
    </row>
    <row r="9017" spans="6:10" x14ac:dyDescent="0.25">
      <c r="F9017" s="48"/>
      <c r="G9017" s="48"/>
      <c r="H9017" s="61"/>
      <c r="I9017" s="48"/>
      <c r="J9017" s="48"/>
    </row>
    <row r="9018" spans="6:10" x14ac:dyDescent="0.25">
      <c r="F9018" s="48"/>
      <c r="G9018" s="48"/>
      <c r="H9018" s="61"/>
      <c r="I9018" s="48"/>
      <c r="J9018" s="48"/>
    </row>
    <row r="9019" spans="6:10" x14ac:dyDescent="0.25">
      <c r="F9019" s="48"/>
      <c r="G9019" s="48"/>
      <c r="H9019" s="61"/>
      <c r="I9019" s="48"/>
      <c r="J9019" s="48"/>
    </row>
    <row r="9020" spans="6:10" x14ac:dyDescent="0.25">
      <c r="F9020" s="48"/>
      <c r="G9020" s="48"/>
      <c r="H9020" s="61"/>
      <c r="I9020" s="48"/>
      <c r="J9020" s="48"/>
    </row>
    <row r="9021" spans="6:10" x14ac:dyDescent="0.25">
      <c r="F9021" s="48"/>
      <c r="G9021" s="48"/>
      <c r="H9021" s="61"/>
      <c r="I9021" s="48"/>
      <c r="J9021" s="48"/>
    </row>
    <row r="9022" spans="6:10" x14ac:dyDescent="0.25">
      <c r="F9022" s="48"/>
      <c r="G9022" s="48"/>
      <c r="H9022" s="61"/>
      <c r="I9022" s="48"/>
      <c r="J9022" s="48"/>
    </row>
    <row r="9023" spans="6:10" x14ac:dyDescent="0.25">
      <c r="F9023" s="48"/>
      <c r="G9023" s="48"/>
      <c r="H9023" s="61"/>
      <c r="I9023" s="48"/>
      <c r="J9023" s="48"/>
    </row>
    <row r="9024" spans="6:10" x14ac:dyDescent="0.25">
      <c r="F9024" s="48"/>
      <c r="G9024" s="48"/>
      <c r="H9024" s="61"/>
      <c r="I9024" s="48"/>
      <c r="J9024" s="48"/>
    </row>
    <row r="9025" spans="6:10" x14ac:dyDescent="0.25">
      <c r="F9025" s="48"/>
      <c r="G9025" s="48"/>
      <c r="H9025" s="61"/>
      <c r="I9025" s="48"/>
      <c r="J9025" s="48"/>
    </row>
    <row r="9026" spans="6:10" x14ac:dyDescent="0.25">
      <c r="F9026" s="48"/>
      <c r="G9026" s="48"/>
      <c r="H9026" s="61"/>
      <c r="I9026" s="48"/>
      <c r="J9026" s="48"/>
    </row>
    <row r="9027" spans="6:10" x14ac:dyDescent="0.25">
      <c r="F9027" s="48"/>
      <c r="G9027" s="48"/>
      <c r="H9027" s="61"/>
      <c r="I9027" s="48"/>
      <c r="J9027" s="48"/>
    </row>
    <row r="9028" spans="6:10" x14ac:dyDescent="0.25">
      <c r="F9028" s="48"/>
      <c r="G9028" s="48"/>
      <c r="H9028" s="61"/>
      <c r="I9028" s="48"/>
      <c r="J9028" s="48"/>
    </row>
    <row r="9029" spans="6:10" x14ac:dyDescent="0.25">
      <c r="F9029" s="48"/>
      <c r="G9029" s="48"/>
      <c r="H9029" s="61"/>
      <c r="I9029" s="48"/>
      <c r="J9029" s="48"/>
    </row>
    <row r="9030" spans="6:10" x14ac:dyDescent="0.25">
      <c r="F9030" s="48"/>
      <c r="G9030" s="48"/>
      <c r="H9030" s="61"/>
      <c r="I9030" s="48"/>
      <c r="J9030" s="48"/>
    </row>
    <row r="9031" spans="6:10" x14ac:dyDescent="0.25">
      <c r="F9031" s="48"/>
      <c r="G9031" s="48"/>
      <c r="H9031" s="61"/>
      <c r="I9031" s="48"/>
      <c r="J9031" s="48"/>
    </row>
    <row r="9032" spans="6:10" x14ac:dyDescent="0.25">
      <c r="F9032" s="48"/>
      <c r="G9032" s="48"/>
      <c r="H9032" s="61"/>
      <c r="I9032" s="48"/>
      <c r="J9032" s="48"/>
    </row>
    <row r="9033" spans="6:10" x14ac:dyDescent="0.25">
      <c r="F9033" s="48"/>
      <c r="G9033" s="48"/>
      <c r="H9033" s="61"/>
      <c r="I9033" s="48"/>
      <c r="J9033" s="48"/>
    </row>
    <row r="9034" spans="6:10" x14ac:dyDescent="0.25">
      <c r="F9034" s="48"/>
      <c r="G9034" s="48"/>
      <c r="H9034" s="61"/>
      <c r="I9034" s="48"/>
      <c r="J9034" s="48"/>
    </row>
    <row r="9035" spans="6:10" x14ac:dyDescent="0.25">
      <c r="F9035" s="48"/>
      <c r="G9035" s="48"/>
      <c r="H9035" s="61"/>
      <c r="I9035" s="48"/>
      <c r="J9035" s="48"/>
    </row>
    <row r="9036" spans="6:10" x14ac:dyDescent="0.25">
      <c r="F9036" s="48"/>
      <c r="G9036" s="48"/>
      <c r="H9036" s="61"/>
      <c r="I9036" s="48"/>
      <c r="J9036" s="48"/>
    </row>
    <row r="9037" spans="6:10" x14ac:dyDescent="0.25">
      <c r="F9037" s="48"/>
      <c r="G9037" s="48"/>
      <c r="H9037" s="61"/>
      <c r="I9037" s="48"/>
      <c r="J9037" s="48"/>
    </row>
    <row r="9038" spans="6:10" x14ac:dyDescent="0.25">
      <c r="F9038" s="48"/>
      <c r="G9038" s="48"/>
      <c r="H9038" s="61"/>
      <c r="I9038" s="48"/>
      <c r="J9038" s="48"/>
    </row>
    <row r="9039" spans="6:10" x14ac:dyDescent="0.25">
      <c r="F9039" s="48"/>
      <c r="G9039" s="48"/>
      <c r="H9039" s="61"/>
      <c r="I9039" s="48"/>
      <c r="J9039" s="48"/>
    </row>
    <row r="9040" spans="6:10" x14ac:dyDescent="0.25">
      <c r="F9040" s="48"/>
      <c r="G9040" s="48"/>
      <c r="H9040" s="61"/>
      <c r="I9040" s="48"/>
      <c r="J9040" s="48"/>
    </row>
    <row r="9041" spans="6:10" x14ac:dyDescent="0.25">
      <c r="F9041" s="48"/>
      <c r="G9041" s="48"/>
      <c r="H9041" s="61"/>
      <c r="I9041" s="48"/>
      <c r="J9041" s="48"/>
    </row>
    <row r="9042" spans="6:10" x14ac:dyDescent="0.25">
      <c r="F9042" s="48"/>
      <c r="G9042" s="48"/>
      <c r="H9042" s="61"/>
      <c r="I9042" s="48"/>
      <c r="J9042" s="48"/>
    </row>
    <row r="9043" spans="6:10" x14ac:dyDescent="0.25">
      <c r="F9043" s="48"/>
      <c r="G9043" s="48"/>
      <c r="H9043" s="61"/>
      <c r="I9043" s="48"/>
      <c r="J9043" s="48"/>
    </row>
    <row r="9044" spans="6:10" x14ac:dyDescent="0.25">
      <c r="F9044" s="48"/>
      <c r="G9044" s="48"/>
      <c r="H9044" s="61"/>
      <c r="I9044" s="48"/>
      <c r="J9044" s="48"/>
    </row>
    <row r="9045" spans="6:10" x14ac:dyDescent="0.25">
      <c r="F9045" s="48"/>
      <c r="G9045" s="48"/>
      <c r="H9045" s="61"/>
      <c r="I9045" s="48"/>
      <c r="J9045" s="48"/>
    </row>
    <row r="9046" spans="6:10" x14ac:dyDescent="0.25">
      <c r="F9046" s="48"/>
      <c r="G9046" s="48"/>
      <c r="H9046" s="61"/>
      <c r="I9046" s="48"/>
      <c r="J9046" s="48"/>
    </row>
    <row r="9047" spans="6:10" x14ac:dyDescent="0.25">
      <c r="F9047" s="48"/>
      <c r="G9047" s="48"/>
      <c r="H9047" s="61"/>
      <c r="I9047" s="48"/>
      <c r="J9047" s="48"/>
    </row>
    <row r="9048" spans="6:10" x14ac:dyDescent="0.25">
      <c r="F9048" s="48"/>
      <c r="G9048" s="48"/>
      <c r="H9048" s="61"/>
      <c r="I9048" s="48"/>
      <c r="J9048" s="48"/>
    </row>
    <row r="9049" spans="6:10" x14ac:dyDescent="0.25">
      <c r="F9049" s="48"/>
      <c r="G9049" s="48"/>
      <c r="H9049" s="61"/>
      <c r="I9049" s="48"/>
      <c r="J9049" s="48"/>
    </row>
    <row r="9050" spans="6:10" x14ac:dyDescent="0.25">
      <c r="F9050" s="48"/>
      <c r="G9050" s="48"/>
      <c r="H9050" s="61"/>
      <c r="I9050" s="48"/>
      <c r="J9050" s="48"/>
    </row>
    <row r="9051" spans="6:10" x14ac:dyDescent="0.25">
      <c r="F9051" s="48"/>
      <c r="G9051" s="48"/>
      <c r="H9051" s="61"/>
      <c r="I9051" s="48"/>
      <c r="J9051" s="48"/>
    </row>
    <row r="9052" spans="6:10" x14ac:dyDescent="0.25">
      <c r="F9052" s="48"/>
      <c r="G9052" s="48"/>
      <c r="H9052" s="61"/>
      <c r="I9052" s="48"/>
      <c r="J9052" s="48"/>
    </row>
    <row r="9053" spans="6:10" x14ac:dyDescent="0.25">
      <c r="F9053" s="48"/>
      <c r="G9053" s="48"/>
      <c r="H9053" s="61"/>
      <c r="I9053" s="48"/>
      <c r="J9053" s="48"/>
    </row>
    <row r="9054" spans="6:10" x14ac:dyDescent="0.25">
      <c r="F9054" s="48"/>
      <c r="G9054" s="48"/>
      <c r="H9054" s="61"/>
      <c r="I9054" s="48"/>
      <c r="J9054" s="48"/>
    </row>
    <row r="9055" spans="6:10" x14ac:dyDescent="0.25">
      <c r="F9055" s="48"/>
      <c r="G9055" s="48"/>
      <c r="H9055" s="61"/>
      <c r="I9055" s="48"/>
      <c r="J9055" s="48"/>
    </row>
    <row r="9056" spans="6:10" x14ac:dyDescent="0.25">
      <c r="F9056" s="48"/>
      <c r="G9056" s="48"/>
      <c r="H9056" s="61"/>
      <c r="I9056" s="48"/>
      <c r="J9056" s="48"/>
    </row>
    <row r="9057" spans="6:10" x14ac:dyDescent="0.25">
      <c r="F9057" s="48"/>
      <c r="G9057" s="48"/>
      <c r="H9057" s="61"/>
      <c r="I9057" s="48"/>
      <c r="J9057" s="48"/>
    </row>
    <row r="9058" spans="6:10" x14ac:dyDescent="0.25">
      <c r="F9058" s="48"/>
      <c r="G9058" s="48"/>
      <c r="H9058" s="61"/>
      <c r="I9058" s="48"/>
      <c r="J9058" s="48"/>
    </row>
    <row r="9059" spans="6:10" x14ac:dyDescent="0.25">
      <c r="F9059" s="48"/>
      <c r="G9059" s="48"/>
      <c r="H9059" s="61"/>
      <c r="I9059" s="48"/>
      <c r="J9059" s="48"/>
    </row>
    <row r="9060" spans="6:10" x14ac:dyDescent="0.25">
      <c r="F9060" s="48"/>
      <c r="G9060" s="48"/>
      <c r="H9060" s="61"/>
      <c r="I9060" s="48"/>
      <c r="J9060" s="48"/>
    </row>
    <row r="9061" spans="6:10" x14ac:dyDescent="0.25">
      <c r="F9061" s="48"/>
      <c r="G9061" s="48"/>
      <c r="H9061" s="61"/>
      <c r="I9061" s="48"/>
      <c r="J9061" s="48"/>
    </row>
    <row r="9062" spans="6:10" x14ac:dyDescent="0.25">
      <c r="F9062" s="48"/>
      <c r="G9062" s="48"/>
      <c r="H9062" s="61"/>
      <c r="I9062" s="48"/>
      <c r="J9062" s="48"/>
    </row>
    <row r="9063" spans="6:10" x14ac:dyDescent="0.25">
      <c r="F9063" s="48"/>
      <c r="G9063" s="48"/>
      <c r="H9063" s="61"/>
      <c r="I9063" s="48"/>
      <c r="J9063" s="48"/>
    </row>
    <row r="9064" spans="6:10" x14ac:dyDescent="0.25">
      <c r="F9064" s="48"/>
      <c r="G9064" s="48"/>
      <c r="H9064" s="61"/>
      <c r="I9064" s="48"/>
      <c r="J9064" s="48"/>
    </row>
    <row r="9065" spans="6:10" x14ac:dyDescent="0.25">
      <c r="F9065" s="48"/>
      <c r="G9065" s="48"/>
      <c r="H9065" s="61"/>
      <c r="I9065" s="48"/>
      <c r="J9065" s="48"/>
    </row>
    <row r="9066" spans="6:10" x14ac:dyDescent="0.25">
      <c r="F9066" s="48"/>
      <c r="G9066" s="48"/>
      <c r="H9066" s="61"/>
      <c r="I9066" s="48"/>
      <c r="J9066" s="48"/>
    </row>
    <row r="9067" spans="6:10" x14ac:dyDescent="0.25">
      <c r="F9067" s="48"/>
      <c r="G9067" s="48"/>
      <c r="H9067" s="61"/>
      <c r="I9067" s="48"/>
      <c r="J9067" s="48"/>
    </row>
    <row r="9068" spans="6:10" x14ac:dyDescent="0.25">
      <c r="F9068" s="48"/>
      <c r="G9068" s="48"/>
      <c r="H9068" s="61"/>
      <c r="I9068" s="48"/>
      <c r="J9068" s="48"/>
    </row>
    <row r="9069" spans="6:10" x14ac:dyDescent="0.25">
      <c r="F9069" s="48"/>
      <c r="G9069" s="48"/>
      <c r="H9069" s="61"/>
      <c r="I9069" s="48"/>
      <c r="J9069" s="48"/>
    </row>
    <row r="9070" spans="6:10" x14ac:dyDescent="0.25">
      <c r="F9070" s="48"/>
      <c r="G9070" s="48"/>
      <c r="H9070" s="61"/>
      <c r="I9070" s="48"/>
      <c r="J9070" s="48"/>
    </row>
    <row r="9071" spans="6:10" x14ac:dyDescent="0.25">
      <c r="F9071" s="48"/>
      <c r="G9071" s="48"/>
      <c r="H9071" s="61"/>
      <c r="I9071" s="48"/>
      <c r="J9071" s="48"/>
    </row>
    <row r="9072" spans="6:10" x14ac:dyDescent="0.25">
      <c r="F9072" s="48"/>
      <c r="G9072" s="48"/>
      <c r="H9072" s="61"/>
      <c r="I9072" s="48"/>
      <c r="J9072" s="48"/>
    </row>
    <row r="9073" spans="6:10" x14ac:dyDescent="0.25">
      <c r="F9073" s="48"/>
      <c r="G9073" s="48"/>
      <c r="H9073" s="61"/>
      <c r="I9073" s="48"/>
      <c r="J9073" s="48"/>
    </row>
    <row r="9074" spans="6:10" x14ac:dyDescent="0.25">
      <c r="F9074" s="48"/>
      <c r="G9074" s="48"/>
      <c r="H9074" s="61"/>
      <c r="I9074" s="48"/>
      <c r="J9074" s="48"/>
    </row>
    <row r="9075" spans="6:10" x14ac:dyDescent="0.25">
      <c r="F9075" s="48"/>
      <c r="G9075" s="48"/>
      <c r="H9075" s="61"/>
      <c r="I9075" s="48"/>
      <c r="J9075" s="48"/>
    </row>
    <row r="9076" spans="6:10" x14ac:dyDescent="0.25">
      <c r="F9076" s="48"/>
      <c r="G9076" s="48"/>
      <c r="H9076" s="61"/>
      <c r="I9076" s="48"/>
      <c r="J9076" s="48"/>
    </row>
    <row r="9077" spans="6:10" x14ac:dyDescent="0.25">
      <c r="F9077" s="48"/>
      <c r="G9077" s="48"/>
      <c r="H9077" s="61"/>
      <c r="I9077" s="48"/>
      <c r="J9077" s="48"/>
    </row>
    <row r="9078" spans="6:10" x14ac:dyDescent="0.25">
      <c r="F9078" s="48"/>
      <c r="G9078" s="48"/>
      <c r="H9078" s="61"/>
      <c r="I9078" s="48"/>
      <c r="J9078" s="48"/>
    </row>
    <row r="9079" spans="6:10" x14ac:dyDescent="0.25">
      <c r="F9079" s="48"/>
      <c r="G9079" s="48"/>
      <c r="H9079" s="61"/>
      <c r="I9079" s="48"/>
      <c r="J9079" s="48"/>
    </row>
    <row r="9080" spans="6:10" x14ac:dyDescent="0.25">
      <c r="F9080" s="48"/>
      <c r="G9080" s="48"/>
      <c r="H9080" s="61"/>
      <c r="I9080" s="48"/>
      <c r="J9080" s="48"/>
    </row>
    <row r="9081" spans="6:10" x14ac:dyDescent="0.25">
      <c r="F9081" s="48"/>
      <c r="G9081" s="48"/>
      <c r="H9081" s="61"/>
      <c r="I9081" s="48"/>
      <c r="J9081" s="48"/>
    </row>
    <row r="9082" spans="6:10" x14ac:dyDescent="0.25">
      <c r="F9082" s="48"/>
      <c r="G9082" s="48"/>
      <c r="H9082" s="61"/>
      <c r="I9082" s="48"/>
      <c r="J9082" s="48"/>
    </row>
    <row r="9083" spans="6:10" x14ac:dyDescent="0.25">
      <c r="F9083" s="48"/>
      <c r="G9083" s="48"/>
      <c r="H9083" s="61"/>
      <c r="I9083" s="48"/>
      <c r="J9083" s="48"/>
    </row>
    <row r="9084" spans="6:10" x14ac:dyDescent="0.25">
      <c r="F9084" s="48"/>
      <c r="G9084" s="48"/>
      <c r="H9084" s="61"/>
      <c r="I9084" s="48"/>
      <c r="J9084" s="48"/>
    </row>
    <row r="9085" spans="6:10" x14ac:dyDescent="0.25">
      <c r="F9085" s="48"/>
      <c r="G9085" s="48"/>
      <c r="H9085" s="61"/>
      <c r="I9085" s="48"/>
      <c r="J9085" s="48"/>
    </row>
    <row r="9086" spans="6:10" x14ac:dyDescent="0.25">
      <c r="F9086" s="48"/>
      <c r="G9086" s="48"/>
      <c r="H9086" s="61"/>
      <c r="I9086" s="48"/>
      <c r="J9086" s="48"/>
    </row>
    <row r="9087" spans="6:10" x14ac:dyDescent="0.25">
      <c r="F9087" s="48"/>
      <c r="G9087" s="48"/>
      <c r="H9087" s="61"/>
      <c r="I9087" s="48"/>
      <c r="J9087" s="48"/>
    </row>
    <row r="9088" spans="6:10" x14ac:dyDescent="0.25">
      <c r="F9088" s="48"/>
      <c r="G9088" s="48"/>
      <c r="H9088" s="61"/>
      <c r="I9088" s="48"/>
      <c r="J9088" s="48"/>
    </row>
    <row r="9089" spans="6:10" x14ac:dyDescent="0.25">
      <c r="F9089" s="48"/>
      <c r="G9089" s="48"/>
      <c r="H9089" s="61"/>
      <c r="I9089" s="48"/>
      <c r="J9089" s="48"/>
    </row>
    <row r="9090" spans="6:10" x14ac:dyDescent="0.25">
      <c r="F9090" s="48"/>
      <c r="G9090" s="48"/>
      <c r="H9090" s="61"/>
      <c r="I9090" s="48"/>
      <c r="J9090" s="48"/>
    </row>
    <row r="9091" spans="6:10" x14ac:dyDescent="0.25">
      <c r="F9091" s="48"/>
      <c r="G9091" s="48"/>
      <c r="H9091" s="61"/>
      <c r="I9091" s="48"/>
      <c r="J9091" s="48"/>
    </row>
    <row r="9092" spans="6:10" x14ac:dyDescent="0.25">
      <c r="F9092" s="48"/>
      <c r="G9092" s="48"/>
      <c r="H9092" s="61"/>
      <c r="I9092" s="48"/>
      <c r="J9092" s="48"/>
    </row>
    <row r="9093" spans="6:10" x14ac:dyDescent="0.25">
      <c r="F9093" s="48"/>
      <c r="G9093" s="48"/>
      <c r="H9093" s="61"/>
      <c r="I9093" s="48"/>
      <c r="J9093" s="48"/>
    </row>
    <row r="9094" spans="6:10" x14ac:dyDescent="0.25">
      <c r="F9094" s="48"/>
      <c r="G9094" s="48"/>
      <c r="H9094" s="61"/>
      <c r="I9094" s="48"/>
      <c r="J9094" s="48"/>
    </row>
    <row r="9095" spans="6:10" x14ac:dyDescent="0.25">
      <c r="F9095" s="48"/>
      <c r="G9095" s="48"/>
      <c r="H9095" s="61"/>
      <c r="I9095" s="48"/>
      <c r="J9095" s="48"/>
    </row>
    <row r="9096" spans="6:10" x14ac:dyDescent="0.25">
      <c r="F9096" s="48"/>
      <c r="G9096" s="48"/>
      <c r="H9096" s="61"/>
      <c r="I9096" s="48"/>
      <c r="J9096" s="48"/>
    </row>
    <row r="9097" spans="6:10" x14ac:dyDescent="0.25">
      <c r="F9097" s="48"/>
      <c r="G9097" s="48"/>
      <c r="H9097" s="61"/>
      <c r="I9097" s="48"/>
      <c r="J9097" s="48"/>
    </row>
    <row r="9098" spans="6:10" x14ac:dyDescent="0.25">
      <c r="F9098" s="48"/>
      <c r="G9098" s="48"/>
      <c r="H9098" s="61"/>
      <c r="I9098" s="48"/>
      <c r="J9098" s="48"/>
    </row>
    <row r="9099" spans="6:10" x14ac:dyDescent="0.25">
      <c r="F9099" s="48"/>
      <c r="G9099" s="48"/>
      <c r="H9099" s="61"/>
      <c r="I9099" s="48"/>
      <c r="J9099" s="48"/>
    </row>
    <row r="9100" spans="6:10" x14ac:dyDescent="0.25">
      <c r="F9100" s="48"/>
      <c r="G9100" s="48"/>
      <c r="H9100" s="61"/>
      <c r="I9100" s="48"/>
      <c r="J9100" s="48"/>
    </row>
    <row r="9101" spans="6:10" x14ac:dyDescent="0.25">
      <c r="F9101" s="48"/>
      <c r="G9101" s="48"/>
      <c r="H9101" s="61"/>
      <c r="I9101" s="48"/>
      <c r="J9101" s="48"/>
    </row>
    <row r="9102" spans="6:10" x14ac:dyDescent="0.25">
      <c r="F9102" s="48"/>
      <c r="G9102" s="48"/>
      <c r="H9102" s="61"/>
      <c r="I9102" s="48"/>
      <c r="J9102" s="48"/>
    </row>
    <row r="9103" spans="6:10" x14ac:dyDescent="0.25">
      <c r="F9103" s="48"/>
      <c r="G9103" s="48"/>
      <c r="H9103" s="61"/>
      <c r="I9103" s="48"/>
      <c r="J9103" s="48"/>
    </row>
    <row r="9104" spans="6:10" x14ac:dyDescent="0.25">
      <c r="F9104" s="48"/>
      <c r="G9104" s="48"/>
      <c r="H9104" s="61"/>
      <c r="I9104" s="48"/>
      <c r="J9104" s="48"/>
    </row>
    <row r="9105" spans="6:10" x14ac:dyDescent="0.25">
      <c r="F9105" s="48"/>
      <c r="G9105" s="48"/>
      <c r="H9105" s="61"/>
      <c r="I9105" s="48"/>
      <c r="J9105" s="48"/>
    </row>
    <row r="9106" spans="6:10" x14ac:dyDescent="0.25">
      <c r="F9106" s="48"/>
      <c r="G9106" s="48"/>
      <c r="H9106" s="61"/>
      <c r="I9106" s="48"/>
      <c r="J9106" s="48"/>
    </row>
    <row r="9107" spans="6:10" x14ac:dyDescent="0.25">
      <c r="F9107" s="48"/>
      <c r="G9107" s="48"/>
      <c r="H9107" s="61"/>
      <c r="I9107" s="48"/>
      <c r="J9107" s="48"/>
    </row>
    <row r="9108" spans="6:10" x14ac:dyDescent="0.25">
      <c r="F9108" s="48"/>
      <c r="G9108" s="48"/>
      <c r="H9108" s="61"/>
      <c r="I9108" s="48"/>
      <c r="J9108" s="48"/>
    </row>
    <row r="9109" spans="6:10" x14ac:dyDescent="0.25">
      <c r="F9109" s="48"/>
      <c r="G9109" s="48"/>
      <c r="H9109" s="61"/>
      <c r="I9109" s="48"/>
      <c r="J9109" s="48"/>
    </row>
    <row r="9110" spans="6:10" x14ac:dyDescent="0.25">
      <c r="F9110" s="48"/>
      <c r="G9110" s="48"/>
      <c r="H9110" s="61"/>
      <c r="I9110" s="48"/>
      <c r="J9110" s="48"/>
    </row>
    <row r="9111" spans="6:10" x14ac:dyDescent="0.25">
      <c r="F9111" s="48"/>
      <c r="G9111" s="48"/>
      <c r="H9111" s="61"/>
      <c r="I9111" s="48"/>
      <c r="J9111" s="48"/>
    </row>
    <row r="9112" spans="6:10" x14ac:dyDescent="0.25">
      <c r="F9112" s="48"/>
      <c r="G9112" s="48"/>
      <c r="H9112" s="61"/>
      <c r="I9112" s="48"/>
      <c r="J9112" s="48"/>
    </row>
    <row r="9113" spans="6:10" x14ac:dyDescent="0.25">
      <c r="F9113" s="48"/>
      <c r="G9113" s="48"/>
      <c r="H9113" s="61"/>
      <c r="I9113" s="48"/>
      <c r="J9113" s="48"/>
    </row>
    <row r="9114" spans="6:10" x14ac:dyDescent="0.25">
      <c r="F9114" s="48"/>
      <c r="G9114" s="48"/>
      <c r="H9114" s="61"/>
      <c r="I9114" s="48"/>
      <c r="J9114" s="48"/>
    </row>
    <row r="9115" spans="6:10" x14ac:dyDescent="0.25">
      <c r="F9115" s="48"/>
      <c r="G9115" s="48"/>
      <c r="H9115" s="61"/>
      <c r="I9115" s="48"/>
      <c r="J9115" s="48"/>
    </row>
    <row r="9116" spans="6:10" x14ac:dyDescent="0.25">
      <c r="F9116" s="48"/>
      <c r="G9116" s="48"/>
      <c r="H9116" s="61"/>
      <c r="I9116" s="48"/>
      <c r="J9116" s="48"/>
    </row>
    <row r="9117" spans="6:10" x14ac:dyDescent="0.25">
      <c r="F9117" s="48"/>
      <c r="G9117" s="48"/>
      <c r="H9117" s="61"/>
      <c r="I9117" s="48"/>
      <c r="J9117" s="48"/>
    </row>
    <row r="9118" spans="6:10" x14ac:dyDescent="0.25">
      <c r="F9118" s="48"/>
      <c r="G9118" s="48"/>
      <c r="H9118" s="61"/>
      <c r="I9118" s="48"/>
      <c r="J9118" s="48"/>
    </row>
    <row r="9119" spans="6:10" x14ac:dyDescent="0.25">
      <c r="F9119" s="48"/>
      <c r="G9119" s="48"/>
      <c r="H9119" s="61"/>
      <c r="I9119" s="48"/>
      <c r="J9119" s="48"/>
    </row>
    <row r="9120" spans="6:10" x14ac:dyDescent="0.25">
      <c r="F9120" s="48"/>
      <c r="G9120" s="48"/>
      <c r="H9120" s="61"/>
      <c r="I9120" s="48"/>
      <c r="J9120" s="48"/>
    </row>
    <row r="9121" spans="6:10" x14ac:dyDescent="0.25">
      <c r="F9121" s="48"/>
      <c r="G9121" s="48"/>
      <c r="H9121" s="61"/>
      <c r="I9121" s="48"/>
      <c r="J9121" s="48"/>
    </row>
    <row r="9122" spans="6:10" x14ac:dyDescent="0.25">
      <c r="F9122" s="48"/>
      <c r="G9122" s="48"/>
      <c r="H9122" s="61"/>
      <c r="I9122" s="48"/>
      <c r="J9122" s="48"/>
    </row>
    <row r="9123" spans="6:10" x14ac:dyDescent="0.25">
      <c r="F9123" s="48"/>
      <c r="G9123" s="48"/>
      <c r="H9123" s="61"/>
      <c r="I9123" s="48"/>
      <c r="J9123" s="48"/>
    </row>
    <row r="9124" spans="6:10" x14ac:dyDescent="0.25">
      <c r="F9124" s="48"/>
      <c r="G9124" s="48"/>
      <c r="H9124" s="61"/>
      <c r="I9124" s="48"/>
      <c r="J9124" s="48"/>
    </row>
    <row r="9125" spans="6:10" x14ac:dyDescent="0.25">
      <c r="F9125" s="48"/>
      <c r="G9125" s="48"/>
      <c r="H9125" s="61"/>
      <c r="I9125" s="48"/>
      <c r="J9125" s="48"/>
    </row>
    <row r="9126" spans="6:10" x14ac:dyDescent="0.25">
      <c r="F9126" s="48"/>
      <c r="G9126" s="48"/>
      <c r="H9126" s="61"/>
      <c r="I9126" s="48"/>
      <c r="J9126" s="48"/>
    </row>
    <row r="9127" spans="6:10" x14ac:dyDescent="0.25">
      <c r="F9127" s="48"/>
      <c r="G9127" s="48"/>
      <c r="H9127" s="61"/>
      <c r="I9127" s="48"/>
      <c r="J9127" s="48"/>
    </row>
    <row r="9128" spans="6:10" x14ac:dyDescent="0.25">
      <c r="F9128" s="48"/>
      <c r="G9128" s="48"/>
      <c r="H9128" s="61"/>
      <c r="I9128" s="48"/>
      <c r="J9128" s="48"/>
    </row>
    <row r="9129" spans="6:10" x14ac:dyDescent="0.25">
      <c r="F9129" s="48"/>
      <c r="G9129" s="48"/>
      <c r="H9129" s="61"/>
      <c r="I9129" s="48"/>
      <c r="J9129" s="48"/>
    </row>
    <row r="9130" spans="6:10" x14ac:dyDescent="0.25">
      <c r="F9130" s="48"/>
      <c r="G9130" s="48"/>
      <c r="H9130" s="61"/>
      <c r="I9130" s="48"/>
      <c r="J9130" s="48"/>
    </row>
    <row r="9131" spans="6:10" x14ac:dyDescent="0.25">
      <c r="F9131" s="48"/>
      <c r="G9131" s="48"/>
      <c r="H9131" s="61"/>
      <c r="I9131" s="48"/>
      <c r="J9131" s="48"/>
    </row>
    <row r="9132" spans="6:10" x14ac:dyDescent="0.25">
      <c r="F9132" s="48"/>
      <c r="G9132" s="48"/>
      <c r="H9132" s="61"/>
      <c r="I9132" s="48"/>
      <c r="J9132" s="48"/>
    </row>
    <row r="9133" spans="6:10" x14ac:dyDescent="0.25">
      <c r="F9133" s="48"/>
      <c r="G9133" s="48"/>
      <c r="H9133" s="61"/>
      <c r="I9133" s="48"/>
      <c r="J9133" s="48"/>
    </row>
    <row r="9134" spans="6:10" x14ac:dyDescent="0.25">
      <c r="F9134" s="48"/>
      <c r="G9134" s="48"/>
      <c r="H9134" s="61"/>
      <c r="I9134" s="48"/>
      <c r="J9134" s="48"/>
    </row>
    <row r="9135" spans="6:10" x14ac:dyDescent="0.25">
      <c r="F9135" s="48"/>
      <c r="G9135" s="48"/>
      <c r="H9135" s="61"/>
      <c r="I9135" s="48"/>
      <c r="J9135" s="48"/>
    </row>
    <row r="9136" spans="6:10" x14ac:dyDescent="0.25">
      <c r="F9136" s="48"/>
      <c r="G9136" s="48"/>
      <c r="H9136" s="61"/>
      <c r="I9136" s="48"/>
      <c r="J9136" s="48"/>
    </row>
    <row r="9137" spans="6:10" x14ac:dyDescent="0.25">
      <c r="F9137" s="48"/>
      <c r="G9137" s="48"/>
      <c r="H9137" s="61"/>
      <c r="I9137" s="48"/>
      <c r="J9137" s="48"/>
    </row>
    <row r="9138" spans="6:10" x14ac:dyDescent="0.25">
      <c r="F9138" s="48"/>
      <c r="G9138" s="48"/>
      <c r="H9138" s="61"/>
      <c r="I9138" s="48"/>
      <c r="J9138" s="48"/>
    </row>
    <row r="9139" spans="6:10" x14ac:dyDescent="0.25">
      <c r="F9139" s="48"/>
      <c r="G9139" s="48"/>
      <c r="H9139" s="61"/>
      <c r="I9139" s="48"/>
      <c r="J9139" s="48"/>
    </row>
    <row r="9140" spans="6:10" x14ac:dyDescent="0.25">
      <c r="F9140" s="48"/>
      <c r="G9140" s="48"/>
      <c r="H9140" s="61"/>
      <c r="I9140" s="48"/>
      <c r="J9140" s="48"/>
    </row>
    <row r="9141" spans="6:10" x14ac:dyDescent="0.25">
      <c r="F9141" s="48"/>
      <c r="G9141" s="48"/>
      <c r="H9141" s="61"/>
      <c r="I9141" s="48"/>
      <c r="J9141" s="48"/>
    </row>
    <row r="9142" spans="6:10" x14ac:dyDescent="0.25">
      <c r="F9142" s="48"/>
      <c r="G9142" s="48"/>
      <c r="H9142" s="61"/>
      <c r="I9142" s="48"/>
      <c r="J9142" s="48"/>
    </row>
    <row r="9143" spans="6:10" x14ac:dyDescent="0.25">
      <c r="F9143" s="48"/>
      <c r="G9143" s="48"/>
      <c r="H9143" s="61"/>
      <c r="I9143" s="48"/>
      <c r="J9143" s="48"/>
    </row>
    <row r="9144" spans="6:10" x14ac:dyDescent="0.25">
      <c r="F9144" s="48"/>
      <c r="G9144" s="48"/>
      <c r="H9144" s="61"/>
      <c r="I9144" s="48"/>
      <c r="J9144" s="48"/>
    </row>
    <row r="9145" spans="6:10" x14ac:dyDescent="0.25">
      <c r="F9145" s="48"/>
      <c r="G9145" s="48"/>
      <c r="H9145" s="61"/>
      <c r="I9145" s="48"/>
      <c r="J9145" s="48"/>
    </row>
    <row r="9146" spans="6:10" x14ac:dyDescent="0.25">
      <c r="F9146" s="48"/>
      <c r="G9146" s="48"/>
      <c r="H9146" s="61"/>
      <c r="I9146" s="48"/>
      <c r="J9146" s="48"/>
    </row>
    <row r="9147" spans="6:10" x14ac:dyDescent="0.25">
      <c r="F9147" s="48"/>
      <c r="G9147" s="48"/>
      <c r="H9147" s="61"/>
      <c r="I9147" s="48"/>
      <c r="J9147" s="48"/>
    </row>
    <row r="9148" spans="6:10" x14ac:dyDescent="0.25">
      <c r="F9148" s="48"/>
      <c r="G9148" s="48"/>
      <c r="H9148" s="61"/>
      <c r="I9148" s="48"/>
      <c r="J9148" s="48"/>
    </row>
    <row r="9149" spans="6:10" x14ac:dyDescent="0.25">
      <c r="F9149" s="48"/>
      <c r="G9149" s="48"/>
      <c r="H9149" s="61"/>
      <c r="I9149" s="48"/>
      <c r="J9149" s="48"/>
    </row>
    <row r="9150" spans="6:10" x14ac:dyDescent="0.25">
      <c r="F9150" s="48"/>
      <c r="G9150" s="48"/>
      <c r="H9150" s="61"/>
      <c r="I9150" s="48"/>
      <c r="J9150" s="48"/>
    </row>
    <row r="9151" spans="6:10" x14ac:dyDescent="0.25">
      <c r="F9151" s="48"/>
      <c r="G9151" s="48"/>
      <c r="H9151" s="61"/>
      <c r="I9151" s="48"/>
      <c r="J9151" s="48"/>
    </row>
    <row r="9152" spans="6:10" x14ac:dyDescent="0.25">
      <c r="F9152" s="48"/>
      <c r="G9152" s="48"/>
      <c r="H9152" s="61"/>
      <c r="I9152" s="48"/>
      <c r="J9152" s="48"/>
    </row>
    <row r="9153" spans="6:10" x14ac:dyDescent="0.25">
      <c r="F9153" s="48"/>
      <c r="G9153" s="48"/>
      <c r="H9153" s="61"/>
      <c r="I9153" s="48"/>
      <c r="J9153" s="48"/>
    </row>
    <row r="9154" spans="6:10" x14ac:dyDescent="0.25">
      <c r="F9154" s="48"/>
      <c r="G9154" s="48"/>
      <c r="H9154" s="61"/>
      <c r="I9154" s="48"/>
      <c r="J9154" s="48"/>
    </row>
    <row r="9155" spans="6:10" x14ac:dyDescent="0.25">
      <c r="F9155" s="48"/>
      <c r="G9155" s="48"/>
      <c r="H9155" s="61"/>
      <c r="I9155" s="48"/>
      <c r="J9155" s="48"/>
    </row>
    <row r="9156" spans="6:10" x14ac:dyDescent="0.25">
      <c r="F9156" s="48"/>
      <c r="G9156" s="48"/>
      <c r="H9156" s="61"/>
      <c r="I9156" s="48"/>
      <c r="J9156" s="48"/>
    </row>
    <row r="9157" spans="6:10" x14ac:dyDescent="0.25">
      <c r="F9157" s="48"/>
      <c r="G9157" s="48"/>
      <c r="H9157" s="61"/>
      <c r="I9157" s="48"/>
      <c r="J9157" s="48"/>
    </row>
    <row r="9158" spans="6:10" x14ac:dyDescent="0.25">
      <c r="F9158" s="48"/>
      <c r="G9158" s="48"/>
      <c r="H9158" s="61"/>
      <c r="I9158" s="48"/>
      <c r="J9158" s="48"/>
    </row>
    <row r="9159" spans="6:10" x14ac:dyDescent="0.25">
      <c r="F9159" s="48"/>
      <c r="G9159" s="48"/>
      <c r="H9159" s="61"/>
      <c r="I9159" s="48"/>
      <c r="J9159" s="48"/>
    </row>
    <row r="9160" spans="6:10" x14ac:dyDescent="0.25">
      <c r="F9160" s="48"/>
      <c r="G9160" s="48"/>
      <c r="H9160" s="61"/>
      <c r="I9160" s="48"/>
      <c r="J9160" s="48"/>
    </row>
    <row r="9161" spans="6:10" x14ac:dyDescent="0.25">
      <c r="F9161" s="48"/>
      <c r="G9161" s="48"/>
      <c r="H9161" s="61"/>
      <c r="I9161" s="48"/>
      <c r="J9161" s="48"/>
    </row>
    <row r="9162" spans="6:10" x14ac:dyDescent="0.25">
      <c r="F9162" s="48"/>
      <c r="G9162" s="48"/>
      <c r="H9162" s="61"/>
      <c r="I9162" s="48"/>
      <c r="J9162" s="48"/>
    </row>
    <row r="9163" spans="6:10" x14ac:dyDescent="0.25">
      <c r="F9163" s="48"/>
      <c r="G9163" s="48"/>
      <c r="H9163" s="61"/>
      <c r="I9163" s="48"/>
      <c r="J9163" s="48"/>
    </row>
    <row r="9164" spans="6:10" x14ac:dyDescent="0.25">
      <c r="F9164" s="48"/>
      <c r="G9164" s="48"/>
      <c r="H9164" s="61"/>
      <c r="I9164" s="48"/>
      <c r="J9164" s="48"/>
    </row>
    <row r="9165" spans="6:10" x14ac:dyDescent="0.25">
      <c r="F9165" s="48"/>
      <c r="G9165" s="48"/>
      <c r="H9165" s="61"/>
      <c r="I9165" s="48"/>
      <c r="J9165" s="48"/>
    </row>
    <row r="9166" spans="6:10" x14ac:dyDescent="0.25">
      <c r="F9166" s="48"/>
      <c r="G9166" s="48"/>
      <c r="H9166" s="61"/>
      <c r="I9166" s="48"/>
      <c r="J9166" s="48"/>
    </row>
    <row r="9167" spans="6:10" x14ac:dyDescent="0.25">
      <c r="F9167" s="48"/>
      <c r="G9167" s="48"/>
      <c r="H9167" s="61"/>
      <c r="I9167" s="48"/>
      <c r="J9167" s="48"/>
    </row>
    <row r="9168" spans="6:10" x14ac:dyDescent="0.25">
      <c r="F9168" s="48"/>
      <c r="G9168" s="48"/>
      <c r="H9168" s="61"/>
      <c r="I9168" s="48"/>
      <c r="J9168" s="48"/>
    </row>
    <row r="9169" spans="6:10" x14ac:dyDescent="0.25">
      <c r="F9169" s="48"/>
      <c r="G9169" s="48"/>
      <c r="H9169" s="61"/>
      <c r="I9169" s="48"/>
      <c r="J9169" s="48"/>
    </row>
    <row r="9170" spans="6:10" x14ac:dyDescent="0.25">
      <c r="F9170" s="48"/>
      <c r="G9170" s="48"/>
      <c r="H9170" s="61"/>
      <c r="I9170" s="48"/>
      <c r="J9170" s="48"/>
    </row>
    <row r="9171" spans="6:10" x14ac:dyDescent="0.25">
      <c r="F9171" s="48"/>
      <c r="G9171" s="48"/>
      <c r="H9171" s="61"/>
      <c r="I9171" s="48"/>
      <c r="J9171" s="48"/>
    </row>
    <row r="9172" spans="6:10" x14ac:dyDescent="0.25">
      <c r="F9172" s="48"/>
      <c r="G9172" s="48"/>
      <c r="H9172" s="61"/>
      <c r="I9172" s="48"/>
      <c r="J9172" s="48"/>
    </row>
    <row r="9173" spans="6:10" x14ac:dyDescent="0.25">
      <c r="F9173" s="48"/>
      <c r="G9173" s="48"/>
      <c r="H9173" s="61"/>
      <c r="I9173" s="48"/>
      <c r="J9173" s="48"/>
    </row>
    <row r="9174" spans="6:10" x14ac:dyDescent="0.25">
      <c r="F9174" s="48"/>
      <c r="G9174" s="48"/>
      <c r="H9174" s="61"/>
      <c r="I9174" s="48"/>
      <c r="J9174" s="48"/>
    </row>
    <row r="9175" spans="6:10" x14ac:dyDescent="0.25">
      <c r="F9175" s="48"/>
      <c r="G9175" s="48"/>
      <c r="H9175" s="61"/>
      <c r="I9175" s="48"/>
      <c r="J9175" s="48"/>
    </row>
    <row r="9176" spans="6:10" x14ac:dyDescent="0.25">
      <c r="F9176" s="48"/>
      <c r="G9176" s="48"/>
      <c r="H9176" s="61"/>
      <c r="I9176" s="48"/>
      <c r="J9176" s="48"/>
    </row>
    <row r="9177" spans="6:10" x14ac:dyDescent="0.25">
      <c r="F9177" s="48"/>
      <c r="G9177" s="48"/>
      <c r="H9177" s="61"/>
      <c r="I9177" s="48"/>
      <c r="J9177" s="48"/>
    </row>
    <row r="9178" spans="6:10" x14ac:dyDescent="0.25">
      <c r="F9178" s="48"/>
      <c r="G9178" s="48"/>
      <c r="H9178" s="61"/>
      <c r="I9178" s="48"/>
      <c r="J9178" s="48"/>
    </row>
    <row r="9179" spans="6:10" x14ac:dyDescent="0.25">
      <c r="F9179" s="48"/>
      <c r="G9179" s="48"/>
      <c r="H9179" s="61"/>
      <c r="I9179" s="48"/>
      <c r="J9179" s="48"/>
    </row>
    <row r="9180" spans="6:10" x14ac:dyDescent="0.25">
      <c r="F9180" s="48"/>
      <c r="G9180" s="48"/>
      <c r="H9180" s="61"/>
      <c r="I9180" s="48"/>
      <c r="J9180" s="48"/>
    </row>
    <row r="9181" spans="6:10" x14ac:dyDescent="0.25">
      <c r="F9181" s="48"/>
      <c r="G9181" s="48"/>
      <c r="H9181" s="61"/>
      <c r="I9181" s="48"/>
      <c r="J9181" s="48"/>
    </row>
    <row r="9182" spans="6:10" x14ac:dyDescent="0.25">
      <c r="F9182" s="48"/>
      <c r="G9182" s="48"/>
      <c r="H9182" s="61"/>
      <c r="I9182" s="48"/>
      <c r="J9182" s="48"/>
    </row>
    <row r="9183" spans="6:10" x14ac:dyDescent="0.25">
      <c r="F9183" s="48"/>
      <c r="G9183" s="48"/>
      <c r="H9183" s="61"/>
      <c r="I9183" s="48"/>
      <c r="J9183" s="48"/>
    </row>
    <row r="9184" spans="6:10" x14ac:dyDescent="0.25">
      <c r="F9184" s="48"/>
      <c r="G9184" s="48"/>
      <c r="H9184" s="61"/>
      <c r="I9184" s="48"/>
      <c r="J9184" s="48"/>
    </row>
    <row r="9185" spans="6:10" x14ac:dyDescent="0.25">
      <c r="F9185" s="48"/>
      <c r="G9185" s="48"/>
      <c r="H9185" s="61"/>
      <c r="I9185" s="48"/>
      <c r="J9185" s="48"/>
    </row>
    <row r="9186" spans="6:10" x14ac:dyDescent="0.25">
      <c r="F9186" s="48"/>
      <c r="G9186" s="48"/>
      <c r="H9186" s="61"/>
      <c r="I9186" s="48"/>
      <c r="J9186" s="48"/>
    </row>
    <row r="9187" spans="6:10" x14ac:dyDescent="0.25">
      <c r="F9187" s="48"/>
      <c r="G9187" s="48"/>
      <c r="H9187" s="61"/>
      <c r="I9187" s="48"/>
      <c r="J9187" s="48"/>
    </row>
    <row r="9188" spans="6:10" x14ac:dyDescent="0.25">
      <c r="F9188" s="48"/>
      <c r="G9188" s="48"/>
      <c r="H9188" s="61"/>
      <c r="I9188" s="48"/>
      <c r="J9188" s="48"/>
    </row>
    <row r="9189" spans="6:10" x14ac:dyDescent="0.25">
      <c r="F9189" s="48"/>
      <c r="G9189" s="48"/>
      <c r="H9189" s="61"/>
      <c r="I9189" s="48"/>
      <c r="J9189" s="48"/>
    </row>
    <row r="9190" spans="6:10" x14ac:dyDescent="0.25">
      <c r="F9190" s="48"/>
      <c r="G9190" s="48"/>
      <c r="H9190" s="61"/>
      <c r="I9190" s="48"/>
      <c r="J9190" s="48"/>
    </row>
    <row r="9191" spans="6:10" x14ac:dyDescent="0.25">
      <c r="F9191" s="48"/>
      <c r="G9191" s="48"/>
      <c r="H9191" s="61"/>
      <c r="I9191" s="48"/>
      <c r="J9191" s="48"/>
    </row>
    <row r="9192" spans="6:10" x14ac:dyDescent="0.25">
      <c r="F9192" s="48"/>
      <c r="G9192" s="48"/>
      <c r="H9192" s="61"/>
      <c r="I9192" s="48"/>
      <c r="J9192" s="48"/>
    </row>
    <row r="9193" spans="6:10" x14ac:dyDescent="0.25">
      <c r="F9193" s="48"/>
      <c r="G9193" s="48"/>
      <c r="H9193" s="61"/>
      <c r="I9193" s="48"/>
      <c r="J9193" s="48"/>
    </row>
    <row r="9194" spans="6:10" x14ac:dyDescent="0.25">
      <c r="F9194" s="48"/>
      <c r="G9194" s="48"/>
      <c r="H9194" s="61"/>
      <c r="I9194" s="48"/>
      <c r="J9194" s="48"/>
    </row>
    <row r="9195" spans="6:10" x14ac:dyDescent="0.25">
      <c r="F9195" s="48"/>
      <c r="G9195" s="48"/>
      <c r="H9195" s="61"/>
      <c r="I9195" s="48"/>
      <c r="J9195" s="48"/>
    </row>
    <row r="9196" spans="6:10" x14ac:dyDescent="0.25">
      <c r="F9196" s="48"/>
      <c r="G9196" s="48"/>
      <c r="H9196" s="61"/>
      <c r="I9196" s="48"/>
      <c r="J9196" s="48"/>
    </row>
    <row r="9197" spans="6:10" x14ac:dyDescent="0.25">
      <c r="F9197" s="48"/>
      <c r="G9197" s="48"/>
      <c r="H9197" s="61"/>
      <c r="I9197" s="48"/>
      <c r="J9197" s="48"/>
    </row>
    <row r="9198" spans="6:10" x14ac:dyDescent="0.25">
      <c r="F9198" s="48"/>
      <c r="G9198" s="48"/>
      <c r="H9198" s="61"/>
      <c r="I9198" s="48"/>
      <c r="J9198" s="48"/>
    </row>
    <row r="9199" spans="6:10" x14ac:dyDescent="0.25">
      <c r="F9199" s="48"/>
      <c r="G9199" s="48"/>
      <c r="H9199" s="61"/>
      <c r="I9199" s="48"/>
      <c r="J9199" s="48"/>
    </row>
    <row r="9200" spans="6:10" x14ac:dyDescent="0.25">
      <c r="F9200" s="48"/>
      <c r="G9200" s="48"/>
      <c r="H9200" s="61"/>
      <c r="I9200" s="48"/>
      <c r="J9200" s="48"/>
    </row>
    <row r="9201" spans="6:10" x14ac:dyDescent="0.25">
      <c r="F9201" s="48"/>
      <c r="G9201" s="48"/>
      <c r="H9201" s="61"/>
      <c r="I9201" s="48"/>
      <c r="J9201" s="48"/>
    </row>
    <row r="9202" spans="6:10" x14ac:dyDescent="0.25">
      <c r="F9202" s="48"/>
      <c r="G9202" s="48"/>
      <c r="H9202" s="61"/>
      <c r="I9202" s="48"/>
      <c r="J9202" s="48"/>
    </row>
    <row r="9203" spans="6:10" x14ac:dyDescent="0.25">
      <c r="F9203" s="48"/>
      <c r="G9203" s="48"/>
      <c r="H9203" s="61"/>
      <c r="I9203" s="48"/>
      <c r="J9203" s="48"/>
    </row>
    <row r="9204" spans="6:10" x14ac:dyDescent="0.25">
      <c r="F9204" s="48"/>
      <c r="G9204" s="48"/>
      <c r="H9204" s="61"/>
      <c r="I9204" s="48"/>
      <c r="J9204" s="48"/>
    </row>
    <row r="9205" spans="6:10" x14ac:dyDescent="0.25">
      <c r="F9205" s="48"/>
      <c r="G9205" s="48"/>
      <c r="H9205" s="61"/>
      <c r="I9205" s="48"/>
      <c r="J9205" s="48"/>
    </row>
    <row r="9206" spans="6:10" x14ac:dyDescent="0.25">
      <c r="F9206" s="48"/>
      <c r="G9206" s="48"/>
      <c r="H9206" s="61"/>
      <c r="I9206" s="48"/>
      <c r="J9206" s="48"/>
    </row>
    <row r="9207" spans="6:10" x14ac:dyDescent="0.25">
      <c r="F9207" s="48"/>
      <c r="G9207" s="48"/>
      <c r="H9207" s="61"/>
      <c r="I9207" s="48"/>
      <c r="J9207" s="48"/>
    </row>
    <row r="9208" spans="6:10" x14ac:dyDescent="0.25">
      <c r="F9208" s="48"/>
      <c r="G9208" s="48"/>
      <c r="H9208" s="61"/>
      <c r="I9208" s="48"/>
      <c r="J9208" s="48"/>
    </row>
    <row r="9209" spans="6:10" x14ac:dyDescent="0.25">
      <c r="F9209" s="48"/>
      <c r="G9209" s="48"/>
      <c r="H9209" s="61"/>
      <c r="I9209" s="48"/>
      <c r="J9209" s="48"/>
    </row>
    <row r="9210" spans="6:10" x14ac:dyDescent="0.25">
      <c r="F9210" s="48"/>
      <c r="G9210" s="48"/>
      <c r="H9210" s="61"/>
      <c r="I9210" s="48"/>
      <c r="J9210" s="48"/>
    </row>
    <row r="9211" spans="6:10" x14ac:dyDescent="0.25">
      <c r="F9211" s="48"/>
      <c r="G9211" s="48"/>
      <c r="H9211" s="61"/>
      <c r="I9211" s="48"/>
      <c r="J9211" s="48"/>
    </row>
    <row r="9212" spans="6:10" x14ac:dyDescent="0.25">
      <c r="F9212" s="48"/>
      <c r="G9212" s="48"/>
      <c r="H9212" s="61"/>
      <c r="I9212" s="48"/>
      <c r="J9212" s="48"/>
    </row>
    <row r="9213" spans="6:10" x14ac:dyDescent="0.25">
      <c r="F9213" s="48"/>
      <c r="G9213" s="48"/>
      <c r="H9213" s="61"/>
      <c r="I9213" s="48"/>
      <c r="J9213" s="48"/>
    </row>
    <row r="9214" spans="6:10" x14ac:dyDescent="0.25">
      <c r="F9214" s="48"/>
      <c r="G9214" s="48"/>
      <c r="H9214" s="61"/>
      <c r="I9214" s="48"/>
      <c r="J9214" s="48"/>
    </row>
    <row r="9215" spans="6:10" x14ac:dyDescent="0.25">
      <c r="F9215" s="48"/>
      <c r="G9215" s="48"/>
      <c r="H9215" s="61"/>
      <c r="I9215" s="48"/>
      <c r="J9215" s="48"/>
    </row>
    <row r="9216" spans="6:10" x14ac:dyDescent="0.25">
      <c r="F9216" s="48"/>
      <c r="G9216" s="48"/>
      <c r="H9216" s="61"/>
      <c r="I9216" s="48"/>
      <c r="J9216" s="48"/>
    </row>
    <row r="9217" spans="6:10" x14ac:dyDescent="0.25">
      <c r="F9217" s="48"/>
      <c r="G9217" s="48"/>
      <c r="H9217" s="61"/>
      <c r="I9217" s="48"/>
      <c r="J9217" s="48"/>
    </row>
    <row r="9218" spans="6:10" x14ac:dyDescent="0.25">
      <c r="F9218" s="48"/>
      <c r="G9218" s="48"/>
      <c r="H9218" s="61"/>
      <c r="I9218" s="48"/>
      <c r="J9218" s="48"/>
    </row>
    <row r="9219" spans="6:10" x14ac:dyDescent="0.25">
      <c r="F9219" s="48"/>
      <c r="G9219" s="48"/>
      <c r="H9219" s="61"/>
      <c r="I9219" s="48"/>
      <c r="J9219" s="48"/>
    </row>
    <row r="9220" spans="6:10" x14ac:dyDescent="0.25">
      <c r="F9220" s="48"/>
      <c r="G9220" s="48"/>
      <c r="H9220" s="61"/>
      <c r="I9220" s="48"/>
      <c r="J9220" s="48"/>
    </row>
    <row r="9221" spans="6:10" x14ac:dyDescent="0.25">
      <c r="F9221" s="48"/>
      <c r="G9221" s="48"/>
      <c r="H9221" s="61"/>
      <c r="I9221" s="48"/>
      <c r="J9221" s="48"/>
    </row>
    <row r="9222" spans="6:10" x14ac:dyDescent="0.25">
      <c r="F9222" s="48"/>
      <c r="G9222" s="48"/>
      <c r="H9222" s="61"/>
      <c r="I9222" s="48"/>
      <c r="J9222" s="48"/>
    </row>
    <row r="9223" spans="6:10" x14ac:dyDescent="0.25">
      <c r="F9223" s="48"/>
      <c r="G9223" s="48"/>
      <c r="H9223" s="61"/>
      <c r="I9223" s="48"/>
      <c r="J9223" s="48"/>
    </row>
    <row r="9224" spans="6:10" x14ac:dyDescent="0.25">
      <c r="F9224" s="48"/>
      <c r="G9224" s="48"/>
      <c r="H9224" s="61"/>
      <c r="I9224" s="48"/>
      <c r="J9224" s="48"/>
    </row>
    <row r="9225" spans="6:10" x14ac:dyDescent="0.25">
      <c r="F9225" s="48"/>
      <c r="G9225" s="48"/>
      <c r="H9225" s="61"/>
      <c r="I9225" s="48"/>
      <c r="J9225" s="48"/>
    </row>
    <row r="9226" spans="6:10" x14ac:dyDescent="0.25">
      <c r="F9226" s="48"/>
      <c r="G9226" s="48"/>
      <c r="H9226" s="61"/>
      <c r="I9226" s="48"/>
      <c r="J9226" s="48"/>
    </row>
    <row r="9227" spans="6:10" x14ac:dyDescent="0.25">
      <c r="F9227" s="48"/>
      <c r="G9227" s="48"/>
      <c r="H9227" s="61"/>
      <c r="I9227" s="48"/>
      <c r="J9227" s="48"/>
    </row>
    <row r="9228" spans="6:10" x14ac:dyDescent="0.25">
      <c r="F9228" s="48"/>
      <c r="G9228" s="48"/>
      <c r="H9228" s="61"/>
      <c r="I9228" s="48"/>
      <c r="J9228" s="48"/>
    </row>
    <row r="9229" spans="6:10" x14ac:dyDescent="0.25">
      <c r="F9229" s="48"/>
      <c r="G9229" s="48"/>
      <c r="H9229" s="61"/>
      <c r="I9229" s="48"/>
      <c r="J9229" s="48"/>
    </row>
    <row r="9230" spans="6:10" x14ac:dyDescent="0.25">
      <c r="F9230" s="48"/>
      <c r="G9230" s="48"/>
      <c r="H9230" s="61"/>
      <c r="I9230" s="48"/>
      <c r="J9230" s="48"/>
    </row>
    <row r="9231" spans="6:10" x14ac:dyDescent="0.25">
      <c r="F9231" s="48"/>
      <c r="G9231" s="48"/>
      <c r="H9231" s="61"/>
      <c r="I9231" s="48"/>
      <c r="J9231" s="48"/>
    </row>
    <row r="9232" spans="6:10" x14ac:dyDescent="0.25">
      <c r="F9232" s="48"/>
      <c r="G9232" s="48"/>
      <c r="H9232" s="61"/>
      <c r="I9232" s="48"/>
      <c r="J9232" s="48"/>
    </row>
    <row r="9233" spans="6:10" x14ac:dyDescent="0.25">
      <c r="F9233" s="48"/>
      <c r="G9233" s="48"/>
      <c r="H9233" s="61"/>
      <c r="I9233" s="48"/>
      <c r="J9233" s="48"/>
    </row>
    <row r="9234" spans="6:10" x14ac:dyDescent="0.25">
      <c r="F9234" s="48"/>
      <c r="G9234" s="48"/>
      <c r="H9234" s="61"/>
      <c r="I9234" s="48"/>
      <c r="J9234" s="48"/>
    </row>
    <row r="9235" spans="6:10" x14ac:dyDescent="0.25">
      <c r="F9235" s="48"/>
      <c r="G9235" s="48"/>
      <c r="H9235" s="61"/>
      <c r="I9235" s="48"/>
      <c r="J9235" s="48"/>
    </row>
    <row r="9236" spans="6:10" x14ac:dyDescent="0.25">
      <c r="F9236" s="48"/>
      <c r="G9236" s="48"/>
      <c r="H9236" s="61"/>
      <c r="I9236" s="48"/>
      <c r="J9236" s="48"/>
    </row>
    <row r="9237" spans="6:10" x14ac:dyDescent="0.25">
      <c r="F9237" s="48"/>
      <c r="G9237" s="48"/>
      <c r="H9237" s="61"/>
      <c r="I9237" s="48"/>
      <c r="J9237" s="48"/>
    </row>
    <row r="9238" spans="6:10" x14ac:dyDescent="0.25">
      <c r="F9238" s="48"/>
      <c r="G9238" s="48"/>
      <c r="H9238" s="61"/>
      <c r="I9238" s="48"/>
      <c r="J9238" s="48"/>
    </row>
    <row r="9239" spans="6:10" x14ac:dyDescent="0.25">
      <c r="F9239" s="48"/>
      <c r="G9239" s="48"/>
      <c r="H9239" s="61"/>
      <c r="I9239" s="48"/>
      <c r="J9239" s="48"/>
    </row>
    <row r="9240" spans="6:10" x14ac:dyDescent="0.25">
      <c r="F9240" s="48"/>
      <c r="G9240" s="48"/>
      <c r="H9240" s="61"/>
      <c r="I9240" s="48"/>
      <c r="J9240" s="48"/>
    </row>
    <row r="9241" spans="6:10" x14ac:dyDescent="0.25">
      <c r="F9241" s="48"/>
      <c r="G9241" s="48"/>
      <c r="H9241" s="61"/>
      <c r="I9241" s="48"/>
      <c r="J9241" s="48"/>
    </row>
    <row r="9242" spans="6:10" x14ac:dyDescent="0.25">
      <c r="F9242" s="48"/>
      <c r="G9242" s="48"/>
      <c r="H9242" s="61"/>
      <c r="I9242" s="48"/>
      <c r="J9242" s="48"/>
    </row>
    <row r="9243" spans="6:10" x14ac:dyDescent="0.25">
      <c r="F9243" s="48"/>
      <c r="G9243" s="48"/>
      <c r="H9243" s="61"/>
      <c r="I9243" s="48"/>
      <c r="J9243" s="48"/>
    </row>
    <row r="9244" spans="6:10" x14ac:dyDescent="0.25">
      <c r="F9244" s="48"/>
      <c r="G9244" s="48"/>
      <c r="H9244" s="61"/>
      <c r="I9244" s="48"/>
      <c r="J9244" s="48"/>
    </row>
    <row r="9245" spans="6:10" x14ac:dyDescent="0.25">
      <c r="F9245" s="48"/>
      <c r="G9245" s="48"/>
      <c r="H9245" s="61"/>
      <c r="I9245" s="48"/>
      <c r="J9245" s="48"/>
    </row>
    <row r="9246" spans="6:10" x14ac:dyDescent="0.25">
      <c r="F9246" s="48"/>
      <c r="G9246" s="48"/>
      <c r="H9246" s="61"/>
      <c r="I9246" s="48"/>
      <c r="J9246" s="48"/>
    </row>
    <row r="9247" spans="6:10" x14ac:dyDescent="0.25">
      <c r="F9247" s="48"/>
      <c r="G9247" s="48"/>
      <c r="H9247" s="61"/>
      <c r="I9247" s="48"/>
      <c r="J9247" s="48"/>
    </row>
    <row r="9248" spans="6:10" x14ac:dyDescent="0.25">
      <c r="F9248" s="48"/>
      <c r="G9248" s="48"/>
      <c r="H9248" s="61"/>
      <c r="I9248" s="48"/>
      <c r="J9248" s="48"/>
    </row>
    <row r="9249" spans="6:10" x14ac:dyDescent="0.25">
      <c r="F9249" s="48"/>
      <c r="G9249" s="48"/>
      <c r="H9249" s="61"/>
      <c r="I9249" s="48"/>
      <c r="J9249" s="48"/>
    </row>
    <row r="9250" spans="6:10" x14ac:dyDescent="0.25">
      <c r="F9250" s="48"/>
      <c r="G9250" s="48"/>
      <c r="H9250" s="61"/>
      <c r="I9250" s="48"/>
      <c r="J9250" s="48"/>
    </row>
    <row r="9251" spans="6:10" x14ac:dyDescent="0.25">
      <c r="F9251" s="48"/>
      <c r="G9251" s="48"/>
      <c r="H9251" s="61"/>
      <c r="I9251" s="48"/>
      <c r="J9251" s="48"/>
    </row>
    <row r="9252" spans="6:10" x14ac:dyDescent="0.25">
      <c r="F9252" s="48"/>
      <c r="G9252" s="48"/>
      <c r="H9252" s="61"/>
      <c r="I9252" s="48"/>
      <c r="J9252" s="48"/>
    </row>
    <row r="9253" spans="6:10" x14ac:dyDescent="0.25">
      <c r="F9253" s="48"/>
      <c r="G9253" s="48"/>
      <c r="H9253" s="61"/>
      <c r="I9253" s="48"/>
      <c r="J9253" s="48"/>
    </row>
    <row r="9254" spans="6:10" x14ac:dyDescent="0.25">
      <c r="F9254" s="48"/>
      <c r="G9254" s="48"/>
      <c r="H9254" s="61"/>
      <c r="I9254" s="48"/>
      <c r="J9254" s="48"/>
    </row>
    <row r="9255" spans="6:10" x14ac:dyDescent="0.25">
      <c r="F9255" s="48"/>
      <c r="G9255" s="48"/>
      <c r="H9255" s="61"/>
      <c r="I9255" s="48"/>
      <c r="J9255" s="48"/>
    </row>
    <row r="9256" spans="6:10" x14ac:dyDescent="0.25">
      <c r="F9256" s="48"/>
      <c r="G9256" s="48"/>
      <c r="H9256" s="61"/>
      <c r="I9256" s="48"/>
      <c r="J9256" s="48"/>
    </row>
    <row r="9257" spans="6:10" x14ac:dyDescent="0.25">
      <c r="F9257" s="48"/>
      <c r="G9257" s="48"/>
      <c r="H9257" s="61"/>
      <c r="I9257" s="48"/>
      <c r="J9257" s="48"/>
    </row>
    <row r="9258" spans="6:10" x14ac:dyDescent="0.25">
      <c r="F9258" s="48"/>
      <c r="G9258" s="48"/>
      <c r="H9258" s="61"/>
      <c r="I9258" s="48"/>
      <c r="J9258" s="48"/>
    </row>
    <row r="9259" spans="6:10" x14ac:dyDescent="0.25">
      <c r="F9259" s="48"/>
      <c r="G9259" s="48"/>
      <c r="H9259" s="61"/>
      <c r="I9259" s="48"/>
      <c r="J9259" s="48"/>
    </row>
    <row r="9260" spans="6:10" x14ac:dyDescent="0.25">
      <c r="F9260" s="48"/>
      <c r="G9260" s="48"/>
      <c r="H9260" s="61"/>
      <c r="I9260" s="48"/>
      <c r="J9260" s="48"/>
    </row>
    <row r="9261" spans="6:10" x14ac:dyDescent="0.25">
      <c r="F9261" s="48"/>
      <c r="G9261" s="48"/>
      <c r="H9261" s="61"/>
      <c r="I9261" s="48"/>
      <c r="J9261" s="48"/>
    </row>
    <row r="9262" spans="6:10" x14ac:dyDescent="0.25">
      <c r="F9262" s="48"/>
      <c r="G9262" s="48"/>
      <c r="H9262" s="61"/>
      <c r="I9262" s="48"/>
      <c r="J9262" s="48"/>
    </row>
    <row r="9263" spans="6:10" x14ac:dyDescent="0.25">
      <c r="F9263" s="48"/>
      <c r="G9263" s="48"/>
      <c r="H9263" s="61"/>
      <c r="I9263" s="48"/>
      <c r="J9263" s="48"/>
    </row>
    <row r="9264" spans="6:10" x14ac:dyDescent="0.25">
      <c r="F9264" s="48"/>
      <c r="G9264" s="48"/>
      <c r="H9264" s="61"/>
      <c r="I9264" s="48"/>
      <c r="J9264" s="48"/>
    </row>
    <row r="9265" spans="6:10" x14ac:dyDescent="0.25">
      <c r="F9265" s="48"/>
      <c r="G9265" s="48"/>
      <c r="H9265" s="61"/>
      <c r="I9265" s="48"/>
      <c r="J9265" s="48"/>
    </row>
    <row r="9266" spans="6:10" x14ac:dyDescent="0.25">
      <c r="F9266" s="48"/>
      <c r="G9266" s="48"/>
      <c r="H9266" s="61"/>
      <c r="I9266" s="48"/>
      <c r="J9266" s="48"/>
    </row>
    <row r="9267" spans="6:10" x14ac:dyDescent="0.25">
      <c r="F9267" s="48"/>
      <c r="G9267" s="48"/>
      <c r="H9267" s="61"/>
      <c r="I9267" s="48"/>
      <c r="J9267" s="48"/>
    </row>
    <row r="9268" spans="6:10" x14ac:dyDescent="0.25">
      <c r="F9268" s="48"/>
      <c r="G9268" s="48"/>
      <c r="H9268" s="61"/>
      <c r="I9268" s="48"/>
      <c r="J9268" s="48"/>
    </row>
    <row r="9269" spans="6:10" x14ac:dyDescent="0.25">
      <c r="F9269" s="48"/>
      <c r="G9269" s="48"/>
      <c r="H9269" s="61"/>
      <c r="I9269" s="48"/>
      <c r="J9269" s="48"/>
    </row>
    <row r="9270" spans="6:10" x14ac:dyDescent="0.25">
      <c r="F9270" s="48"/>
      <c r="G9270" s="48"/>
      <c r="H9270" s="61"/>
      <c r="I9270" s="48"/>
      <c r="J9270" s="48"/>
    </row>
    <row r="9271" spans="6:10" x14ac:dyDescent="0.25">
      <c r="F9271" s="48"/>
      <c r="G9271" s="48"/>
      <c r="H9271" s="61"/>
      <c r="I9271" s="48"/>
      <c r="J9271" s="48"/>
    </row>
    <row r="9272" spans="6:10" x14ac:dyDescent="0.25">
      <c r="F9272" s="48"/>
      <c r="G9272" s="48"/>
      <c r="H9272" s="61"/>
      <c r="I9272" s="48"/>
      <c r="J9272" s="48"/>
    </row>
    <row r="9273" spans="6:10" x14ac:dyDescent="0.25">
      <c r="F9273" s="48"/>
      <c r="G9273" s="48"/>
      <c r="H9273" s="61"/>
      <c r="I9273" s="48"/>
      <c r="J9273" s="48"/>
    </row>
    <row r="9274" spans="6:10" x14ac:dyDescent="0.25">
      <c r="F9274" s="48"/>
      <c r="G9274" s="48"/>
      <c r="H9274" s="61"/>
      <c r="I9274" s="48"/>
      <c r="J9274" s="48"/>
    </row>
    <row r="9275" spans="6:10" x14ac:dyDescent="0.25">
      <c r="F9275" s="48"/>
      <c r="G9275" s="48"/>
      <c r="H9275" s="61"/>
      <c r="I9275" s="48"/>
      <c r="J9275" s="48"/>
    </row>
    <row r="9276" spans="6:10" x14ac:dyDescent="0.25">
      <c r="F9276" s="48"/>
      <c r="G9276" s="48"/>
      <c r="H9276" s="61"/>
      <c r="I9276" s="48"/>
      <c r="J9276" s="48"/>
    </row>
    <row r="9277" spans="6:10" x14ac:dyDescent="0.25">
      <c r="F9277" s="48"/>
      <c r="G9277" s="48"/>
      <c r="H9277" s="61"/>
      <c r="I9277" s="48"/>
      <c r="J9277" s="48"/>
    </row>
    <row r="9278" spans="6:10" x14ac:dyDescent="0.25">
      <c r="F9278" s="48"/>
      <c r="G9278" s="48"/>
      <c r="H9278" s="61"/>
      <c r="I9278" s="48"/>
      <c r="J9278" s="48"/>
    </row>
    <row r="9279" spans="6:10" x14ac:dyDescent="0.25">
      <c r="F9279" s="48"/>
      <c r="G9279" s="48"/>
      <c r="H9279" s="61"/>
      <c r="I9279" s="48"/>
      <c r="J9279" s="48"/>
    </row>
    <row r="9280" spans="6:10" x14ac:dyDescent="0.25">
      <c r="F9280" s="48"/>
      <c r="G9280" s="48"/>
      <c r="H9280" s="61"/>
      <c r="I9280" s="48"/>
      <c r="J9280" s="48"/>
    </row>
    <row r="9281" spans="6:10" x14ac:dyDescent="0.25">
      <c r="F9281" s="48"/>
      <c r="G9281" s="48"/>
      <c r="H9281" s="61"/>
      <c r="I9281" s="48"/>
      <c r="J9281" s="48"/>
    </row>
    <row r="9282" spans="6:10" x14ac:dyDescent="0.25">
      <c r="F9282" s="48"/>
      <c r="G9282" s="48"/>
      <c r="H9282" s="61"/>
      <c r="I9282" s="48"/>
      <c r="J9282" s="48"/>
    </row>
    <row r="9283" spans="6:10" x14ac:dyDescent="0.25">
      <c r="F9283" s="48"/>
      <c r="G9283" s="48"/>
      <c r="H9283" s="61"/>
      <c r="I9283" s="48"/>
      <c r="J9283" s="48"/>
    </row>
    <row r="9284" spans="6:10" x14ac:dyDescent="0.25">
      <c r="F9284" s="48"/>
      <c r="G9284" s="48"/>
      <c r="H9284" s="61"/>
      <c r="I9284" s="48"/>
      <c r="J9284" s="48"/>
    </row>
    <row r="9285" spans="6:10" x14ac:dyDescent="0.25">
      <c r="F9285" s="48"/>
      <c r="G9285" s="48"/>
      <c r="H9285" s="61"/>
      <c r="I9285" s="48"/>
      <c r="J9285" s="48"/>
    </row>
    <row r="9286" spans="6:10" x14ac:dyDescent="0.25">
      <c r="F9286" s="48"/>
      <c r="G9286" s="48"/>
      <c r="H9286" s="61"/>
      <c r="I9286" s="48"/>
      <c r="J9286" s="48"/>
    </row>
    <row r="9287" spans="6:10" x14ac:dyDescent="0.25">
      <c r="F9287" s="48"/>
      <c r="G9287" s="48"/>
      <c r="H9287" s="61"/>
      <c r="I9287" s="48"/>
      <c r="J9287" s="48"/>
    </row>
    <row r="9288" spans="6:10" x14ac:dyDescent="0.25">
      <c r="F9288" s="48"/>
      <c r="G9288" s="48"/>
      <c r="H9288" s="61"/>
      <c r="I9288" s="48"/>
      <c r="J9288" s="48"/>
    </row>
    <row r="9289" spans="6:10" x14ac:dyDescent="0.25">
      <c r="F9289" s="48"/>
      <c r="G9289" s="48"/>
      <c r="H9289" s="61"/>
      <c r="I9289" s="48"/>
      <c r="J9289" s="48"/>
    </row>
    <row r="9290" spans="6:10" x14ac:dyDescent="0.25">
      <c r="F9290" s="48"/>
      <c r="G9290" s="48"/>
      <c r="H9290" s="61"/>
      <c r="I9290" s="48"/>
      <c r="J9290" s="48"/>
    </row>
    <row r="9291" spans="6:10" x14ac:dyDescent="0.25">
      <c r="F9291" s="48"/>
      <c r="G9291" s="48"/>
      <c r="H9291" s="61"/>
      <c r="I9291" s="48"/>
      <c r="J9291" s="48"/>
    </row>
    <row r="9292" spans="6:10" x14ac:dyDescent="0.25">
      <c r="F9292" s="48"/>
      <c r="G9292" s="48"/>
      <c r="H9292" s="61"/>
      <c r="I9292" s="48"/>
      <c r="J9292" s="48"/>
    </row>
    <row r="9293" spans="6:10" x14ac:dyDescent="0.25">
      <c r="F9293" s="48"/>
      <c r="G9293" s="48"/>
      <c r="H9293" s="61"/>
      <c r="I9293" s="48"/>
      <c r="J9293" s="48"/>
    </row>
    <row r="9294" spans="6:10" x14ac:dyDescent="0.25">
      <c r="F9294" s="48"/>
      <c r="G9294" s="48"/>
      <c r="H9294" s="61"/>
      <c r="I9294" s="48"/>
      <c r="J9294" s="48"/>
    </row>
    <row r="9295" spans="6:10" x14ac:dyDescent="0.25">
      <c r="F9295" s="48"/>
      <c r="G9295" s="48"/>
      <c r="H9295" s="61"/>
      <c r="I9295" s="48"/>
      <c r="J9295" s="48"/>
    </row>
    <row r="9296" spans="6:10" x14ac:dyDescent="0.25">
      <c r="F9296" s="48"/>
      <c r="G9296" s="48"/>
      <c r="H9296" s="61"/>
      <c r="I9296" s="48"/>
      <c r="J9296" s="48"/>
    </row>
    <row r="9297" spans="6:10" x14ac:dyDescent="0.25">
      <c r="F9297" s="48"/>
      <c r="G9297" s="48"/>
      <c r="H9297" s="61"/>
      <c r="I9297" s="48"/>
      <c r="J9297" s="48"/>
    </row>
    <row r="9298" spans="6:10" x14ac:dyDescent="0.25">
      <c r="F9298" s="48"/>
      <c r="G9298" s="48"/>
      <c r="H9298" s="61"/>
      <c r="I9298" s="48"/>
      <c r="J9298" s="48"/>
    </row>
    <row r="9299" spans="6:10" x14ac:dyDescent="0.25">
      <c r="F9299" s="48"/>
      <c r="G9299" s="48"/>
      <c r="H9299" s="61"/>
      <c r="I9299" s="48"/>
      <c r="J9299" s="48"/>
    </row>
    <row r="9300" spans="6:10" x14ac:dyDescent="0.25">
      <c r="F9300" s="48"/>
      <c r="G9300" s="48"/>
      <c r="H9300" s="61"/>
      <c r="I9300" s="48"/>
      <c r="J9300" s="48"/>
    </row>
    <row r="9301" spans="6:10" x14ac:dyDescent="0.25">
      <c r="F9301" s="48"/>
      <c r="G9301" s="48"/>
      <c r="H9301" s="61"/>
      <c r="I9301" s="48"/>
      <c r="J9301" s="48"/>
    </row>
    <row r="9302" spans="6:10" x14ac:dyDescent="0.25">
      <c r="F9302" s="48"/>
      <c r="G9302" s="48"/>
      <c r="H9302" s="61"/>
      <c r="I9302" s="48"/>
      <c r="J9302" s="48"/>
    </row>
    <row r="9303" spans="6:10" x14ac:dyDescent="0.25">
      <c r="F9303" s="48"/>
      <c r="G9303" s="48"/>
      <c r="H9303" s="61"/>
      <c r="I9303" s="48"/>
      <c r="J9303" s="48"/>
    </row>
    <row r="9304" spans="6:10" x14ac:dyDescent="0.25">
      <c r="F9304" s="48"/>
      <c r="G9304" s="48"/>
      <c r="H9304" s="61"/>
      <c r="I9304" s="48"/>
      <c r="J9304" s="48"/>
    </row>
    <row r="9305" spans="6:10" x14ac:dyDescent="0.25">
      <c r="F9305" s="48"/>
      <c r="G9305" s="48"/>
      <c r="H9305" s="61"/>
      <c r="I9305" s="48"/>
      <c r="J9305" s="48"/>
    </row>
    <row r="9306" spans="6:10" x14ac:dyDescent="0.25">
      <c r="F9306" s="48"/>
      <c r="G9306" s="48"/>
      <c r="H9306" s="61"/>
      <c r="I9306" s="48"/>
      <c r="J9306" s="48"/>
    </row>
    <row r="9307" spans="6:10" x14ac:dyDescent="0.25">
      <c r="F9307" s="48"/>
      <c r="G9307" s="48"/>
      <c r="H9307" s="61"/>
      <c r="I9307" s="48"/>
      <c r="J9307" s="48"/>
    </row>
    <row r="9308" spans="6:10" x14ac:dyDescent="0.25">
      <c r="F9308" s="48"/>
      <c r="G9308" s="48"/>
      <c r="H9308" s="61"/>
      <c r="I9308" s="48"/>
      <c r="J9308" s="48"/>
    </row>
    <row r="9309" spans="6:10" x14ac:dyDescent="0.25">
      <c r="F9309" s="48"/>
      <c r="G9309" s="48"/>
      <c r="H9309" s="61"/>
      <c r="I9309" s="48"/>
      <c r="J9309" s="48"/>
    </row>
    <row r="9310" spans="6:10" x14ac:dyDescent="0.25">
      <c r="F9310" s="48"/>
      <c r="G9310" s="48"/>
      <c r="H9310" s="61"/>
      <c r="I9310" s="48"/>
      <c r="J9310" s="48"/>
    </row>
    <row r="9311" spans="6:10" x14ac:dyDescent="0.25">
      <c r="F9311" s="48"/>
      <c r="G9311" s="48"/>
      <c r="H9311" s="61"/>
      <c r="I9311" s="48"/>
      <c r="J9311" s="48"/>
    </row>
    <row r="9312" spans="6:10" x14ac:dyDescent="0.25">
      <c r="F9312" s="48"/>
      <c r="G9312" s="48"/>
      <c r="H9312" s="61"/>
      <c r="I9312" s="48"/>
      <c r="J9312" s="48"/>
    </row>
    <row r="9313" spans="6:10" x14ac:dyDescent="0.25">
      <c r="F9313" s="48"/>
      <c r="G9313" s="48"/>
      <c r="H9313" s="61"/>
      <c r="I9313" s="48"/>
      <c r="J9313" s="48"/>
    </row>
    <row r="9314" spans="6:10" x14ac:dyDescent="0.25">
      <c r="F9314" s="48"/>
      <c r="G9314" s="48"/>
      <c r="H9314" s="61"/>
      <c r="I9314" s="48"/>
      <c r="J9314" s="48"/>
    </row>
    <row r="9315" spans="6:10" x14ac:dyDescent="0.25">
      <c r="F9315" s="48"/>
      <c r="G9315" s="48"/>
      <c r="H9315" s="61"/>
      <c r="I9315" s="48"/>
      <c r="J9315" s="48"/>
    </row>
    <row r="9316" spans="6:10" x14ac:dyDescent="0.25">
      <c r="F9316" s="48"/>
      <c r="G9316" s="48"/>
      <c r="H9316" s="61"/>
      <c r="I9316" s="48"/>
      <c r="J9316" s="48"/>
    </row>
    <row r="9317" spans="6:10" x14ac:dyDescent="0.25">
      <c r="F9317" s="48"/>
      <c r="G9317" s="48"/>
      <c r="H9317" s="61"/>
      <c r="I9317" s="48"/>
      <c r="J9317" s="48"/>
    </row>
    <row r="9318" spans="6:10" x14ac:dyDescent="0.25">
      <c r="F9318" s="48"/>
      <c r="G9318" s="48"/>
      <c r="H9318" s="61"/>
      <c r="I9318" s="48"/>
      <c r="J9318" s="48"/>
    </row>
    <row r="9319" spans="6:10" x14ac:dyDescent="0.25">
      <c r="F9319" s="48"/>
      <c r="G9319" s="48"/>
      <c r="H9319" s="61"/>
      <c r="I9319" s="48"/>
      <c r="J9319" s="48"/>
    </row>
    <row r="9320" spans="6:10" x14ac:dyDescent="0.25">
      <c r="F9320" s="48"/>
      <c r="G9320" s="48"/>
      <c r="H9320" s="61"/>
      <c r="I9320" s="48"/>
      <c r="J9320" s="48"/>
    </row>
    <row r="9321" spans="6:10" x14ac:dyDescent="0.25">
      <c r="F9321" s="48"/>
      <c r="G9321" s="48"/>
      <c r="H9321" s="61"/>
      <c r="I9321" s="48"/>
      <c r="J9321" s="48"/>
    </row>
    <row r="9322" spans="6:10" x14ac:dyDescent="0.25">
      <c r="F9322" s="48"/>
      <c r="G9322" s="48"/>
      <c r="H9322" s="61"/>
      <c r="I9322" s="48"/>
      <c r="J9322" s="48"/>
    </row>
    <row r="9323" spans="6:10" x14ac:dyDescent="0.25">
      <c r="F9323" s="48"/>
      <c r="G9323" s="48"/>
      <c r="H9323" s="61"/>
      <c r="I9323" s="48"/>
      <c r="J9323" s="48"/>
    </row>
    <row r="9324" spans="6:10" x14ac:dyDescent="0.25">
      <c r="F9324" s="48"/>
      <c r="G9324" s="48"/>
      <c r="H9324" s="61"/>
      <c r="I9324" s="48"/>
      <c r="J9324" s="48"/>
    </row>
    <row r="9325" spans="6:10" x14ac:dyDescent="0.25">
      <c r="F9325" s="48"/>
      <c r="G9325" s="48"/>
      <c r="H9325" s="61"/>
      <c r="I9325" s="48"/>
      <c r="J9325" s="48"/>
    </row>
    <row r="9326" spans="6:10" x14ac:dyDescent="0.25">
      <c r="F9326" s="48"/>
      <c r="G9326" s="48"/>
      <c r="H9326" s="61"/>
      <c r="I9326" s="48"/>
      <c r="J9326" s="48"/>
    </row>
    <row r="9327" spans="6:10" x14ac:dyDescent="0.25">
      <c r="F9327" s="48"/>
      <c r="G9327" s="48"/>
      <c r="H9327" s="61"/>
      <c r="I9327" s="48"/>
      <c r="J9327" s="48"/>
    </row>
    <row r="9328" spans="6:10" x14ac:dyDescent="0.25">
      <c r="F9328" s="48"/>
      <c r="G9328" s="48"/>
      <c r="H9328" s="61"/>
      <c r="I9328" s="48"/>
      <c r="J9328" s="48"/>
    </row>
    <row r="9329" spans="6:10" x14ac:dyDescent="0.25">
      <c r="F9329" s="48"/>
      <c r="G9329" s="48"/>
      <c r="H9329" s="61"/>
      <c r="I9329" s="48"/>
      <c r="J9329" s="48"/>
    </row>
    <row r="9330" spans="6:10" x14ac:dyDescent="0.25">
      <c r="F9330" s="48"/>
      <c r="G9330" s="48"/>
      <c r="H9330" s="61"/>
      <c r="I9330" s="48"/>
      <c r="J9330" s="48"/>
    </row>
    <row r="9331" spans="6:10" x14ac:dyDescent="0.25">
      <c r="F9331" s="48"/>
      <c r="G9331" s="48"/>
      <c r="H9331" s="61"/>
      <c r="I9331" s="48"/>
      <c r="J9331" s="48"/>
    </row>
    <row r="9332" spans="6:10" x14ac:dyDescent="0.25">
      <c r="F9332" s="48"/>
      <c r="G9332" s="48"/>
      <c r="H9332" s="61"/>
      <c r="I9332" s="48"/>
      <c r="J9332" s="48"/>
    </row>
    <row r="9333" spans="6:10" x14ac:dyDescent="0.25">
      <c r="F9333" s="48"/>
      <c r="G9333" s="48"/>
      <c r="H9333" s="61"/>
      <c r="I9333" s="48"/>
      <c r="J9333" s="48"/>
    </row>
    <row r="9334" spans="6:10" x14ac:dyDescent="0.25">
      <c r="F9334" s="48"/>
      <c r="G9334" s="48"/>
      <c r="H9334" s="61"/>
      <c r="I9334" s="48"/>
      <c r="J9334" s="48"/>
    </row>
    <row r="9335" spans="6:10" x14ac:dyDescent="0.25">
      <c r="F9335" s="48"/>
      <c r="G9335" s="48"/>
      <c r="H9335" s="61"/>
      <c r="I9335" s="48"/>
      <c r="J9335" s="48"/>
    </row>
    <row r="9336" spans="6:10" x14ac:dyDescent="0.25">
      <c r="F9336" s="48"/>
      <c r="G9336" s="48"/>
      <c r="H9336" s="61"/>
      <c r="I9336" s="48"/>
      <c r="J9336" s="48"/>
    </row>
    <row r="9337" spans="6:10" x14ac:dyDescent="0.25">
      <c r="F9337" s="48"/>
      <c r="G9337" s="48"/>
      <c r="H9337" s="61"/>
      <c r="I9337" s="48"/>
      <c r="J9337" s="48"/>
    </row>
    <row r="9338" spans="6:10" x14ac:dyDescent="0.25">
      <c r="F9338" s="48"/>
      <c r="G9338" s="48"/>
      <c r="H9338" s="61"/>
      <c r="I9338" s="48"/>
      <c r="J9338" s="48"/>
    </row>
    <row r="9339" spans="6:10" x14ac:dyDescent="0.25">
      <c r="F9339" s="48"/>
      <c r="G9339" s="48"/>
      <c r="H9339" s="61"/>
      <c r="I9339" s="48"/>
      <c r="J9339" s="48"/>
    </row>
    <row r="9340" spans="6:10" x14ac:dyDescent="0.25">
      <c r="F9340" s="48"/>
      <c r="G9340" s="48"/>
      <c r="H9340" s="61"/>
      <c r="I9340" s="48"/>
      <c r="J9340" s="48"/>
    </row>
    <row r="9341" spans="6:10" x14ac:dyDescent="0.25">
      <c r="F9341" s="48"/>
      <c r="G9341" s="48"/>
      <c r="H9341" s="61"/>
      <c r="I9341" s="48"/>
      <c r="J9341" s="48"/>
    </row>
    <row r="9342" spans="6:10" x14ac:dyDescent="0.25">
      <c r="F9342" s="48"/>
      <c r="G9342" s="48"/>
      <c r="H9342" s="61"/>
      <c r="I9342" s="48"/>
      <c r="J9342" s="48"/>
    </row>
    <row r="9343" spans="6:10" x14ac:dyDescent="0.25">
      <c r="F9343" s="48"/>
      <c r="G9343" s="48"/>
      <c r="H9343" s="61"/>
      <c r="I9343" s="48"/>
      <c r="J9343" s="48"/>
    </row>
    <row r="9344" spans="6:10" x14ac:dyDescent="0.25">
      <c r="F9344" s="48"/>
      <c r="G9344" s="48"/>
      <c r="H9344" s="61"/>
      <c r="I9344" s="48"/>
      <c r="J9344" s="48"/>
    </row>
    <row r="9345" spans="6:10" x14ac:dyDescent="0.25">
      <c r="F9345" s="48"/>
      <c r="G9345" s="48"/>
      <c r="H9345" s="61"/>
      <c r="I9345" s="48"/>
      <c r="J9345" s="48"/>
    </row>
    <row r="9346" spans="6:10" x14ac:dyDescent="0.25">
      <c r="F9346" s="48"/>
      <c r="G9346" s="48"/>
      <c r="H9346" s="61"/>
      <c r="I9346" s="48"/>
      <c r="J9346" s="48"/>
    </row>
    <row r="9347" spans="6:10" x14ac:dyDescent="0.25">
      <c r="F9347" s="48"/>
      <c r="G9347" s="48"/>
      <c r="H9347" s="61"/>
      <c r="I9347" s="48"/>
      <c r="J9347" s="48"/>
    </row>
    <row r="9348" spans="6:10" x14ac:dyDescent="0.25">
      <c r="F9348" s="48"/>
      <c r="G9348" s="48"/>
      <c r="H9348" s="61"/>
      <c r="I9348" s="48"/>
      <c r="J9348" s="48"/>
    </row>
    <row r="9349" spans="6:10" x14ac:dyDescent="0.25">
      <c r="F9349" s="48"/>
      <c r="G9349" s="48"/>
      <c r="H9349" s="61"/>
      <c r="I9349" s="48"/>
      <c r="J9349" s="48"/>
    </row>
    <row r="9350" spans="6:10" x14ac:dyDescent="0.25">
      <c r="F9350" s="48"/>
      <c r="G9350" s="48"/>
      <c r="H9350" s="61"/>
      <c r="I9350" s="48"/>
      <c r="J9350" s="48"/>
    </row>
    <row r="9351" spans="6:10" x14ac:dyDescent="0.25">
      <c r="F9351" s="48"/>
      <c r="G9351" s="48"/>
      <c r="H9351" s="61"/>
      <c r="I9351" s="48"/>
      <c r="J9351" s="48"/>
    </row>
    <row r="9352" spans="6:10" x14ac:dyDescent="0.25">
      <c r="F9352" s="48"/>
      <c r="G9352" s="48"/>
      <c r="H9352" s="61"/>
      <c r="I9352" s="48"/>
      <c r="J9352" s="48"/>
    </row>
    <row r="9353" spans="6:10" x14ac:dyDescent="0.25">
      <c r="F9353" s="48"/>
      <c r="G9353" s="48"/>
      <c r="H9353" s="61"/>
      <c r="I9353" s="48"/>
      <c r="J9353" s="48"/>
    </row>
    <row r="9354" spans="6:10" x14ac:dyDescent="0.25">
      <c r="F9354" s="48"/>
      <c r="G9354" s="48"/>
      <c r="H9354" s="61"/>
      <c r="I9354" s="48"/>
      <c r="J9354" s="48"/>
    </row>
    <row r="9355" spans="6:10" x14ac:dyDescent="0.25">
      <c r="F9355" s="48"/>
      <c r="G9355" s="48"/>
      <c r="H9355" s="61"/>
      <c r="I9355" s="48"/>
      <c r="J9355" s="48"/>
    </row>
    <row r="9356" spans="6:10" x14ac:dyDescent="0.25">
      <c r="F9356" s="48"/>
      <c r="G9356" s="48"/>
      <c r="H9356" s="61"/>
      <c r="I9356" s="48"/>
      <c r="J9356" s="48"/>
    </row>
    <row r="9357" spans="6:10" x14ac:dyDescent="0.25">
      <c r="F9357" s="48"/>
      <c r="G9357" s="48"/>
      <c r="H9357" s="61"/>
      <c r="I9357" s="48"/>
      <c r="J9357" s="48"/>
    </row>
    <row r="9358" spans="6:10" x14ac:dyDescent="0.25">
      <c r="F9358" s="48"/>
      <c r="G9358" s="48"/>
      <c r="H9358" s="61"/>
      <c r="I9358" s="48"/>
      <c r="J9358" s="48"/>
    </row>
    <row r="9359" spans="6:10" x14ac:dyDescent="0.25">
      <c r="F9359" s="48"/>
      <c r="G9359" s="48"/>
      <c r="H9359" s="61"/>
      <c r="I9359" s="48"/>
      <c r="J9359" s="48"/>
    </row>
    <row r="9360" spans="6:10" x14ac:dyDescent="0.25">
      <c r="F9360" s="48"/>
      <c r="G9360" s="48"/>
      <c r="H9360" s="61"/>
      <c r="I9360" s="48"/>
      <c r="J9360" s="48"/>
    </row>
    <row r="9361" spans="6:10" x14ac:dyDescent="0.25">
      <c r="F9361" s="48"/>
      <c r="G9361" s="48"/>
      <c r="H9361" s="61"/>
      <c r="I9361" s="48"/>
      <c r="J9361" s="48"/>
    </row>
    <row r="9362" spans="6:10" x14ac:dyDescent="0.25">
      <c r="F9362" s="48"/>
      <c r="G9362" s="48"/>
      <c r="H9362" s="61"/>
      <c r="I9362" s="48"/>
      <c r="J9362" s="48"/>
    </row>
    <row r="9363" spans="6:10" x14ac:dyDescent="0.25">
      <c r="F9363" s="48"/>
      <c r="G9363" s="48"/>
      <c r="H9363" s="61"/>
      <c r="I9363" s="48"/>
      <c r="J9363" s="48"/>
    </row>
    <row r="9364" spans="6:10" x14ac:dyDescent="0.25">
      <c r="F9364" s="48"/>
      <c r="G9364" s="48"/>
      <c r="H9364" s="61"/>
      <c r="I9364" s="48"/>
      <c r="J9364" s="48"/>
    </row>
    <row r="9365" spans="6:10" x14ac:dyDescent="0.25">
      <c r="F9365" s="48"/>
      <c r="G9365" s="48"/>
      <c r="H9365" s="61"/>
      <c r="I9365" s="48"/>
      <c r="J9365" s="48"/>
    </row>
    <row r="9366" spans="6:10" x14ac:dyDescent="0.25">
      <c r="F9366" s="48"/>
      <c r="G9366" s="48"/>
      <c r="H9366" s="61"/>
      <c r="I9366" s="48"/>
      <c r="J9366" s="48"/>
    </row>
    <row r="9367" spans="6:10" x14ac:dyDescent="0.25">
      <c r="F9367" s="48"/>
      <c r="G9367" s="48"/>
      <c r="H9367" s="61"/>
      <c r="I9367" s="48"/>
      <c r="J9367" s="48"/>
    </row>
    <row r="9368" spans="6:10" x14ac:dyDescent="0.25">
      <c r="F9368" s="48"/>
      <c r="G9368" s="48"/>
      <c r="H9368" s="61"/>
      <c r="I9368" s="48"/>
      <c r="J9368" s="48"/>
    </row>
    <row r="9369" spans="6:10" x14ac:dyDescent="0.25">
      <c r="F9369" s="48"/>
      <c r="G9369" s="48"/>
      <c r="H9369" s="61"/>
      <c r="I9369" s="48"/>
      <c r="J9369" s="48"/>
    </row>
    <row r="9370" spans="6:10" x14ac:dyDescent="0.25">
      <c r="F9370" s="48"/>
      <c r="G9370" s="48"/>
      <c r="H9370" s="61"/>
      <c r="I9370" s="48"/>
      <c r="J9370" s="48"/>
    </row>
    <row r="9371" spans="6:10" x14ac:dyDescent="0.25">
      <c r="F9371" s="48"/>
      <c r="G9371" s="48"/>
      <c r="H9371" s="61"/>
      <c r="I9371" s="48"/>
      <c r="J9371" s="48"/>
    </row>
    <row r="9372" spans="6:10" x14ac:dyDescent="0.25">
      <c r="F9372" s="48"/>
      <c r="G9372" s="48"/>
      <c r="H9372" s="61"/>
      <c r="I9372" s="48"/>
      <c r="J9372" s="48"/>
    </row>
    <row r="9373" spans="6:10" x14ac:dyDescent="0.25">
      <c r="F9373" s="48"/>
      <c r="G9373" s="48"/>
      <c r="H9373" s="61"/>
      <c r="I9373" s="48"/>
      <c r="J9373" s="48"/>
    </row>
    <row r="9374" spans="6:10" x14ac:dyDescent="0.25">
      <c r="F9374" s="48"/>
      <c r="G9374" s="48"/>
      <c r="H9374" s="61"/>
      <c r="I9374" s="48"/>
      <c r="J9374" s="48"/>
    </row>
    <row r="9375" spans="6:10" x14ac:dyDescent="0.25">
      <c r="F9375" s="48"/>
      <c r="G9375" s="48"/>
      <c r="H9375" s="61"/>
      <c r="I9375" s="48"/>
      <c r="J9375" s="48"/>
    </row>
    <row r="9376" spans="6:10" x14ac:dyDescent="0.25">
      <c r="F9376" s="48"/>
      <c r="G9376" s="48"/>
      <c r="H9376" s="61"/>
      <c r="I9376" s="48"/>
      <c r="J9376" s="48"/>
    </row>
    <row r="9377" spans="6:10" x14ac:dyDescent="0.25">
      <c r="F9377" s="48"/>
      <c r="G9377" s="48"/>
      <c r="H9377" s="61"/>
      <c r="I9377" s="48"/>
      <c r="J9377" s="48"/>
    </row>
    <row r="9378" spans="6:10" x14ac:dyDescent="0.25">
      <c r="F9378" s="48"/>
      <c r="G9378" s="48"/>
      <c r="H9378" s="61"/>
      <c r="I9378" s="48"/>
      <c r="J9378" s="48"/>
    </row>
    <row r="9379" spans="6:10" x14ac:dyDescent="0.25">
      <c r="F9379" s="48"/>
      <c r="G9379" s="48"/>
      <c r="H9379" s="61"/>
      <c r="I9379" s="48"/>
      <c r="J9379" s="48"/>
    </row>
    <row r="9380" spans="6:10" x14ac:dyDescent="0.25">
      <c r="F9380" s="48"/>
      <c r="G9380" s="48"/>
      <c r="H9380" s="61"/>
      <c r="I9380" s="48"/>
      <c r="J9380" s="48"/>
    </row>
    <row r="9381" spans="6:10" x14ac:dyDescent="0.25">
      <c r="F9381" s="48"/>
      <c r="G9381" s="48"/>
      <c r="H9381" s="61"/>
      <c r="I9381" s="48"/>
      <c r="J9381" s="48"/>
    </row>
    <row r="9382" spans="6:10" x14ac:dyDescent="0.25">
      <c r="F9382" s="48"/>
      <c r="G9382" s="48"/>
      <c r="H9382" s="61"/>
      <c r="I9382" s="48"/>
      <c r="J9382" s="48"/>
    </row>
    <row r="9383" spans="6:10" x14ac:dyDescent="0.25">
      <c r="F9383" s="48"/>
      <c r="G9383" s="48"/>
      <c r="H9383" s="61"/>
      <c r="I9383" s="48"/>
      <c r="J9383" s="48"/>
    </row>
    <row r="9384" spans="6:10" x14ac:dyDescent="0.25">
      <c r="F9384" s="48"/>
      <c r="G9384" s="48"/>
      <c r="H9384" s="61"/>
      <c r="I9384" s="48"/>
      <c r="J9384" s="48"/>
    </row>
    <row r="9385" spans="6:10" x14ac:dyDescent="0.25">
      <c r="F9385" s="48"/>
      <c r="G9385" s="48"/>
      <c r="H9385" s="61"/>
      <c r="I9385" s="48"/>
      <c r="J9385" s="48"/>
    </row>
    <row r="9386" spans="6:10" x14ac:dyDescent="0.25">
      <c r="F9386" s="48"/>
      <c r="G9386" s="48"/>
      <c r="H9386" s="61"/>
      <c r="I9386" s="48"/>
      <c r="J9386" s="48"/>
    </row>
    <row r="9387" spans="6:10" x14ac:dyDescent="0.25">
      <c r="F9387" s="48"/>
      <c r="G9387" s="48"/>
      <c r="H9387" s="61"/>
      <c r="I9387" s="48"/>
      <c r="J9387" s="48"/>
    </row>
    <row r="9388" spans="6:10" x14ac:dyDescent="0.25">
      <c r="F9388" s="48"/>
      <c r="G9388" s="48"/>
      <c r="H9388" s="61"/>
      <c r="I9388" s="48"/>
      <c r="J9388" s="48"/>
    </row>
    <row r="9389" spans="6:10" x14ac:dyDescent="0.25">
      <c r="F9389" s="48"/>
      <c r="G9389" s="48"/>
      <c r="H9389" s="61"/>
      <c r="I9389" s="48"/>
      <c r="J9389" s="48"/>
    </row>
    <row r="9390" spans="6:10" x14ac:dyDescent="0.25">
      <c r="F9390" s="48"/>
      <c r="G9390" s="48"/>
      <c r="H9390" s="61"/>
      <c r="I9390" s="48"/>
      <c r="J9390" s="48"/>
    </row>
    <row r="9391" spans="6:10" x14ac:dyDescent="0.25">
      <c r="F9391" s="48"/>
      <c r="G9391" s="48"/>
      <c r="H9391" s="61"/>
      <c r="I9391" s="48"/>
      <c r="J9391" s="48"/>
    </row>
    <row r="9392" spans="6:10" x14ac:dyDescent="0.25">
      <c r="F9392" s="48"/>
      <c r="G9392" s="48"/>
      <c r="H9392" s="61"/>
      <c r="I9392" s="48"/>
      <c r="J9392" s="48"/>
    </row>
    <row r="9393" spans="6:10" x14ac:dyDescent="0.25">
      <c r="F9393" s="48"/>
      <c r="G9393" s="48"/>
      <c r="H9393" s="61"/>
      <c r="I9393" s="48"/>
      <c r="J9393" s="48"/>
    </row>
    <row r="9394" spans="6:10" x14ac:dyDescent="0.25">
      <c r="F9394" s="48"/>
      <c r="G9394" s="48"/>
      <c r="H9394" s="61"/>
      <c r="I9394" s="48"/>
      <c r="J9394" s="48"/>
    </row>
    <row r="9395" spans="6:10" x14ac:dyDescent="0.25">
      <c r="F9395" s="48"/>
      <c r="G9395" s="48"/>
      <c r="H9395" s="61"/>
      <c r="I9395" s="48"/>
      <c r="J9395" s="48"/>
    </row>
    <row r="9396" spans="6:10" x14ac:dyDescent="0.25">
      <c r="F9396" s="48"/>
      <c r="G9396" s="48"/>
      <c r="H9396" s="61"/>
      <c r="I9396" s="48"/>
      <c r="J9396" s="48"/>
    </row>
    <row r="9397" spans="6:10" x14ac:dyDescent="0.25">
      <c r="F9397" s="48"/>
      <c r="G9397" s="48"/>
      <c r="H9397" s="61"/>
      <c r="I9397" s="48"/>
      <c r="J9397" s="48"/>
    </row>
    <row r="9398" spans="6:10" x14ac:dyDescent="0.25">
      <c r="F9398" s="48"/>
      <c r="G9398" s="48"/>
      <c r="H9398" s="61"/>
      <c r="I9398" s="48"/>
      <c r="J9398" s="48"/>
    </row>
    <row r="9399" spans="6:10" x14ac:dyDescent="0.25">
      <c r="F9399" s="48"/>
      <c r="G9399" s="48"/>
      <c r="H9399" s="61"/>
      <c r="I9399" s="48"/>
      <c r="J9399" s="48"/>
    </row>
    <row r="9400" spans="6:10" x14ac:dyDescent="0.25">
      <c r="F9400" s="48"/>
      <c r="G9400" s="48"/>
      <c r="H9400" s="61"/>
      <c r="I9400" s="48"/>
      <c r="J9400" s="48"/>
    </row>
    <row r="9401" spans="6:10" x14ac:dyDescent="0.25">
      <c r="F9401" s="48"/>
      <c r="G9401" s="48"/>
      <c r="H9401" s="61"/>
      <c r="I9401" s="48"/>
      <c r="J9401" s="48"/>
    </row>
    <row r="9402" spans="6:10" x14ac:dyDescent="0.25">
      <c r="F9402" s="48"/>
      <c r="G9402" s="48"/>
      <c r="H9402" s="61"/>
      <c r="I9402" s="48"/>
      <c r="J9402" s="48"/>
    </row>
    <row r="9403" spans="6:10" x14ac:dyDescent="0.25">
      <c r="F9403" s="48"/>
      <c r="G9403" s="48"/>
      <c r="H9403" s="61"/>
      <c r="I9403" s="48"/>
      <c r="J9403" s="48"/>
    </row>
    <row r="9404" spans="6:10" x14ac:dyDescent="0.25">
      <c r="F9404" s="48"/>
      <c r="G9404" s="48"/>
      <c r="H9404" s="61"/>
      <c r="I9404" s="48"/>
      <c r="J9404" s="48"/>
    </row>
    <row r="9405" spans="6:10" x14ac:dyDescent="0.25">
      <c r="F9405" s="48"/>
      <c r="G9405" s="48"/>
      <c r="H9405" s="61"/>
      <c r="I9405" s="48"/>
      <c r="J9405" s="48"/>
    </row>
    <row r="9406" spans="6:10" x14ac:dyDescent="0.25">
      <c r="F9406" s="48"/>
      <c r="G9406" s="48"/>
      <c r="H9406" s="61"/>
      <c r="I9406" s="48"/>
      <c r="J9406" s="48"/>
    </row>
    <row r="9407" spans="6:10" x14ac:dyDescent="0.25">
      <c r="F9407" s="48"/>
      <c r="G9407" s="48"/>
      <c r="H9407" s="61"/>
      <c r="I9407" s="48"/>
      <c r="J9407" s="48"/>
    </row>
    <row r="9408" spans="6:10" x14ac:dyDescent="0.25">
      <c r="F9408" s="48"/>
      <c r="G9408" s="48"/>
      <c r="H9408" s="61"/>
      <c r="I9408" s="48"/>
      <c r="J9408" s="48"/>
    </row>
    <row r="9409" spans="6:10" x14ac:dyDescent="0.25">
      <c r="F9409" s="48"/>
      <c r="G9409" s="48"/>
      <c r="H9409" s="61"/>
      <c r="I9409" s="48"/>
      <c r="J9409" s="48"/>
    </row>
    <row r="9410" spans="6:10" x14ac:dyDescent="0.25">
      <c r="F9410" s="48"/>
      <c r="G9410" s="48"/>
      <c r="H9410" s="61"/>
      <c r="I9410" s="48"/>
      <c r="J9410" s="48"/>
    </row>
    <row r="9411" spans="6:10" x14ac:dyDescent="0.25">
      <c r="F9411" s="48"/>
      <c r="G9411" s="48"/>
      <c r="H9411" s="61"/>
      <c r="I9411" s="48"/>
      <c r="J9411" s="48"/>
    </row>
    <row r="9412" spans="6:10" x14ac:dyDescent="0.25">
      <c r="F9412" s="48"/>
      <c r="G9412" s="48"/>
      <c r="H9412" s="61"/>
      <c r="I9412" s="48"/>
      <c r="J9412" s="48"/>
    </row>
    <row r="9413" spans="6:10" x14ac:dyDescent="0.25">
      <c r="F9413" s="48"/>
      <c r="G9413" s="48"/>
      <c r="H9413" s="61"/>
      <c r="I9413" s="48"/>
      <c r="J9413" s="48"/>
    </row>
    <row r="9414" spans="6:10" x14ac:dyDescent="0.25">
      <c r="F9414" s="48"/>
      <c r="G9414" s="48"/>
      <c r="H9414" s="61"/>
      <c r="I9414" s="48"/>
      <c r="J9414" s="48"/>
    </row>
    <row r="9415" spans="6:10" x14ac:dyDescent="0.25">
      <c r="F9415" s="48"/>
      <c r="G9415" s="48"/>
      <c r="H9415" s="61"/>
      <c r="I9415" s="48"/>
      <c r="J9415" s="48"/>
    </row>
    <row r="9416" spans="6:10" x14ac:dyDescent="0.25">
      <c r="F9416" s="48"/>
      <c r="G9416" s="48"/>
      <c r="H9416" s="61"/>
      <c r="I9416" s="48"/>
      <c r="J9416" s="48"/>
    </row>
    <row r="9417" spans="6:10" x14ac:dyDescent="0.25">
      <c r="F9417" s="48"/>
      <c r="G9417" s="48"/>
      <c r="H9417" s="61"/>
      <c r="I9417" s="48"/>
      <c r="J9417" s="48"/>
    </row>
    <row r="9418" spans="6:10" x14ac:dyDescent="0.25">
      <c r="F9418" s="48"/>
      <c r="G9418" s="48"/>
      <c r="H9418" s="61"/>
      <c r="I9418" s="48"/>
      <c r="J9418" s="48"/>
    </row>
    <row r="9419" spans="6:10" x14ac:dyDescent="0.25">
      <c r="F9419" s="48"/>
      <c r="G9419" s="48"/>
      <c r="H9419" s="61"/>
      <c r="I9419" s="48"/>
      <c r="J9419" s="48"/>
    </row>
    <row r="9420" spans="6:10" x14ac:dyDescent="0.25">
      <c r="F9420" s="48"/>
      <c r="G9420" s="48"/>
      <c r="H9420" s="61"/>
      <c r="I9420" s="48"/>
      <c r="J9420" s="48"/>
    </row>
    <row r="9421" spans="6:10" x14ac:dyDescent="0.25">
      <c r="F9421" s="48"/>
      <c r="G9421" s="48"/>
      <c r="H9421" s="61"/>
      <c r="I9421" s="48"/>
      <c r="J9421" s="48"/>
    </row>
    <row r="9422" spans="6:10" x14ac:dyDescent="0.25">
      <c r="F9422" s="48"/>
      <c r="G9422" s="48"/>
      <c r="H9422" s="61"/>
      <c r="I9422" s="48"/>
      <c r="J9422" s="48"/>
    </row>
    <row r="9423" spans="6:10" x14ac:dyDescent="0.25">
      <c r="F9423" s="48"/>
      <c r="G9423" s="48"/>
      <c r="H9423" s="61"/>
      <c r="I9423" s="48"/>
      <c r="J9423" s="48"/>
    </row>
    <row r="9424" spans="6:10" x14ac:dyDescent="0.25">
      <c r="F9424" s="48"/>
      <c r="G9424" s="48"/>
      <c r="H9424" s="61"/>
      <c r="I9424" s="48"/>
      <c r="J9424" s="48"/>
    </row>
    <row r="9425" spans="6:10" x14ac:dyDescent="0.25">
      <c r="F9425" s="48"/>
      <c r="G9425" s="48"/>
      <c r="H9425" s="61"/>
      <c r="I9425" s="48"/>
      <c r="J9425" s="48"/>
    </row>
    <row r="9426" spans="6:10" x14ac:dyDescent="0.25">
      <c r="F9426" s="48"/>
      <c r="G9426" s="48"/>
      <c r="H9426" s="61"/>
      <c r="I9426" s="48"/>
      <c r="J9426" s="48"/>
    </row>
    <row r="9427" spans="6:10" x14ac:dyDescent="0.25">
      <c r="F9427" s="48"/>
      <c r="G9427" s="48"/>
      <c r="H9427" s="61"/>
      <c r="I9427" s="48"/>
      <c r="J9427" s="48"/>
    </row>
    <row r="9428" spans="6:10" x14ac:dyDescent="0.25">
      <c r="F9428" s="48"/>
      <c r="G9428" s="48"/>
      <c r="H9428" s="61"/>
      <c r="I9428" s="48"/>
      <c r="J9428" s="48"/>
    </row>
    <row r="9429" spans="6:10" x14ac:dyDescent="0.25">
      <c r="F9429" s="48"/>
      <c r="G9429" s="48"/>
      <c r="H9429" s="61"/>
      <c r="I9429" s="48"/>
      <c r="J9429" s="48"/>
    </row>
    <row r="9430" spans="6:10" x14ac:dyDescent="0.25">
      <c r="F9430" s="48"/>
      <c r="G9430" s="48"/>
      <c r="H9430" s="61"/>
      <c r="I9430" s="48"/>
      <c r="J9430" s="48"/>
    </row>
    <row r="9431" spans="6:10" x14ac:dyDescent="0.25">
      <c r="F9431" s="48"/>
      <c r="G9431" s="48"/>
      <c r="H9431" s="61"/>
      <c r="I9431" s="48"/>
      <c r="J9431" s="48"/>
    </row>
    <row r="9432" spans="6:10" x14ac:dyDescent="0.25">
      <c r="F9432" s="48"/>
      <c r="G9432" s="48"/>
      <c r="H9432" s="61"/>
      <c r="I9432" s="48"/>
      <c r="J9432" s="48"/>
    </row>
    <row r="9433" spans="6:10" x14ac:dyDescent="0.25">
      <c r="F9433" s="48"/>
      <c r="G9433" s="48"/>
      <c r="H9433" s="61"/>
      <c r="I9433" s="48"/>
      <c r="J9433" s="48"/>
    </row>
    <row r="9434" spans="6:10" x14ac:dyDescent="0.25">
      <c r="F9434" s="48"/>
      <c r="G9434" s="48"/>
      <c r="H9434" s="61"/>
      <c r="I9434" s="48"/>
      <c r="J9434" s="48"/>
    </row>
    <row r="9435" spans="6:10" x14ac:dyDescent="0.25">
      <c r="F9435" s="48"/>
      <c r="G9435" s="48"/>
      <c r="H9435" s="61"/>
      <c r="I9435" s="48"/>
      <c r="J9435" s="48"/>
    </row>
    <row r="9436" spans="6:10" x14ac:dyDescent="0.25">
      <c r="F9436" s="48"/>
      <c r="G9436" s="48"/>
      <c r="H9436" s="61"/>
      <c r="I9436" s="48"/>
      <c r="J9436" s="48"/>
    </row>
    <row r="9437" spans="6:10" x14ac:dyDescent="0.25">
      <c r="F9437" s="48"/>
      <c r="G9437" s="48"/>
      <c r="H9437" s="61"/>
      <c r="I9437" s="48"/>
      <c r="J9437" s="48"/>
    </row>
    <row r="9438" spans="6:10" x14ac:dyDescent="0.25">
      <c r="F9438" s="48"/>
      <c r="G9438" s="48"/>
      <c r="H9438" s="61"/>
      <c r="I9438" s="48"/>
      <c r="J9438" s="48"/>
    </row>
    <row r="9439" spans="6:10" x14ac:dyDescent="0.25">
      <c r="F9439" s="48"/>
      <c r="G9439" s="48"/>
      <c r="H9439" s="61"/>
      <c r="I9439" s="48"/>
      <c r="J9439" s="48"/>
    </row>
    <row r="9440" spans="6:10" x14ac:dyDescent="0.25">
      <c r="F9440" s="48"/>
      <c r="G9440" s="48"/>
      <c r="H9440" s="61"/>
      <c r="I9440" s="48"/>
      <c r="J9440" s="48"/>
    </row>
    <row r="9441" spans="6:10" x14ac:dyDescent="0.25">
      <c r="F9441" s="48"/>
      <c r="G9441" s="48"/>
      <c r="H9441" s="61"/>
      <c r="I9441" s="48"/>
      <c r="J9441" s="48"/>
    </row>
    <row r="9442" spans="6:10" x14ac:dyDescent="0.25">
      <c r="F9442" s="48"/>
      <c r="G9442" s="48"/>
      <c r="H9442" s="61"/>
      <c r="I9442" s="48"/>
      <c r="J9442" s="48"/>
    </row>
    <row r="9443" spans="6:10" x14ac:dyDescent="0.25">
      <c r="F9443" s="48"/>
      <c r="G9443" s="48"/>
      <c r="H9443" s="61"/>
      <c r="I9443" s="48"/>
      <c r="J9443" s="48"/>
    </row>
    <row r="9444" spans="6:10" x14ac:dyDescent="0.25">
      <c r="F9444" s="48"/>
      <c r="G9444" s="48"/>
      <c r="H9444" s="61"/>
      <c r="I9444" s="48"/>
      <c r="J9444" s="48"/>
    </row>
    <row r="9445" spans="6:10" x14ac:dyDescent="0.25">
      <c r="F9445" s="48"/>
      <c r="G9445" s="48"/>
      <c r="H9445" s="61"/>
      <c r="I9445" s="48"/>
      <c r="J9445" s="48"/>
    </row>
    <row r="9446" spans="6:10" x14ac:dyDescent="0.25">
      <c r="F9446" s="48"/>
      <c r="G9446" s="48"/>
      <c r="H9446" s="61"/>
      <c r="I9446" s="48"/>
      <c r="J9446" s="48"/>
    </row>
    <row r="9447" spans="6:10" x14ac:dyDescent="0.25">
      <c r="F9447" s="48"/>
      <c r="G9447" s="48"/>
      <c r="H9447" s="61"/>
      <c r="I9447" s="48"/>
      <c r="J9447" s="48"/>
    </row>
    <row r="9448" spans="6:10" x14ac:dyDescent="0.25">
      <c r="F9448" s="48"/>
      <c r="G9448" s="48"/>
      <c r="H9448" s="61"/>
      <c r="I9448" s="48"/>
      <c r="J9448" s="48"/>
    </row>
    <row r="9449" spans="6:10" x14ac:dyDescent="0.25">
      <c r="F9449" s="48"/>
      <c r="G9449" s="48"/>
      <c r="H9449" s="61"/>
      <c r="I9449" s="48"/>
      <c r="J9449" s="48"/>
    </row>
    <row r="9450" spans="6:10" x14ac:dyDescent="0.25">
      <c r="F9450" s="48"/>
      <c r="G9450" s="48"/>
      <c r="H9450" s="61"/>
      <c r="I9450" s="48"/>
      <c r="J9450" s="48"/>
    </row>
    <row r="9451" spans="6:10" x14ac:dyDescent="0.25">
      <c r="F9451" s="48"/>
      <c r="G9451" s="48"/>
      <c r="H9451" s="61"/>
      <c r="I9451" s="48"/>
      <c r="J9451" s="48"/>
    </row>
    <row r="9452" spans="6:10" x14ac:dyDescent="0.25">
      <c r="F9452" s="48"/>
      <c r="G9452" s="48"/>
      <c r="H9452" s="61"/>
      <c r="I9452" s="48"/>
      <c r="J9452" s="48"/>
    </row>
    <row r="9453" spans="6:10" x14ac:dyDescent="0.25">
      <c r="F9453" s="48"/>
      <c r="G9453" s="48"/>
      <c r="H9453" s="61"/>
      <c r="I9453" s="48"/>
      <c r="J9453" s="48"/>
    </row>
    <row r="9454" spans="6:10" x14ac:dyDescent="0.25">
      <c r="F9454" s="48"/>
      <c r="G9454" s="48"/>
      <c r="H9454" s="61"/>
      <c r="I9454" s="48"/>
      <c r="J9454" s="48"/>
    </row>
    <row r="9455" spans="6:10" x14ac:dyDescent="0.25">
      <c r="F9455" s="48"/>
      <c r="G9455" s="48"/>
      <c r="H9455" s="61"/>
      <c r="I9455" s="48"/>
      <c r="J9455" s="48"/>
    </row>
    <row r="9456" spans="6:10" x14ac:dyDescent="0.25">
      <c r="F9456" s="48"/>
      <c r="G9456" s="48"/>
      <c r="H9456" s="61"/>
      <c r="I9456" s="48"/>
      <c r="J9456" s="48"/>
    </row>
    <row r="9457" spans="6:10" x14ac:dyDescent="0.25">
      <c r="F9457" s="48"/>
      <c r="G9457" s="48"/>
      <c r="H9457" s="61"/>
      <c r="I9457" s="48"/>
      <c r="J9457" s="48"/>
    </row>
    <row r="9458" spans="6:10" x14ac:dyDescent="0.25">
      <c r="F9458" s="48"/>
      <c r="G9458" s="48"/>
      <c r="H9458" s="61"/>
      <c r="I9458" s="48"/>
      <c r="J9458" s="48"/>
    </row>
    <row r="9459" spans="6:10" x14ac:dyDescent="0.25">
      <c r="F9459" s="48"/>
      <c r="G9459" s="48"/>
      <c r="H9459" s="61"/>
      <c r="I9459" s="48"/>
      <c r="J9459" s="48"/>
    </row>
    <row r="9460" spans="6:10" x14ac:dyDescent="0.25">
      <c r="F9460" s="48"/>
      <c r="G9460" s="48"/>
      <c r="H9460" s="61"/>
      <c r="I9460" s="48"/>
      <c r="J9460" s="48"/>
    </row>
    <row r="9461" spans="6:10" x14ac:dyDescent="0.25">
      <c r="F9461" s="48"/>
      <c r="G9461" s="48"/>
      <c r="H9461" s="61"/>
      <c r="I9461" s="48"/>
      <c r="J9461" s="48"/>
    </row>
    <row r="9462" spans="6:10" x14ac:dyDescent="0.25">
      <c r="F9462" s="48"/>
      <c r="G9462" s="48"/>
      <c r="H9462" s="61"/>
      <c r="I9462" s="48"/>
      <c r="J9462" s="48"/>
    </row>
    <row r="9463" spans="6:10" x14ac:dyDescent="0.25">
      <c r="F9463" s="48"/>
      <c r="G9463" s="48"/>
      <c r="H9463" s="61"/>
      <c r="I9463" s="48"/>
      <c r="J9463" s="48"/>
    </row>
    <row r="9464" spans="6:10" x14ac:dyDescent="0.25">
      <c r="F9464" s="48"/>
      <c r="G9464" s="48"/>
      <c r="H9464" s="61"/>
      <c r="I9464" s="48"/>
      <c r="J9464" s="48"/>
    </row>
    <row r="9465" spans="6:10" x14ac:dyDescent="0.25">
      <c r="F9465" s="48"/>
      <c r="G9465" s="48"/>
      <c r="H9465" s="61"/>
      <c r="I9465" s="48"/>
      <c r="J9465" s="48"/>
    </row>
    <row r="9466" spans="6:10" x14ac:dyDescent="0.25">
      <c r="F9466" s="48"/>
      <c r="G9466" s="48"/>
      <c r="H9466" s="61"/>
      <c r="I9466" s="48"/>
      <c r="J9466" s="48"/>
    </row>
    <row r="9467" spans="6:10" x14ac:dyDescent="0.25">
      <c r="F9467" s="48"/>
      <c r="G9467" s="48"/>
      <c r="H9467" s="61"/>
      <c r="I9467" s="48"/>
      <c r="J9467" s="48"/>
    </row>
    <row r="9468" spans="6:10" x14ac:dyDescent="0.25">
      <c r="F9468" s="48"/>
      <c r="G9468" s="48"/>
      <c r="H9468" s="61"/>
      <c r="I9468" s="48"/>
      <c r="J9468" s="48"/>
    </row>
    <row r="9469" spans="6:10" x14ac:dyDescent="0.25">
      <c r="F9469" s="48"/>
      <c r="G9469" s="48"/>
      <c r="H9469" s="61"/>
      <c r="I9469" s="48"/>
      <c r="J9469" s="48"/>
    </row>
    <row r="9470" spans="6:10" x14ac:dyDescent="0.25">
      <c r="F9470" s="48"/>
      <c r="G9470" s="48"/>
      <c r="H9470" s="61"/>
      <c r="I9470" s="48"/>
      <c r="J9470" s="48"/>
    </row>
    <row r="9471" spans="6:10" x14ac:dyDescent="0.25">
      <c r="F9471" s="48"/>
      <c r="G9471" s="48"/>
      <c r="H9471" s="61"/>
      <c r="I9471" s="48"/>
      <c r="J9471" s="48"/>
    </row>
    <row r="9472" spans="6:10" x14ac:dyDescent="0.25">
      <c r="F9472" s="48"/>
      <c r="G9472" s="48"/>
      <c r="H9472" s="61"/>
      <c r="I9472" s="48"/>
      <c r="J9472" s="48"/>
    </row>
    <row r="9473" spans="6:10" x14ac:dyDescent="0.25">
      <c r="F9473" s="48"/>
      <c r="G9473" s="48"/>
      <c r="H9473" s="61"/>
      <c r="I9473" s="48"/>
      <c r="J9473" s="48"/>
    </row>
    <row r="9474" spans="6:10" x14ac:dyDescent="0.25">
      <c r="F9474" s="48"/>
      <c r="G9474" s="48"/>
      <c r="H9474" s="61"/>
      <c r="I9474" s="48"/>
      <c r="J9474" s="48"/>
    </row>
    <row r="9475" spans="6:10" x14ac:dyDescent="0.25">
      <c r="F9475" s="48"/>
      <c r="G9475" s="48"/>
      <c r="H9475" s="61"/>
      <c r="I9475" s="48"/>
      <c r="J9475" s="48"/>
    </row>
    <row r="9476" spans="6:10" x14ac:dyDescent="0.25">
      <c r="F9476" s="48"/>
      <c r="G9476" s="48"/>
      <c r="H9476" s="61"/>
      <c r="I9476" s="48"/>
      <c r="J9476" s="48"/>
    </row>
    <row r="9477" spans="6:10" x14ac:dyDescent="0.25">
      <c r="F9477" s="48"/>
      <c r="G9477" s="48"/>
      <c r="H9477" s="61"/>
      <c r="I9477" s="48"/>
      <c r="J9477" s="48"/>
    </row>
    <row r="9478" spans="6:10" x14ac:dyDescent="0.25">
      <c r="F9478" s="48"/>
      <c r="G9478" s="48"/>
      <c r="H9478" s="61"/>
      <c r="I9478" s="48"/>
      <c r="J9478" s="48"/>
    </row>
    <row r="9479" spans="6:10" x14ac:dyDescent="0.25">
      <c r="F9479" s="48"/>
      <c r="G9479" s="48"/>
      <c r="H9479" s="61"/>
      <c r="I9479" s="48"/>
      <c r="J9479" s="48"/>
    </row>
    <row r="9480" spans="6:10" x14ac:dyDescent="0.25">
      <c r="F9480" s="48"/>
      <c r="G9480" s="48"/>
      <c r="H9480" s="61"/>
      <c r="I9480" s="48"/>
      <c r="J9480" s="48"/>
    </row>
    <row r="9481" spans="6:10" x14ac:dyDescent="0.25">
      <c r="F9481" s="48"/>
      <c r="G9481" s="48"/>
      <c r="H9481" s="61"/>
      <c r="I9481" s="48"/>
      <c r="J9481" s="48"/>
    </row>
    <row r="9482" spans="6:10" x14ac:dyDescent="0.25">
      <c r="F9482" s="48"/>
      <c r="G9482" s="48"/>
      <c r="H9482" s="61"/>
      <c r="I9482" s="48"/>
      <c r="J9482" s="48"/>
    </row>
    <row r="9483" spans="6:10" x14ac:dyDescent="0.25">
      <c r="F9483" s="48"/>
      <c r="G9483" s="48"/>
      <c r="H9483" s="61"/>
      <c r="I9483" s="48"/>
      <c r="J9483" s="48"/>
    </row>
    <row r="9484" spans="6:10" x14ac:dyDescent="0.25">
      <c r="F9484" s="48"/>
      <c r="G9484" s="48"/>
      <c r="H9484" s="61"/>
      <c r="I9484" s="48"/>
      <c r="J9484" s="48"/>
    </row>
    <row r="9485" spans="6:10" x14ac:dyDescent="0.25">
      <c r="F9485" s="48"/>
      <c r="G9485" s="48"/>
      <c r="H9485" s="61"/>
      <c r="I9485" s="48"/>
      <c r="J9485" s="48"/>
    </row>
    <row r="9486" spans="6:10" x14ac:dyDescent="0.25">
      <c r="F9486" s="48"/>
      <c r="G9486" s="48"/>
      <c r="H9486" s="61"/>
      <c r="I9486" s="48"/>
      <c r="J9486" s="48"/>
    </row>
    <row r="9487" spans="6:10" x14ac:dyDescent="0.25">
      <c r="F9487" s="48"/>
      <c r="G9487" s="48"/>
      <c r="H9487" s="61"/>
      <c r="I9487" s="48"/>
      <c r="J9487" s="48"/>
    </row>
    <row r="9488" spans="6:10" x14ac:dyDescent="0.25">
      <c r="F9488" s="48"/>
      <c r="G9488" s="48"/>
      <c r="H9488" s="61"/>
      <c r="I9488" s="48"/>
      <c r="J9488" s="48"/>
    </row>
    <row r="9489" spans="6:10" x14ac:dyDescent="0.25">
      <c r="F9489" s="48"/>
      <c r="G9489" s="48"/>
      <c r="H9489" s="61"/>
      <c r="I9489" s="48"/>
      <c r="J9489" s="48"/>
    </row>
    <row r="9490" spans="6:10" x14ac:dyDescent="0.25">
      <c r="F9490" s="48"/>
      <c r="G9490" s="48"/>
      <c r="H9490" s="61"/>
      <c r="I9490" s="48"/>
      <c r="J9490" s="48"/>
    </row>
    <row r="9491" spans="6:10" x14ac:dyDescent="0.25">
      <c r="F9491" s="48"/>
      <c r="G9491" s="48"/>
      <c r="H9491" s="61"/>
      <c r="I9491" s="48"/>
      <c r="J9491" s="48"/>
    </row>
    <row r="9492" spans="6:10" x14ac:dyDescent="0.25">
      <c r="F9492" s="48"/>
      <c r="G9492" s="48"/>
      <c r="H9492" s="61"/>
      <c r="I9492" s="48"/>
      <c r="J9492" s="48"/>
    </row>
    <row r="9493" spans="6:10" x14ac:dyDescent="0.25">
      <c r="F9493" s="48"/>
      <c r="G9493" s="48"/>
      <c r="H9493" s="61"/>
      <c r="I9493" s="48"/>
      <c r="J9493" s="48"/>
    </row>
    <row r="9494" spans="6:10" x14ac:dyDescent="0.25">
      <c r="F9494" s="48"/>
      <c r="G9494" s="48"/>
      <c r="H9494" s="61"/>
      <c r="I9494" s="48"/>
      <c r="J9494" s="48"/>
    </row>
    <row r="9495" spans="6:10" x14ac:dyDescent="0.25">
      <c r="F9495" s="48"/>
      <c r="G9495" s="48"/>
      <c r="H9495" s="61"/>
      <c r="I9495" s="48"/>
      <c r="J9495" s="48"/>
    </row>
    <row r="9496" spans="6:10" x14ac:dyDescent="0.25">
      <c r="F9496" s="48"/>
      <c r="G9496" s="48"/>
      <c r="H9496" s="61"/>
      <c r="I9496" s="48"/>
      <c r="J9496" s="48"/>
    </row>
    <row r="9497" spans="6:10" x14ac:dyDescent="0.25">
      <c r="F9497" s="48"/>
      <c r="G9497" s="48"/>
      <c r="H9497" s="61"/>
      <c r="I9497" s="48"/>
      <c r="J9497" s="48"/>
    </row>
    <row r="9498" spans="6:10" x14ac:dyDescent="0.25">
      <c r="F9498" s="48"/>
      <c r="G9498" s="48"/>
      <c r="H9498" s="61"/>
      <c r="I9498" s="48"/>
      <c r="J9498" s="48"/>
    </row>
    <row r="9499" spans="6:10" x14ac:dyDescent="0.25">
      <c r="F9499" s="48"/>
      <c r="G9499" s="48"/>
      <c r="H9499" s="61"/>
      <c r="I9499" s="48"/>
      <c r="J9499" s="48"/>
    </row>
    <row r="9500" spans="6:10" x14ac:dyDescent="0.25">
      <c r="F9500" s="48"/>
      <c r="G9500" s="48"/>
      <c r="H9500" s="61"/>
      <c r="I9500" s="48"/>
      <c r="J9500" s="48"/>
    </row>
    <row r="9501" spans="6:10" x14ac:dyDescent="0.25">
      <c r="F9501" s="48"/>
      <c r="G9501" s="48"/>
      <c r="H9501" s="61"/>
      <c r="I9501" s="48"/>
      <c r="J9501" s="48"/>
    </row>
    <row r="9502" spans="6:10" x14ac:dyDescent="0.25">
      <c r="F9502" s="48"/>
      <c r="G9502" s="48"/>
      <c r="H9502" s="61"/>
      <c r="I9502" s="48"/>
      <c r="J9502" s="48"/>
    </row>
    <row r="9503" spans="6:10" x14ac:dyDescent="0.25">
      <c r="F9503" s="48"/>
      <c r="G9503" s="48"/>
      <c r="H9503" s="61"/>
      <c r="I9503" s="48"/>
      <c r="J9503" s="48"/>
    </row>
    <row r="9504" spans="6:10" x14ac:dyDescent="0.25">
      <c r="F9504" s="48"/>
      <c r="G9504" s="48"/>
      <c r="H9504" s="61"/>
      <c r="I9504" s="48"/>
      <c r="J9504" s="48"/>
    </row>
    <row r="9505" spans="6:10" x14ac:dyDescent="0.25">
      <c r="F9505" s="48"/>
      <c r="G9505" s="48"/>
      <c r="H9505" s="61"/>
      <c r="I9505" s="48"/>
      <c r="J9505" s="48"/>
    </row>
    <row r="9506" spans="6:10" x14ac:dyDescent="0.25">
      <c r="F9506" s="48"/>
      <c r="G9506" s="48"/>
      <c r="H9506" s="61"/>
      <c r="I9506" s="48"/>
      <c r="J9506" s="48"/>
    </row>
    <row r="9507" spans="6:10" x14ac:dyDescent="0.25">
      <c r="F9507" s="48"/>
      <c r="G9507" s="48"/>
      <c r="H9507" s="61"/>
      <c r="I9507" s="48"/>
      <c r="J9507" s="48"/>
    </row>
    <row r="9508" spans="6:10" x14ac:dyDescent="0.25">
      <c r="F9508" s="48"/>
      <c r="G9508" s="48"/>
      <c r="H9508" s="61"/>
      <c r="I9508" s="48"/>
      <c r="J9508" s="48"/>
    </row>
    <row r="9509" spans="6:10" x14ac:dyDescent="0.25">
      <c r="F9509" s="48"/>
      <c r="G9509" s="48"/>
      <c r="H9509" s="61"/>
      <c r="I9509" s="48"/>
      <c r="J9509" s="48"/>
    </row>
    <row r="9510" spans="6:10" x14ac:dyDescent="0.25">
      <c r="F9510" s="48"/>
      <c r="G9510" s="48"/>
      <c r="H9510" s="61"/>
      <c r="I9510" s="48"/>
      <c r="J9510" s="48"/>
    </row>
    <row r="9511" spans="6:10" x14ac:dyDescent="0.25">
      <c r="F9511" s="48"/>
      <c r="G9511" s="48"/>
      <c r="H9511" s="61"/>
      <c r="I9511" s="48"/>
      <c r="J9511" s="48"/>
    </row>
    <row r="9512" spans="6:10" x14ac:dyDescent="0.25">
      <c r="F9512" s="48"/>
      <c r="G9512" s="48"/>
      <c r="H9512" s="61"/>
      <c r="I9512" s="48"/>
      <c r="J9512" s="48"/>
    </row>
    <row r="9513" spans="6:10" x14ac:dyDescent="0.25">
      <c r="F9513" s="48"/>
      <c r="G9513" s="48"/>
      <c r="H9513" s="61"/>
      <c r="I9513" s="48"/>
      <c r="J9513" s="48"/>
    </row>
    <row r="9514" spans="6:10" x14ac:dyDescent="0.25">
      <c r="F9514" s="48"/>
      <c r="G9514" s="48"/>
      <c r="H9514" s="61"/>
      <c r="I9514" s="48"/>
      <c r="J9514" s="48"/>
    </row>
    <row r="9515" spans="6:10" x14ac:dyDescent="0.25">
      <c r="F9515" s="48"/>
      <c r="G9515" s="48"/>
      <c r="H9515" s="61"/>
      <c r="I9515" s="48"/>
      <c r="J9515" s="48"/>
    </row>
    <row r="9516" spans="6:10" x14ac:dyDescent="0.25">
      <c r="F9516" s="48"/>
      <c r="G9516" s="48"/>
      <c r="H9516" s="61"/>
      <c r="I9516" s="48"/>
      <c r="J9516" s="48"/>
    </row>
    <row r="9517" spans="6:10" x14ac:dyDescent="0.25">
      <c r="F9517" s="48"/>
      <c r="G9517" s="48"/>
      <c r="H9517" s="61"/>
      <c r="I9517" s="48"/>
      <c r="J9517" s="48"/>
    </row>
    <row r="9518" spans="6:10" x14ac:dyDescent="0.25">
      <c r="F9518" s="48"/>
      <c r="G9518" s="48"/>
      <c r="H9518" s="61"/>
      <c r="I9518" s="48"/>
      <c r="J9518" s="48"/>
    </row>
    <row r="9519" spans="6:10" x14ac:dyDescent="0.25">
      <c r="F9519" s="48"/>
      <c r="G9519" s="48"/>
      <c r="H9519" s="61"/>
      <c r="I9519" s="48"/>
      <c r="J9519" s="48"/>
    </row>
    <row r="9520" spans="6:10" x14ac:dyDescent="0.25">
      <c r="F9520" s="48"/>
      <c r="G9520" s="48"/>
      <c r="H9520" s="61"/>
      <c r="I9520" s="48"/>
      <c r="J9520" s="48"/>
    </row>
    <row r="9521" spans="6:10" x14ac:dyDescent="0.25">
      <c r="F9521" s="48"/>
      <c r="G9521" s="48"/>
      <c r="H9521" s="61"/>
      <c r="I9521" s="48"/>
      <c r="J9521" s="48"/>
    </row>
    <row r="9522" spans="6:10" x14ac:dyDescent="0.25">
      <c r="F9522" s="48"/>
      <c r="G9522" s="48"/>
      <c r="H9522" s="61"/>
      <c r="I9522" s="48"/>
      <c r="J9522" s="48"/>
    </row>
    <row r="9523" spans="6:10" x14ac:dyDescent="0.25">
      <c r="F9523" s="48"/>
      <c r="G9523" s="48"/>
      <c r="H9523" s="61"/>
      <c r="I9523" s="48"/>
      <c r="J9523" s="48"/>
    </row>
    <row r="9524" spans="6:10" x14ac:dyDescent="0.25">
      <c r="F9524" s="48"/>
      <c r="G9524" s="48"/>
      <c r="H9524" s="61"/>
      <c r="I9524" s="48"/>
      <c r="J9524" s="48"/>
    </row>
    <row r="9525" spans="6:10" x14ac:dyDescent="0.25">
      <c r="F9525" s="48"/>
      <c r="G9525" s="48"/>
      <c r="H9525" s="61"/>
      <c r="I9525" s="48"/>
      <c r="J9525" s="48"/>
    </row>
    <row r="9526" spans="6:10" x14ac:dyDescent="0.25">
      <c r="F9526" s="48"/>
      <c r="G9526" s="48"/>
      <c r="H9526" s="61"/>
      <c r="I9526" s="48"/>
      <c r="J9526" s="48"/>
    </row>
    <row r="9527" spans="6:10" x14ac:dyDescent="0.25">
      <c r="F9527" s="48"/>
      <c r="G9527" s="48"/>
      <c r="H9527" s="61"/>
      <c r="I9527" s="48"/>
      <c r="J9527" s="48"/>
    </row>
    <row r="9528" spans="6:10" x14ac:dyDescent="0.25">
      <c r="F9528" s="48"/>
      <c r="G9528" s="48"/>
      <c r="H9528" s="61"/>
      <c r="I9528" s="48"/>
      <c r="J9528" s="48"/>
    </row>
    <row r="9529" spans="6:10" x14ac:dyDescent="0.25">
      <c r="F9529" s="48"/>
      <c r="G9529" s="48"/>
      <c r="H9529" s="61"/>
      <c r="I9529" s="48"/>
      <c r="J9529" s="48"/>
    </row>
    <row r="9530" spans="6:10" x14ac:dyDescent="0.25">
      <c r="F9530" s="48"/>
      <c r="G9530" s="48"/>
      <c r="H9530" s="61"/>
      <c r="I9530" s="48"/>
      <c r="J9530" s="48"/>
    </row>
    <row r="9531" spans="6:10" x14ac:dyDescent="0.25">
      <c r="F9531" s="48"/>
      <c r="G9531" s="48"/>
      <c r="H9531" s="61"/>
      <c r="I9531" s="48"/>
      <c r="J9531" s="48"/>
    </row>
    <row r="9532" spans="6:10" x14ac:dyDescent="0.25">
      <c r="F9532" s="48"/>
      <c r="G9532" s="48"/>
      <c r="H9532" s="61"/>
      <c r="I9532" s="48"/>
      <c r="J9532" s="48"/>
    </row>
    <row r="9533" spans="6:10" x14ac:dyDescent="0.25">
      <c r="F9533" s="48"/>
      <c r="G9533" s="48"/>
      <c r="H9533" s="61"/>
      <c r="I9533" s="48"/>
      <c r="J9533" s="48"/>
    </row>
    <row r="9534" spans="6:10" x14ac:dyDescent="0.25">
      <c r="F9534" s="48"/>
      <c r="G9534" s="48"/>
      <c r="H9534" s="61"/>
      <c r="I9534" s="48"/>
      <c r="J9534" s="48"/>
    </row>
    <row r="9535" spans="6:10" x14ac:dyDescent="0.25">
      <c r="F9535" s="48"/>
      <c r="G9535" s="48"/>
      <c r="H9535" s="61"/>
      <c r="I9535" s="48"/>
      <c r="J9535" s="48"/>
    </row>
    <row r="9536" spans="6:10" x14ac:dyDescent="0.25">
      <c r="F9536" s="48"/>
      <c r="G9536" s="48"/>
      <c r="H9536" s="61"/>
      <c r="I9536" s="48"/>
      <c r="J9536" s="48"/>
    </row>
    <row r="9537" spans="6:10" x14ac:dyDescent="0.25">
      <c r="F9537" s="48"/>
      <c r="G9537" s="48"/>
      <c r="H9537" s="61"/>
      <c r="I9537" s="48"/>
      <c r="J9537" s="48"/>
    </row>
    <row r="9538" spans="6:10" x14ac:dyDescent="0.25">
      <c r="F9538" s="48"/>
      <c r="G9538" s="48"/>
      <c r="H9538" s="61"/>
      <c r="I9538" s="48"/>
      <c r="J9538" s="48"/>
    </row>
    <row r="9539" spans="6:10" x14ac:dyDescent="0.25">
      <c r="F9539" s="48"/>
      <c r="G9539" s="48"/>
      <c r="H9539" s="61"/>
      <c r="I9539" s="48"/>
      <c r="J9539" s="48"/>
    </row>
    <row r="9540" spans="6:10" x14ac:dyDescent="0.25">
      <c r="F9540" s="48"/>
      <c r="G9540" s="48"/>
      <c r="H9540" s="61"/>
      <c r="I9540" s="48"/>
      <c r="J9540" s="48"/>
    </row>
    <row r="9541" spans="6:10" x14ac:dyDescent="0.25">
      <c r="F9541" s="48"/>
      <c r="G9541" s="48"/>
      <c r="H9541" s="61"/>
      <c r="I9541" s="48"/>
      <c r="J9541" s="48"/>
    </row>
    <row r="9542" spans="6:10" x14ac:dyDescent="0.25">
      <c r="F9542" s="48"/>
      <c r="G9542" s="48"/>
      <c r="H9542" s="61"/>
      <c r="I9542" s="48"/>
      <c r="J9542" s="48"/>
    </row>
    <row r="9543" spans="6:10" x14ac:dyDescent="0.25">
      <c r="F9543" s="48"/>
      <c r="G9543" s="48"/>
      <c r="H9543" s="61"/>
      <c r="I9543" s="48"/>
      <c r="J9543" s="48"/>
    </row>
    <row r="9544" spans="6:10" x14ac:dyDescent="0.25">
      <c r="F9544" s="48"/>
      <c r="G9544" s="48"/>
      <c r="H9544" s="61"/>
      <c r="I9544" s="48"/>
      <c r="J9544" s="48"/>
    </row>
    <row r="9545" spans="6:10" x14ac:dyDescent="0.25">
      <c r="F9545" s="48"/>
      <c r="G9545" s="48"/>
      <c r="H9545" s="61"/>
      <c r="I9545" s="48"/>
      <c r="J9545" s="48"/>
    </row>
    <row r="9546" spans="6:10" x14ac:dyDescent="0.25">
      <c r="F9546" s="48"/>
      <c r="G9546" s="48"/>
      <c r="H9546" s="61"/>
      <c r="I9546" s="48"/>
      <c r="J9546" s="48"/>
    </row>
    <row r="9547" spans="6:10" x14ac:dyDescent="0.25">
      <c r="F9547" s="48"/>
      <c r="G9547" s="48"/>
      <c r="H9547" s="61"/>
      <c r="I9547" s="48"/>
      <c r="J9547" s="48"/>
    </row>
    <row r="9548" spans="6:10" x14ac:dyDescent="0.25">
      <c r="F9548" s="48"/>
      <c r="G9548" s="48"/>
      <c r="H9548" s="61"/>
      <c r="I9548" s="48"/>
      <c r="J9548" s="48"/>
    </row>
    <row r="9549" spans="6:10" x14ac:dyDescent="0.25">
      <c r="F9549" s="48"/>
      <c r="G9549" s="48"/>
      <c r="H9549" s="61"/>
      <c r="I9549" s="48"/>
      <c r="J9549" s="48"/>
    </row>
    <row r="9550" spans="6:10" x14ac:dyDescent="0.25">
      <c r="F9550" s="48"/>
      <c r="G9550" s="48"/>
      <c r="H9550" s="61"/>
      <c r="I9550" s="48"/>
      <c r="J9550" s="48"/>
    </row>
    <row r="9551" spans="6:10" x14ac:dyDescent="0.25">
      <c r="F9551" s="48"/>
      <c r="G9551" s="48"/>
      <c r="H9551" s="61"/>
      <c r="I9551" s="48"/>
      <c r="J9551" s="48"/>
    </row>
    <row r="9552" spans="6:10" x14ac:dyDescent="0.25">
      <c r="F9552" s="48"/>
      <c r="G9552" s="48"/>
      <c r="H9552" s="61"/>
      <c r="I9552" s="48"/>
      <c r="J9552" s="48"/>
    </row>
    <row r="9553" spans="6:10" x14ac:dyDescent="0.25">
      <c r="F9553" s="48"/>
      <c r="G9553" s="48"/>
      <c r="H9553" s="61"/>
      <c r="I9553" s="48"/>
      <c r="J9553" s="48"/>
    </row>
    <row r="9554" spans="6:10" x14ac:dyDescent="0.25">
      <c r="F9554" s="48"/>
      <c r="G9554" s="48"/>
      <c r="H9554" s="61"/>
      <c r="I9554" s="48"/>
      <c r="J9554" s="48"/>
    </row>
    <row r="9555" spans="6:10" x14ac:dyDescent="0.25">
      <c r="F9555" s="48"/>
      <c r="G9555" s="48"/>
      <c r="H9555" s="61"/>
      <c r="I9555" s="48"/>
      <c r="J9555" s="48"/>
    </row>
    <row r="9556" spans="6:10" x14ac:dyDescent="0.25">
      <c r="F9556" s="48"/>
      <c r="G9556" s="48"/>
      <c r="H9556" s="61"/>
      <c r="I9556" s="48"/>
      <c r="J9556" s="48"/>
    </row>
    <row r="9557" spans="6:10" x14ac:dyDescent="0.25">
      <c r="F9557" s="48"/>
      <c r="G9557" s="48"/>
      <c r="H9557" s="61"/>
      <c r="I9557" s="48"/>
      <c r="J9557" s="48"/>
    </row>
    <row r="9558" spans="6:10" x14ac:dyDescent="0.25">
      <c r="F9558" s="48"/>
      <c r="G9558" s="48"/>
      <c r="H9558" s="61"/>
      <c r="I9558" s="48"/>
      <c r="J9558" s="48"/>
    </row>
    <row r="9559" spans="6:10" x14ac:dyDescent="0.25">
      <c r="F9559" s="48"/>
      <c r="G9559" s="48"/>
      <c r="H9559" s="61"/>
      <c r="I9559" s="48"/>
      <c r="J9559" s="48"/>
    </row>
    <row r="9560" spans="6:10" x14ac:dyDescent="0.25">
      <c r="F9560" s="48"/>
      <c r="G9560" s="48"/>
      <c r="H9560" s="61"/>
      <c r="I9560" s="48"/>
      <c r="J9560" s="48"/>
    </row>
    <row r="9561" spans="6:10" x14ac:dyDescent="0.25">
      <c r="F9561" s="48"/>
      <c r="G9561" s="48"/>
      <c r="H9561" s="61"/>
      <c r="I9561" s="48"/>
      <c r="J9561" s="48"/>
    </row>
    <row r="9562" spans="6:10" x14ac:dyDescent="0.25">
      <c r="F9562" s="48"/>
      <c r="G9562" s="48"/>
      <c r="H9562" s="61"/>
      <c r="I9562" s="48"/>
      <c r="J9562" s="48"/>
    </row>
    <row r="9563" spans="6:10" x14ac:dyDescent="0.25">
      <c r="F9563" s="48"/>
      <c r="G9563" s="48"/>
      <c r="H9563" s="61"/>
      <c r="I9563" s="48"/>
      <c r="J9563" s="48"/>
    </row>
    <row r="9564" spans="6:10" x14ac:dyDescent="0.25">
      <c r="F9564" s="48"/>
      <c r="G9564" s="48"/>
      <c r="H9564" s="61"/>
      <c r="I9564" s="48"/>
      <c r="J9564" s="48"/>
    </row>
    <row r="9565" spans="6:10" x14ac:dyDescent="0.25">
      <c r="F9565" s="48"/>
      <c r="G9565" s="48"/>
      <c r="H9565" s="61"/>
      <c r="I9565" s="48"/>
      <c r="J9565" s="48"/>
    </row>
    <row r="9566" spans="6:10" x14ac:dyDescent="0.25">
      <c r="F9566" s="48"/>
      <c r="G9566" s="48"/>
      <c r="H9566" s="61"/>
      <c r="I9566" s="48"/>
      <c r="J9566" s="48"/>
    </row>
    <row r="9567" spans="6:10" x14ac:dyDescent="0.25">
      <c r="F9567" s="48"/>
      <c r="G9567" s="48"/>
      <c r="H9567" s="61"/>
      <c r="I9567" s="48"/>
      <c r="J9567" s="48"/>
    </row>
    <row r="9568" spans="6:10" x14ac:dyDescent="0.25">
      <c r="F9568" s="48"/>
      <c r="G9568" s="48"/>
      <c r="H9568" s="61"/>
      <c r="I9568" s="48"/>
      <c r="J9568" s="48"/>
    </row>
    <row r="9569" spans="6:10" x14ac:dyDescent="0.25">
      <c r="F9569" s="48"/>
      <c r="G9569" s="48"/>
      <c r="H9569" s="61"/>
      <c r="I9569" s="48"/>
      <c r="J9569" s="48"/>
    </row>
    <row r="9570" spans="6:10" x14ac:dyDescent="0.25">
      <c r="F9570" s="48"/>
      <c r="G9570" s="48"/>
      <c r="H9570" s="61"/>
      <c r="I9570" s="48"/>
      <c r="J9570" s="48"/>
    </row>
    <row r="9571" spans="6:10" x14ac:dyDescent="0.25">
      <c r="F9571" s="48"/>
      <c r="G9571" s="48"/>
      <c r="H9571" s="61"/>
      <c r="I9571" s="48"/>
      <c r="J9571" s="48"/>
    </row>
    <row r="9572" spans="6:10" x14ac:dyDescent="0.25">
      <c r="F9572" s="48"/>
      <c r="G9572" s="48"/>
      <c r="H9572" s="61"/>
      <c r="I9572" s="48"/>
      <c r="J9572" s="48"/>
    </row>
    <row r="9573" spans="6:10" x14ac:dyDescent="0.25">
      <c r="F9573" s="48"/>
      <c r="G9573" s="48"/>
      <c r="H9573" s="61"/>
      <c r="I9573" s="48"/>
      <c r="J9573" s="48"/>
    </row>
    <row r="9574" spans="6:10" x14ac:dyDescent="0.25">
      <c r="F9574" s="48"/>
      <c r="G9574" s="48"/>
      <c r="H9574" s="61"/>
      <c r="I9574" s="48"/>
      <c r="J9574" s="48"/>
    </row>
    <row r="9575" spans="6:10" x14ac:dyDescent="0.25">
      <c r="F9575" s="48"/>
      <c r="G9575" s="48"/>
      <c r="H9575" s="61"/>
      <c r="I9575" s="48"/>
      <c r="J9575" s="48"/>
    </row>
    <row r="9576" spans="6:10" x14ac:dyDescent="0.25">
      <c r="F9576" s="48"/>
      <c r="G9576" s="48"/>
      <c r="H9576" s="61"/>
      <c r="I9576" s="48"/>
      <c r="J9576" s="48"/>
    </row>
    <row r="9577" spans="6:10" x14ac:dyDescent="0.25">
      <c r="F9577" s="48"/>
      <c r="G9577" s="48"/>
      <c r="H9577" s="61"/>
      <c r="I9577" s="48"/>
      <c r="J9577" s="48"/>
    </row>
    <row r="9578" spans="6:10" x14ac:dyDescent="0.25">
      <c r="F9578" s="48"/>
      <c r="G9578" s="48"/>
      <c r="H9578" s="61"/>
      <c r="I9578" s="48"/>
      <c r="J9578" s="48"/>
    </row>
    <row r="9579" spans="6:10" x14ac:dyDescent="0.25">
      <c r="F9579" s="48"/>
      <c r="G9579" s="48"/>
      <c r="H9579" s="61"/>
      <c r="I9579" s="48"/>
      <c r="J9579" s="48"/>
    </row>
    <row r="9580" spans="6:10" x14ac:dyDescent="0.25">
      <c r="F9580" s="48"/>
      <c r="G9580" s="48"/>
      <c r="H9580" s="61"/>
      <c r="I9580" s="48"/>
      <c r="J9580" s="48"/>
    </row>
    <row r="9581" spans="6:10" x14ac:dyDescent="0.25">
      <c r="F9581" s="48"/>
      <c r="G9581" s="48"/>
      <c r="H9581" s="61"/>
      <c r="I9581" s="48"/>
      <c r="J9581" s="48"/>
    </row>
    <row r="9582" spans="6:10" x14ac:dyDescent="0.25">
      <c r="F9582" s="48"/>
      <c r="G9582" s="48"/>
      <c r="H9582" s="61"/>
      <c r="I9582" s="48"/>
      <c r="J9582" s="48"/>
    </row>
    <row r="9583" spans="6:10" x14ac:dyDescent="0.25">
      <c r="F9583" s="48"/>
      <c r="G9583" s="48"/>
      <c r="H9583" s="61"/>
      <c r="I9583" s="48"/>
      <c r="J9583" s="48"/>
    </row>
    <row r="9584" spans="6:10" x14ac:dyDescent="0.25">
      <c r="F9584" s="48"/>
      <c r="G9584" s="48"/>
      <c r="H9584" s="61"/>
      <c r="I9584" s="48"/>
      <c r="J9584" s="48"/>
    </row>
    <row r="9585" spans="6:10" x14ac:dyDescent="0.25">
      <c r="F9585" s="48"/>
      <c r="G9585" s="48"/>
      <c r="H9585" s="61"/>
      <c r="I9585" s="48"/>
      <c r="J9585" s="48"/>
    </row>
    <row r="9586" spans="6:10" x14ac:dyDescent="0.25">
      <c r="F9586" s="48"/>
      <c r="G9586" s="48"/>
      <c r="H9586" s="61"/>
      <c r="I9586" s="48"/>
      <c r="J9586" s="48"/>
    </row>
    <row r="9587" spans="6:10" x14ac:dyDescent="0.25">
      <c r="F9587" s="48"/>
      <c r="G9587" s="48"/>
      <c r="H9587" s="61"/>
      <c r="I9587" s="48"/>
      <c r="J9587" s="48"/>
    </row>
    <row r="9588" spans="6:10" x14ac:dyDescent="0.25">
      <c r="F9588" s="48"/>
      <c r="G9588" s="48"/>
      <c r="H9588" s="61"/>
      <c r="I9588" s="48"/>
      <c r="J9588" s="48"/>
    </row>
    <row r="9589" spans="6:10" x14ac:dyDescent="0.25">
      <c r="F9589" s="48"/>
      <c r="G9589" s="48"/>
      <c r="H9589" s="61"/>
      <c r="I9589" s="48"/>
      <c r="J9589" s="48"/>
    </row>
    <row r="9590" spans="6:10" x14ac:dyDescent="0.25">
      <c r="F9590" s="48"/>
      <c r="G9590" s="48"/>
      <c r="H9590" s="61"/>
      <c r="I9590" s="48"/>
      <c r="J9590" s="48"/>
    </row>
    <row r="9591" spans="6:10" x14ac:dyDescent="0.25">
      <c r="F9591" s="48"/>
      <c r="G9591" s="48"/>
      <c r="H9591" s="61"/>
      <c r="I9591" s="48"/>
      <c r="J9591" s="48"/>
    </row>
    <row r="9592" spans="6:10" x14ac:dyDescent="0.25">
      <c r="F9592" s="48"/>
      <c r="G9592" s="48"/>
      <c r="H9592" s="61"/>
      <c r="I9592" s="48"/>
      <c r="J9592" s="48"/>
    </row>
    <row r="9593" spans="6:10" x14ac:dyDescent="0.25">
      <c r="F9593" s="48"/>
      <c r="G9593" s="48"/>
      <c r="H9593" s="61"/>
      <c r="I9593" s="48"/>
      <c r="J9593" s="48"/>
    </row>
    <row r="9594" spans="6:10" x14ac:dyDescent="0.25">
      <c r="F9594" s="48"/>
      <c r="G9594" s="48"/>
      <c r="H9594" s="61"/>
      <c r="I9594" s="48"/>
      <c r="J9594" s="48"/>
    </row>
    <row r="9595" spans="6:10" x14ac:dyDescent="0.25">
      <c r="F9595" s="48"/>
      <c r="G9595" s="48"/>
      <c r="H9595" s="61"/>
      <c r="I9595" s="48"/>
      <c r="J9595" s="48"/>
    </row>
    <row r="9596" spans="6:10" x14ac:dyDescent="0.25">
      <c r="F9596" s="48"/>
      <c r="G9596" s="48"/>
      <c r="H9596" s="61"/>
      <c r="I9596" s="48"/>
      <c r="J9596" s="48"/>
    </row>
    <row r="9597" spans="6:10" x14ac:dyDescent="0.25">
      <c r="F9597" s="48"/>
      <c r="G9597" s="48"/>
      <c r="H9597" s="61"/>
      <c r="I9597" s="48"/>
      <c r="J9597" s="48"/>
    </row>
    <row r="9598" spans="6:10" x14ac:dyDescent="0.25">
      <c r="F9598" s="48"/>
      <c r="G9598" s="48"/>
      <c r="H9598" s="61"/>
      <c r="I9598" s="48"/>
      <c r="J9598" s="48"/>
    </row>
    <row r="9599" spans="6:10" x14ac:dyDescent="0.25">
      <c r="F9599" s="48"/>
      <c r="G9599" s="48"/>
      <c r="H9599" s="61"/>
      <c r="I9599" s="48"/>
      <c r="J9599" s="48"/>
    </row>
    <row r="9600" spans="6:10" x14ac:dyDescent="0.25">
      <c r="F9600" s="48"/>
      <c r="G9600" s="48"/>
      <c r="H9600" s="61"/>
      <c r="I9600" s="48"/>
      <c r="J9600" s="48"/>
    </row>
    <row r="9601" spans="6:10" x14ac:dyDescent="0.25">
      <c r="F9601" s="48"/>
      <c r="G9601" s="48"/>
      <c r="H9601" s="61"/>
      <c r="I9601" s="48"/>
      <c r="J9601" s="48"/>
    </row>
    <row r="9602" spans="6:10" x14ac:dyDescent="0.25">
      <c r="F9602" s="48"/>
      <c r="G9602" s="48"/>
      <c r="H9602" s="61"/>
      <c r="I9602" s="48"/>
      <c r="J9602" s="48"/>
    </row>
    <row r="9603" spans="6:10" x14ac:dyDescent="0.25">
      <c r="F9603" s="48"/>
      <c r="G9603" s="48"/>
      <c r="H9603" s="61"/>
      <c r="I9603" s="48"/>
      <c r="J9603" s="48"/>
    </row>
    <row r="9604" spans="6:10" x14ac:dyDescent="0.25">
      <c r="F9604" s="48"/>
      <c r="G9604" s="48"/>
      <c r="H9604" s="61"/>
      <c r="I9604" s="48"/>
      <c r="J9604" s="48"/>
    </row>
    <row r="9605" spans="6:10" x14ac:dyDescent="0.25">
      <c r="F9605" s="48"/>
      <c r="G9605" s="48"/>
      <c r="H9605" s="61"/>
      <c r="I9605" s="48"/>
      <c r="J9605" s="48"/>
    </row>
    <row r="9606" spans="6:10" x14ac:dyDescent="0.25">
      <c r="F9606" s="48"/>
      <c r="G9606" s="48"/>
      <c r="H9606" s="61"/>
      <c r="I9606" s="48"/>
      <c r="J9606" s="48"/>
    </row>
    <row r="9607" spans="6:10" x14ac:dyDescent="0.25">
      <c r="F9607" s="48"/>
      <c r="G9607" s="48"/>
      <c r="H9607" s="61"/>
      <c r="I9607" s="48"/>
      <c r="J9607" s="48"/>
    </row>
    <row r="9608" spans="6:10" x14ac:dyDescent="0.25">
      <c r="F9608" s="48"/>
      <c r="G9608" s="48"/>
      <c r="H9608" s="61"/>
      <c r="I9608" s="48"/>
      <c r="J9608" s="48"/>
    </row>
    <row r="9609" spans="6:10" x14ac:dyDescent="0.25">
      <c r="F9609" s="48"/>
      <c r="G9609" s="48"/>
      <c r="H9609" s="61"/>
      <c r="I9609" s="48"/>
      <c r="J9609" s="48"/>
    </row>
    <row r="9610" spans="6:10" x14ac:dyDescent="0.25">
      <c r="F9610" s="48"/>
      <c r="G9610" s="48"/>
      <c r="H9610" s="61"/>
      <c r="I9610" s="48"/>
      <c r="J9610" s="48"/>
    </row>
    <row r="9611" spans="6:10" x14ac:dyDescent="0.25">
      <c r="F9611" s="48"/>
      <c r="G9611" s="48"/>
      <c r="H9611" s="61"/>
      <c r="I9611" s="48"/>
      <c r="J9611" s="48"/>
    </row>
    <row r="9612" spans="6:10" x14ac:dyDescent="0.25">
      <c r="F9612" s="48"/>
      <c r="G9612" s="48"/>
      <c r="H9612" s="61"/>
      <c r="I9612" s="48"/>
      <c r="J9612" s="48"/>
    </row>
    <row r="9613" spans="6:10" x14ac:dyDescent="0.25">
      <c r="F9613" s="48"/>
      <c r="G9613" s="48"/>
      <c r="H9613" s="61"/>
      <c r="I9613" s="48"/>
      <c r="J9613" s="48"/>
    </row>
    <row r="9614" spans="6:10" x14ac:dyDescent="0.25">
      <c r="F9614" s="48"/>
      <c r="G9614" s="48"/>
      <c r="H9614" s="61"/>
      <c r="I9614" s="48"/>
      <c r="J9614" s="48"/>
    </row>
    <row r="9615" spans="6:10" x14ac:dyDescent="0.25">
      <c r="F9615" s="48"/>
      <c r="G9615" s="48"/>
      <c r="H9615" s="61"/>
      <c r="I9615" s="48"/>
      <c r="J9615" s="48"/>
    </row>
    <row r="9616" spans="6:10" x14ac:dyDescent="0.25">
      <c r="F9616" s="48"/>
      <c r="G9616" s="48"/>
      <c r="H9616" s="61"/>
      <c r="I9616" s="48"/>
      <c r="J9616" s="48"/>
    </row>
    <row r="9617" spans="6:10" x14ac:dyDescent="0.25">
      <c r="F9617" s="48"/>
      <c r="G9617" s="48"/>
      <c r="H9617" s="61"/>
      <c r="I9617" s="48"/>
      <c r="J9617" s="48"/>
    </row>
    <row r="9618" spans="6:10" x14ac:dyDescent="0.25">
      <c r="F9618" s="48"/>
      <c r="G9618" s="48"/>
      <c r="H9618" s="61"/>
      <c r="I9618" s="48"/>
      <c r="J9618" s="48"/>
    </row>
    <row r="9619" spans="6:10" x14ac:dyDescent="0.25">
      <c r="F9619" s="48"/>
      <c r="G9619" s="48"/>
      <c r="H9619" s="61"/>
      <c r="I9619" s="48"/>
      <c r="J9619" s="48"/>
    </row>
    <row r="9620" spans="6:10" x14ac:dyDescent="0.25">
      <c r="F9620" s="48"/>
      <c r="G9620" s="48"/>
      <c r="H9620" s="61"/>
      <c r="I9620" s="48"/>
      <c r="J9620" s="48"/>
    </row>
    <row r="9621" spans="6:10" x14ac:dyDescent="0.25">
      <c r="F9621" s="48"/>
      <c r="G9621" s="48"/>
      <c r="H9621" s="61"/>
      <c r="I9621" s="48"/>
      <c r="J9621" s="48"/>
    </row>
    <row r="9622" spans="6:10" x14ac:dyDescent="0.25">
      <c r="F9622" s="48"/>
      <c r="G9622" s="48"/>
      <c r="H9622" s="61"/>
      <c r="I9622" s="48"/>
      <c r="J9622" s="48"/>
    </row>
    <row r="9623" spans="6:10" x14ac:dyDescent="0.25">
      <c r="F9623" s="48"/>
      <c r="G9623" s="48"/>
      <c r="H9623" s="61"/>
      <c r="I9623" s="48"/>
      <c r="J9623" s="48"/>
    </row>
    <row r="9624" spans="6:10" x14ac:dyDescent="0.25">
      <c r="F9624" s="48"/>
      <c r="G9624" s="48"/>
      <c r="H9624" s="61"/>
      <c r="I9624" s="48"/>
      <c r="J9624" s="48"/>
    </row>
    <row r="9625" spans="6:10" x14ac:dyDescent="0.25">
      <c r="F9625" s="48"/>
      <c r="G9625" s="48"/>
      <c r="H9625" s="61"/>
      <c r="I9625" s="48"/>
      <c r="J9625" s="48"/>
    </row>
    <row r="9626" spans="6:10" x14ac:dyDescent="0.25">
      <c r="F9626" s="48"/>
      <c r="G9626" s="48"/>
      <c r="H9626" s="61"/>
      <c r="I9626" s="48"/>
      <c r="J9626" s="48"/>
    </row>
    <row r="9627" spans="6:10" x14ac:dyDescent="0.25">
      <c r="F9627" s="48"/>
      <c r="G9627" s="48"/>
      <c r="H9627" s="61"/>
      <c r="I9627" s="48"/>
      <c r="J9627" s="48"/>
    </row>
    <row r="9628" spans="6:10" x14ac:dyDescent="0.25">
      <c r="F9628" s="48"/>
      <c r="G9628" s="48"/>
      <c r="H9628" s="61"/>
      <c r="I9628" s="48"/>
      <c r="J9628" s="48"/>
    </row>
    <row r="9629" spans="6:10" x14ac:dyDescent="0.25">
      <c r="F9629" s="48"/>
      <c r="G9629" s="48"/>
      <c r="H9629" s="61"/>
      <c r="I9629" s="48"/>
      <c r="J9629" s="48"/>
    </row>
    <row r="9630" spans="6:10" x14ac:dyDescent="0.25">
      <c r="F9630" s="48"/>
      <c r="G9630" s="48"/>
      <c r="H9630" s="61"/>
      <c r="I9630" s="48"/>
      <c r="J9630" s="48"/>
    </row>
    <row r="9631" spans="6:10" x14ac:dyDescent="0.25">
      <c r="F9631" s="48"/>
      <c r="G9631" s="48"/>
      <c r="H9631" s="61"/>
      <c r="I9631" s="48"/>
      <c r="J9631" s="48"/>
    </row>
    <row r="9632" spans="6:10" x14ac:dyDescent="0.25">
      <c r="F9632" s="48"/>
      <c r="G9632" s="48"/>
      <c r="H9632" s="61"/>
      <c r="I9632" s="48"/>
      <c r="J9632" s="48"/>
    </row>
    <row r="9633" spans="6:10" x14ac:dyDescent="0.25">
      <c r="F9633" s="48"/>
      <c r="G9633" s="48"/>
      <c r="H9633" s="61"/>
      <c r="I9633" s="48"/>
      <c r="J9633" s="48"/>
    </row>
    <row r="9634" spans="6:10" x14ac:dyDescent="0.25">
      <c r="F9634" s="48"/>
      <c r="G9634" s="48"/>
      <c r="H9634" s="61"/>
      <c r="I9634" s="48"/>
      <c r="J9634" s="48"/>
    </row>
    <row r="9635" spans="6:10" x14ac:dyDescent="0.25">
      <c r="F9635" s="48"/>
      <c r="G9635" s="48"/>
      <c r="H9635" s="61"/>
      <c r="I9635" s="48"/>
      <c r="J9635" s="48"/>
    </row>
    <row r="9636" spans="6:10" x14ac:dyDescent="0.25">
      <c r="F9636" s="48"/>
      <c r="G9636" s="48"/>
      <c r="H9636" s="61"/>
      <c r="I9636" s="48"/>
      <c r="J9636" s="48"/>
    </row>
    <row r="9637" spans="6:10" x14ac:dyDescent="0.25">
      <c r="F9637" s="48"/>
      <c r="G9637" s="48"/>
      <c r="H9637" s="61"/>
      <c r="I9637" s="48"/>
      <c r="J9637" s="48"/>
    </row>
    <row r="9638" spans="6:10" x14ac:dyDescent="0.25">
      <c r="F9638" s="48"/>
      <c r="G9638" s="48"/>
      <c r="H9638" s="61"/>
      <c r="I9638" s="48"/>
      <c r="J9638" s="48"/>
    </row>
    <row r="9639" spans="6:10" x14ac:dyDescent="0.25">
      <c r="F9639" s="48"/>
      <c r="G9639" s="48"/>
      <c r="H9639" s="61"/>
      <c r="I9639" s="48"/>
      <c r="J9639" s="48"/>
    </row>
    <row r="9640" spans="6:10" x14ac:dyDescent="0.25">
      <c r="F9640" s="48"/>
      <c r="G9640" s="48"/>
      <c r="H9640" s="61"/>
      <c r="I9640" s="48"/>
      <c r="J9640" s="48"/>
    </row>
    <row r="9641" spans="6:10" x14ac:dyDescent="0.25">
      <c r="F9641" s="48"/>
      <c r="G9641" s="48"/>
      <c r="H9641" s="61"/>
      <c r="I9641" s="48"/>
      <c r="J9641" s="48"/>
    </row>
    <row r="9642" spans="6:10" x14ac:dyDescent="0.25">
      <c r="F9642" s="48"/>
      <c r="G9642" s="48"/>
      <c r="H9642" s="61"/>
      <c r="I9642" s="48"/>
      <c r="J9642" s="48"/>
    </row>
    <row r="9643" spans="6:10" x14ac:dyDescent="0.25">
      <c r="F9643" s="48"/>
      <c r="G9643" s="48"/>
      <c r="H9643" s="61"/>
      <c r="I9643" s="48"/>
      <c r="J9643" s="48"/>
    </row>
    <row r="9644" spans="6:10" x14ac:dyDescent="0.25">
      <c r="F9644" s="48"/>
      <c r="G9644" s="48"/>
      <c r="H9644" s="61"/>
      <c r="I9644" s="48"/>
      <c r="J9644" s="48"/>
    </row>
    <row r="9645" spans="6:10" x14ac:dyDescent="0.25">
      <c r="F9645" s="48"/>
      <c r="G9645" s="48"/>
      <c r="H9645" s="61"/>
      <c r="I9645" s="48"/>
      <c r="J9645" s="48"/>
    </row>
    <row r="9646" spans="6:10" x14ac:dyDescent="0.25">
      <c r="F9646" s="48"/>
      <c r="G9646" s="48"/>
      <c r="H9646" s="61"/>
      <c r="I9646" s="48"/>
      <c r="J9646" s="48"/>
    </row>
    <row r="9647" spans="6:10" x14ac:dyDescent="0.25">
      <c r="F9647" s="48"/>
      <c r="G9647" s="48"/>
      <c r="H9647" s="61"/>
      <c r="I9647" s="48"/>
      <c r="J9647" s="48"/>
    </row>
    <row r="9648" spans="6:10" x14ac:dyDescent="0.25">
      <c r="F9648" s="48"/>
      <c r="G9648" s="48"/>
      <c r="H9648" s="61"/>
      <c r="I9648" s="48"/>
      <c r="J9648" s="48"/>
    </row>
    <row r="9649" spans="6:10" x14ac:dyDescent="0.25">
      <c r="F9649" s="48"/>
      <c r="G9649" s="48"/>
      <c r="H9649" s="61"/>
      <c r="I9649" s="48"/>
      <c r="J9649" s="48"/>
    </row>
    <row r="9650" spans="6:10" x14ac:dyDescent="0.25">
      <c r="F9650" s="48"/>
      <c r="G9650" s="48"/>
      <c r="H9650" s="61"/>
      <c r="I9650" s="48"/>
      <c r="J9650" s="48"/>
    </row>
    <row r="9651" spans="6:10" x14ac:dyDescent="0.25">
      <c r="F9651" s="48"/>
      <c r="G9651" s="48"/>
      <c r="H9651" s="61"/>
      <c r="I9651" s="48"/>
      <c r="J9651" s="48"/>
    </row>
    <row r="9652" spans="6:10" x14ac:dyDescent="0.25">
      <c r="F9652" s="48"/>
      <c r="G9652" s="48"/>
      <c r="H9652" s="61"/>
      <c r="I9652" s="48"/>
      <c r="J9652" s="48"/>
    </row>
    <row r="9653" spans="6:10" x14ac:dyDescent="0.25">
      <c r="F9653" s="48"/>
      <c r="G9653" s="48"/>
      <c r="H9653" s="61"/>
      <c r="I9653" s="48"/>
      <c r="J9653" s="48"/>
    </row>
    <row r="9654" spans="6:10" x14ac:dyDescent="0.25">
      <c r="F9654" s="48"/>
      <c r="G9654" s="48"/>
      <c r="H9654" s="61"/>
      <c r="I9654" s="48"/>
      <c r="J9654" s="48"/>
    </row>
    <row r="9655" spans="6:10" x14ac:dyDescent="0.25">
      <c r="F9655" s="48"/>
      <c r="G9655" s="48"/>
      <c r="H9655" s="61"/>
      <c r="I9655" s="48"/>
      <c r="J9655" s="48"/>
    </row>
    <row r="9656" spans="6:10" x14ac:dyDescent="0.25">
      <c r="F9656" s="48"/>
      <c r="G9656" s="48"/>
      <c r="H9656" s="61"/>
      <c r="I9656" s="48"/>
      <c r="J9656" s="48"/>
    </row>
    <row r="9657" spans="6:10" x14ac:dyDescent="0.25">
      <c r="F9657" s="48"/>
      <c r="G9657" s="48"/>
      <c r="H9657" s="61"/>
      <c r="I9657" s="48"/>
      <c r="J9657" s="48"/>
    </row>
    <row r="9658" spans="6:10" x14ac:dyDescent="0.25">
      <c r="F9658" s="48"/>
      <c r="G9658" s="48"/>
      <c r="H9658" s="61"/>
      <c r="I9658" s="48"/>
      <c r="J9658" s="48"/>
    </row>
    <row r="9659" spans="6:10" x14ac:dyDescent="0.25">
      <c r="F9659" s="48"/>
      <c r="G9659" s="48"/>
      <c r="H9659" s="61"/>
      <c r="I9659" s="48"/>
      <c r="J9659" s="48"/>
    </row>
    <row r="9660" spans="6:10" x14ac:dyDescent="0.25">
      <c r="F9660" s="48"/>
      <c r="G9660" s="48"/>
      <c r="H9660" s="61"/>
      <c r="I9660" s="48"/>
      <c r="J9660" s="48"/>
    </row>
    <row r="9661" spans="6:10" x14ac:dyDescent="0.25">
      <c r="F9661" s="48"/>
      <c r="G9661" s="48"/>
      <c r="H9661" s="61"/>
      <c r="I9661" s="48"/>
      <c r="J9661" s="48"/>
    </row>
    <row r="9662" spans="6:10" x14ac:dyDescent="0.25">
      <c r="F9662" s="48"/>
      <c r="G9662" s="48"/>
      <c r="H9662" s="61"/>
      <c r="I9662" s="48"/>
      <c r="J9662" s="48"/>
    </row>
    <row r="9663" spans="6:10" x14ac:dyDescent="0.25">
      <c r="F9663" s="48"/>
      <c r="G9663" s="48"/>
      <c r="H9663" s="61"/>
      <c r="I9663" s="48"/>
      <c r="J9663" s="48"/>
    </row>
    <row r="9664" spans="6:10" x14ac:dyDescent="0.25">
      <c r="F9664" s="48"/>
      <c r="G9664" s="48"/>
      <c r="H9664" s="61"/>
      <c r="I9664" s="48"/>
      <c r="J9664" s="48"/>
    </row>
    <row r="9665" spans="6:10" x14ac:dyDescent="0.25">
      <c r="F9665" s="48"/>
      <c r="G9665" s="48"/>
      <c r="H9665" s="61"/>
      <c r="I9665" s="48"/>
      <c r="J9665" s="48"/>
    </row>
    <row r="9666" spans="6:10" x14ac:dyDescent="0.25">
      <c r="F9666" s="48"/>
      <c r="G9666" s="48"/>
      <c r="H9666" s="61"/>
      <c r="I9666" s="48"/>
      <c r="J9666" s="48"/>
    </row>
    <row r="9667" spans="6:10" x14ac:dyDescent="0.25">
      <c r="F9667" s="48"/>
      <c r="G9667" s="48"/>
      <c r="H9667" s="61"/>
      <c r="I9667" s="48"/>
      <c r="J9667" s="48"/>
    </row>
    <row r="9668" spans="6:10" x14ac:dyDescent="0.25">
      <c r="F9668" s="48"/>
      <c r="G9668" s="48"/>
      <c r="H9668" s="61"/>
      <c r="I9668" s="48"/>
      <c r="J9668" s="48"/>
    </row>
    <row r="9669" spans="6:10" x14ac:dyDescent="0.25">
      <c r="F9669" s="48"/>
      <c r="G9669" s="48"/>
      <c r="H9669" s="61"/>
      <c r="I9669" s="48"/>
      <c r="J9669" s="48"/>
    </row>
    <row r="9670" spans="6:10" x14ac:dyDescent="0.25">
      <c r="F9670" s="48"/>
      <c r="G9670" s="48"/>
      <c r="H9670" s="61"/>
      <c r="I9670" s="48"/>
      <c r="J9670" s="48"/>
    </row>
    <row r="9671" spans="6:10" x14ac:dyDescent="0.25">
      <c r="F9671" s="48"/>
      <c r="G9671" s="48"/>
      <c r="H9671" s="61"/>
      <c r="I9671" s="48"/>
      <c r="J9671" s="48"/>
    </row>
    <row r="9672" spans="6:10" x14ac:dyDescent="0.25">
      <c r="F9672" s="48"/>
      <c r="G9672" s="48"/>
      <c r="H9672" s="61"/>
      <c r="I9672" s="48"/>
      <c r="J9672" s="48"/>
    </row>
    <row r="9673" spans="6:10" x14ac:dyDescent="0.25">
      <c r="F9673" s="48"/>
      <c r="G9673" s="48"/>
      <c r="H9673" s="61"/>
      <c r="I9673" s="48"/>
      <c r="J9673" s="48"/>
    </row>
    <row r="9674" spans="6:10" x14ac:dyDescent="0.25">
      <c r="F9674" s="48"/>
      <c r="G9674" s="48"/>
      <c r="H9674" s="61"/>
      <c r="I9674" s="48"/>
      <c r="J9674" s="48"/>
    </row>
    <row r="9675" spans="6:10" x14ac:dyDescent="0.25">
      <c r="F9675" s="48"/>
      <c r="G9675" s="48"/>
      <c r="H9675" s="61"/>
      <c r="I9675" s="48"/>
      <c r="J9675" s="48"/>
    </row>
    <row r="9676" spans="6:10" x14ac:dyDescent="0.25">
      <c r="F9676" s="48"/>
      <c r="G9676" s="48"/>
      <c r="H9676" s="61"/>
      <c r="I9676" s="48"/>
      <c r="J9676" s="48"/>
    </row>
    <row r="9677" spans="6:10" x14ac:dyDescent="0.25">
      <c r="F9677" s="48"/>
      <c r="G9677" s="48"/>
      <c r="H9677" s="61"/>
      <c r="I9677" s="48"/>
      <c r="J9677" s="48"/>
    </row>
    <row r="9678" spans="6:10" x14ac:dyDescent="0.25">
      <c r="F9678" s="48"/>
      <c r="G9678" s="48"/>
      <c r="H9678" s="61"/>
      <c r="I9678" s="48"/>
      <c r="J9678" s="48"/>
    </row>
    <row r="9679" spans="6:10" x14ac:dyDescent="0.25">
      <c r="F9679" s="48"/>
      <c r="G9679" s="48"/>
      <c r="H9679" s="61"/>
      <c r="I9679" s="48"/>
      <c r="J9679" s="48"/>
    </row>
    <row r="9680" spans="6:10" x14ac:dyDescent="0.25">
      <c r="F9680" s="48"/>
      <c r="G9680" s="48"/>
      <c r="H9680" s="61"/>
      <c r="I9680" s="48"/>
      <c r="J9680" s="48"/>
    </row>
    <row r="9681" spans="6:10" x14ac:dyDescent="0.25">
      <c r="F9681" s="48"/>
      <c r="G9681" s="48"/>
      <c r="H9681" s="61"/>
      <c r="I9681" s="48"/>
      <c r="J9681" s="48"/>
    </row>
    <row r="9682" spans="6:10" x14ac:dyDescent="0.25">
      <c r="F9682" s="48"/>
      <c r="G9682" s="48"/>
      <c r="H9682" s="61"/>
      <c r="I9682" s="48"/>
      <c r="J9682" s="48"/>
    </row>
    <row r="9683" spans="6:10" x14ac:dyDescent="0.25">
      <c r="F9683" s="48"/>
      <c r="G9683" s="48"/>
      <c r="H9683" s="61"/>
      <c r="I9683" s="48"/>
      <c r="J9683" s="48"/>
    </row>
    <row r="9684" spans="6:10" x14ac:dyDescent="0.25">
      <c r="F9684" s="48"/>
      <c r="G9684" s="48"/>
      <c r="H9684" s="61"/>
      <c r="I9684" s="48"/>
      <c r="J9684" s="48"/>
    </row>
    <row r="9685" spans="6:10" x14ac:dyDescent="0.25">
      <c r="F9685" s="48"/>
      <c r="G9685" s="48"/>
      <c r="H9685" s="61"/>
      <c r="I9685" s="48"/>
      <c r="J9685" s="48"/>
    </row>
    <row r="9686" spans="6:10" x14ac:dyDescent="0.25">
      <c r="F9686" s="48"/>
      <c r="G9686" s="48"/>
      <c r="H9686" s="61"/>
      <c r="I9686" s="48"/>
      <c r="J9686" s="48"/>
    </row>
    <row r="9687" spans="6:10" x14ac:dyDescent="0.25">
      <c r="F9687" s="48"/>
      <c r="G9687" s="48"/>
      <c r="H9687" s="61"/>
      <c r="I9687" s="48"/>
      <c r="J9687" s="48"/>
    </row>
    <row r="9688" spans="6:10" x14ac:dyDescent="0.25">
      <c r="F9688" s="48"/>
      <c r="G9688" s="48"/>
      <c r="H9688" s="61"/>
      <c r="I9688" s="48"/>
      <c r="J9688" s="48"/>
    </row>
    <row r="9689" spans="6:10" x14ac:dyDescent="0.25">
      <c r="F9689" s="48"/>
      <c r="G9689" s="48"/>
      <c r="H9689" s="61"/>
      <c r="I9689" s="48"/>
      <c r="J9689" s="48"/>
    </row>
    <row r="9690" spans="6:10" x14ac:dyDescent="0.25">
      <c r="F9690" s="48"/>
      <c r="G9690" s="48"/>
      <c r="H9690" s="61"/>
      <c r="I9690" s="48"/>
      <c r="J9690" s="48"/>
    </row>
    <row r="9691" spans="6:10" x14ac:dyDescent="0.25">
      <c r="F9691" s="48"/>
      <c r="G9691" s="48"/>
      <c r="H9691" s="61"/>
      <c r="I9691" s="48"/>
      <c r="J9691" s="48"/>
    </row>
    <row r="9692" spans="6:10" x14ac:dyDescent="0.25">
      <c r="F9692" s="48"/>
      <c r="G9692" s="48"/>
      <c r="H9692" s="61"/>
      <c r="I9692" s="48"/>
      <c r="J9692" s="48"/>
    </row>
    <row r="9693" spans="6:10" x14ac:dyDescent="0.25">
      <c r="F9693" s="48"/>
      <c r="G9693" s="48"/>
      <c r="H9693" s="61"/>
      <c r="I9693" s="48"/>
      <c r="J9693" s="48"/>
    </row>
    <row r="9694" spans="6:10" x14ac:dyDescent="0.25">
      <c r="F9694" s="48"/>
      <c r="G9694" s="48"/>
      <c r="H9694" s="61"/>
      <c r="I9694" s="48"/>
      <c r="J9694" s="48"/>
    </row>
    <row r="9695" spans="6:10" x14ac:dyDescent="0.25">
      <c r="F9695" s="48"/>
      <c r="G9695" s="48"/>
      <c r="H9695" s="61"/>
      <c r="I9695" s="48"/>
      <c r="J9695" s="48"/>
    </row>
    <row r="9696" spans="6:10" x14ac:dyDescent="0.25">
      <c r="F9696" s="48"/>
      <c r="G9696" s="48"/>
      <c r="H9696" s="61"/>
      <c r="I9696" s="48"/>
      <c r="J9696" s="48"/>
    </row>
    <row r="9697" spans="6:10" x14ac:dyDescent="0.25">
      <c r="F9697" s="48"/>
      <c r="G9697" s="48"/>
      <c r="H9697" s="61"/>
      <c r="I9697" s="48"/>
      <c r="J9697" s="48"/>
    </row>
    <row r="9698" spans="6:10" x14ac:dyDescent="0.25">
      <c r="F9698" s="48"/>
      <c r="G9698" s="48"/>
      <c r="H9698" s="61"/>
      <c r="I9698" s="48"/>
      <c r="J9698" s="48"/>
    </row>
    <row r="9699" spans="6:10" x14ac:dyDescent="0.25">
      <c r="F9699" s="48"/>
      <c r="G9699" s="48"/>
      <c r="H9699" s="61"/>
      <c r="I9699" s="48"/>
      <c r="J9699" s="48"/>
    </row>
    <row r="9700" spans="6:10" x14ac:dyDescent="0.25">
      <c r="F9700" s="48"/>
      <c r="G9700" s="48"/>
      <c r="H9700" s="61"/>
      <c r="I9700" s="48"/>
      <c r="J9700" s="48"/>
    </row>
    <row r="9701" spans="6:10" x14ac:dyDescent="0.25">
      <c r="F9701" s="48"/>
      <c r="G9701" s="48"/>
      <c r="H9701" s="61"/>
      <c r="I9701" s="48"/>
      <c r="J9701" s="48"/>
    </row>
    <row r="9702" spans="6:10" x14ac:dyDescent="0.25">
      <c r="F9702" s="48"/>
      <c r="G9702" s="48"/>
      <c r="H9702" s="61"/>
      <c r="I9702" s="48"/>
      <c r="J9702" s="48"/>
    </row>
    <row r="9703" spans="6:10" x14ac:dyDescent="0.25">
      <c r="F9703" s="48"/>
      <c r="G9703" s="48"/>
      <c r="H9703" s="61"/>
      <c r="I9703" s="48"/>
      <c r="J9703" s="48"/>
    </row>
    <row r="9704" spans="6:10" x14ac:dyDescent="0.25">
      <c r="F9704" s="48"/>
      <c r="G9704" s="48"/>
      <c r="H9704" s="61"/>
      <c r="I9704" s="48"/>
      <c r="J9704" s="48"/>
    </row>
    <row r="9705" spans="6:10" x14ac:dyDescent="0.25">
      <c r="F9705" s="48"/>
      <c r="G9705" s="48"/>
      <c r="H9705" s="61"/>
      <c r="I9705" s="48"/>
      <c r="J9705" s="48"/>
    </row>
    <row r="9706" spans="6:10" x14ac:dyDescent="0.25">
      <c r="F9706" s="48"/>
      <c r="G9706" s="48"/>
      <c r="H9706" s="61"/>
      <c r="I9706" s="48"/>
      <c r="J9706" s="48"/>
    </row>
    <row r="9707" spans="6:10" x14ac:dyDescent="0.25">
      <c r="F9707" s="48"/>
      <c r="G9707" s="48"/>
      <c r="H9707" s="61"/>
      <c r="I9707" s="48"/>
      <c r="J9707" s="48"/>
    </row>
    <row r="9708" spans="6:10" x14ac:dyDescent="0.25">
      <c r="F9708" s="48"/>
      <c r="G9708" s="48"/>
      <c r="H9708" s="61"/>
      <c r="I9708" s="48"/>
      <c r="J9708" s="48"/>
    </row>
    <row r="9709" spans="6:10" x14ac:dyDescent="0.25">
      <c r="F9709" s="48"/>
      <c r="G9709" s="48"/>
      <c r="H9709" s="61"/>
      <c r="I9709" s="48"/>
      <c r="J9709" s="48"/>
    </row>
    <row r="9710" spans="6:10" x14ac:dyDescent="0.25">
      <c r="F9710" s="48"/>
      <c r="G9710" s="48"/>
      <c r="H9710" s="61"/>
      <c r="I9710" s="48"/>
      <c r="J9710" s="48"/>
    </row>
    <row r="9711" spans="6:10" x14ac:dyDescent="0.25">
      <c r="F9711" s="48"/>
      <c r="G9711" s="48"/>
      <c r="H9711" s="61"/>
      <c r="I9711" s="48"/>
      <c r="J9711" s="48"/>
    </row>
    <row r="9712" spans="6:10" x14ac:dyDescent="0.25">
      <c r="F9712" s="48"/>
      <c r="G9712" s="48"/>
      <c r="H9712" s="61"/>
      <c r="I9712" s="48"/>
      <c r="J9712" s="48"/>
    </row>
    <row r="9713" spans="6:10" x14ac:dyDescent="0.25">
      <c r="F9713" s="48"/>
      <c r="G9713" s="48"/>
      <c r="H9713" s="61"/>
      <c r="I9713" s="48"/>
      <c r="J9713" s="48"/>
    </row>
    <row r="9714" spans="6:10" x14ac:dyDescent="0.25">
      <c r="F9714" s="48"/>
      <c r="G9714" s="48"/>
      <c r="H9714" s="61"/>
      <c r="I9714" s="48"/>
      <c r="J9714" s="48"/>
    </row>
    <row r="9715" spans="6:10" x14ac:dyDescent="0.25">
      <c r="F9715" s="48"/>
      <c r="G9715" s="48"/>
      <c r="H9715" s="61"/>
      <c r="I9715" s="48"/>
      <c r="J9715" s="48"/>
    </row>
    <row r="9716" spans="6:10" x14ac:dyDescent="0.25">
      <c r="F9716" s="48"/>
      <c r="G9716" s="48"/>
      <c r="H9716" s="61"/>
      <c r="I9716" s="48"/>
      <c r="J9716" s="48"/>
    </row>
    <row r="9717" spans="6:10" x14ac:dyDescent="0.25">
      <c r="F9717" s="48"/>
      <c r="G9717" s="48"/>
      <c r="H9717" s="61"/>
      <c r="I9717" s="48"/>
      <c r="J9717" s="48"/>
    </row>
    <row r="9718" spans="6:10" x14ac:dyDescent="0.25">
      <c r="F9718" s="48"/>
      <c r="G9718" s="48"/>
      <c r="H9718" s="61"/>
      <c r="I9718" s="48"/>
      <c r="J9718" s="48"/>
    </row>
    <row r="9719" spans="6:10" x14ac:dyDescent="0.25">
      <c r="F9719" s="48"/>
      <c r="G9719" s="48"/>
      <c r="H9719" s="61"/>
      <c r="I9719" s="48"/>
      <c r="J9719" s="48"/>
    </row>
    <row r="9720" spans="6:10" x14ac:dyDescent="0.25">
      <c r="F9720" s="48"/>
      <c r="G9720" s="48"/>
      <c r="H9720" s="61"/>
      <c r="I9720" s="48"/>
      <c r="J9720" s="48"/>
    </row>
    <row r="9721" spans="6:10" x14ac:dyDescent="0.25">
      <c r="F9721" s="48"/>
      <c r="G9721" s="48"/>
      <c r="H9721" s="61"/>
      <c r="I9721" s="48"/>
      <c r="J9721" s="48"/>
    </row>
    <row r="9722" spans="6:10" x14ac:dyDescent="0.25">
      <c r="F9722" s="48"/>
      <c r="G9722" s="48"/>
      <c r="H9722" s="61"/>
      <c r="I9722" s="48"/>
      <c r="J9722" s="48"/>
    </row>
    <row r="9723" spans="6:10" x14ac:dyDescent="0.25">
      <c r="F9723" s="48"/>
      <c r="G9723" s="48"/>
      <c r="H9723" s="61"/>
      <c r="I9723" s="48"/>
      <c r="J9723" s="48"/>
    </row>
    <row r="9724" spans="6:10" x14ac:dyDescent="0.25">
      <c r="F9724" s="48"/>
      <c r="G9724" s="48"/>
      <c r="H9724" s="61"/>
      <c r="I9724" s="48"/>
      <c r="J9724" s="48"/>
    </row>
    <row r="9725" spans="6:10" x14ac:dyDescent="0.25">
      <c r="F9725" s="48"/>
      <c r="G9725" s="48"/>
      <c r="H9725" s="61"/>
      <c r="I9725" s="48"/>
      <c r="J9725" s="48"/>
    </row>
    <row r="9726" spans="6:10" x14ac:dyDescent="0.25">
      <c r="F9726" s="48"/>
      <c r="G9726" s="48"/>
      <c r="H9726" s="61"/>
      <c r="I9726" s="48"/>
      <c r="J9726" s="48"/>
    </row>
    <row r="9727" spans="6:10" x14ac:dyDescent="0.25">
      <c r="F9727" s="48"/>
      <c r="G9727" s="48"/>
      <c r="H9727" s="61"/>
      <c r="I9727" s="48"/>
      <c r="J9727" s="48"/>
    </row>
    <row r="9728" spans="6:10" x14ac:dyDescent="0.25">
      <c r="F9728" s="48"/>
      <c r="G9728" s="48"/>
      <c r="H9728" s="61"/>
      <c r="I9728" s="48"/>
      <c r="J9728" s="48"/>
    </row>
    <row r="9729" spans="6:10" x14ac:dyDescent="0.25">
      <c r="F9729" s="48"/>
      <c r="G9729" s="48"/>
      <c r="H9729" s="61"/>
      <c r="I9729" s="48"/>
      <c r="J9729" s="48"/>
    </row>
    <row r="9730" spans="6:10" x14ac:dyDescent="0.25">
      <c r="F9730" s="48"/>
      <c r="G9730" s="48"/>
      <c r="H9730" s="61"/>
      <c r="I9730" s="48"/>
      <c r="J9730" s="48"/>
    </row>
    <row r="9731" spans="6:10" x14ac:dyDescent="0.25">
      <c r="F9731" s="48"/>
      <c r="G9731" s="48"/>
      <c r="H9731" s="61"/>
      <c r="I9731" s="48"/>
      <c r="J9731" s="48"/>
    </row>
    <row r="9732" spans="6:10" x14ac:dyDescent="0.25">
      <c r="F9732" s="48"/>
      <c r="G9732" s="48"/>
      <c r="H9732" s="61"/>
      <c r="I9732" s="48"/>
      <c r="J9732" s="48"/>
    </row>
    <row r="9733" spans="6:10" x14ac:dyDescent="0.25">
      <c r="F9733" s="48"/>
      <c r="G9733" s="48"/>
      <c r="H9733" s="61"/>
      <c r="I9733" s="48"/>
      <c r="J9733" s="48"/>
    </row>
    <row r="9734" spans="6:10" x14ac:dyDescent="0.25">
      <c r="F9734" s="48"/>
      <c r="G9734" s="48"/>
      <c r="H9734" s="61"/>
      <c r="I9734" s="48"/>
      <c r="J9734" s="48"/>
    </row>
    <row r="9735" spans="6:10" x14ac:dyDescent="0.25">
      <c r="F9735" s="48"/>
      <c r="G9735" s="48"/>
      <c r="H9735" s="61"/>
      <c r="I9735" s="48"/>
      <c r="J9735" s="48"/>
    </row>
    <row r="9736" spans="6:10" x14ac:dyDescent="0.25">
      <c r="F9736" s="48"/>
      <c r="G9736" s="48"/>
      <c r="H9736" s="61"/>
      <c r="I9736" s="48"/>
      <c r="J9736" s="48"/>
    </row>
    <row r="9737" spans="6:10" x14ac:dyDescent="0.25">
      <c r="F9737" s="48"/>
      <c r="G9737" s="48"/>
      <c r="H9737" s="61"/>
      <c r="I9737" s="48"/>
      <c r="J9737" s="48"/>
    </row>
    <row r="9738" spans="6:10" x14ac:dyDescent="0.25">
      <c r="F9738" s="48"/>
      <c r="G9738" s="48"/>
      <c r="H9738" s="61"/>
      <c r="I9738" s="48"/>
      <c r="J9738" s="48"/>
    </row>
    <row r="9739" spans="6:10" x14ac:dyDescent="0.25">
      <c r="F9739" s="48"/>
      <c r="G9739" s="48"/>
      <c r="H9739" s="61"/>
      <c r="I9739" s="48"/>
      <c r="J9739" s="48"/>
    </row>
    <row r="9740" spans="6:10" x14ac:dyDescent="0.25">
      <c r="F9740" s="48"/>
      <c r="G9740" s="48"/>
      <c r="H9740" s="61"/>
      <c r="I9740" s="48"/>
      <c r="J9740" s="48"/>
    </row>
    <row r="9741" spans="6:10" x14ac:dyDescent="0.25">
      <c r="F9741" s="48"/>
      <c r="G9741" s="48"/>
      <c r="H9741" s="61"/>
      <c r="I9741" s="48"/>
      <c r="J9741" s="48"/>
    </row>
    <row r="9742" spans="6:10" x14ac:dyDescent="0.25">
      <c r="F9742" s="48"/>
      <c r="G9742" s="48"/>
      <c r="H9742" s="61"/>
      <c r="I9742" s="48"/>
      <c r="J9742" s="48"/>
    </row>
    <row r="9743" spans="6:10" x14ac:dyDescent="0.25">
      <c r="F9743" s="48"/>
      <c r="G9743" s="48"/>
      <c r="H9743" s="61"/>
      <c r="I9743" s="48"/>
      <c r="J9743" s="48"/>
    </row>
    <row r="9744" spans="6:10" x14ac:dyDescent="0.25">
      <c r="F9744" s="48"/>
      <c r="G9744" s="48"/>
      <c r="H9744" s="61"/>
      <c r="I9744" s="48"/>
      <c r="J9744" s="48"/>
    </row>
    <row r="9745" spans="6:10" x14ac:dyDescent="0.25">
      <c r="F9745" s="48"/>
      <c r="G9745" s="48"/>
      <c r="H9745" s="61"/>
      <c r="I9745" s="48"/>
      <c r="J9745" s="48"/>
    </row>
    <row r="9746" spans="6:10" x14ac:dyDescent="0.25">
      <c r="F9746" s="48"/>
      <c r="G9746" s="48"/>
      <c r="H9746" s="61"/>
      <c r="I9746" s="48"/>
      <c r="J9746" s="48"/>
    </row>
    <row r="9747" spans="6:10" x14ac:dyDescent="0.25">
      <c r="F9747" s="48"/>
      <c r="G9747" s="48"/>
      <c r="H9747" s="61"/>
      <c r="I9747" s="48"/>
      <c r="J9747" s="48"/>
    </row>
    <row r="9748" spans="6:10" x14ac:dyDescent="0.25">
      <c r="F9748" s="48"/>
      <c r="G9748" s="48"/>
      <c r="H9748" s="61"/>
      <c r="I9748" s="48"/>
      <c r="J9748" s="48"/>
    </row>
    <row r="9749" spans="6:10" x14ac:dyDescent="0.25">
      <c r="F9749" s="48"/>
      <c r="G9749" s="48"/>
      <c r="H9749" s="61"/>
      <c r="I9749" s="48"/>
      <c r="J9749" s="48"/>
    </row>
    <row r="9750" spans="6:10" x14ac:dyDescent="0.25">
      <c r="F9750" s="48"/>
      <c r="G9750" s="48"/>
      <c r="H9750" s="61"/>
      <c r="I9750" s="48"/>
      <c r="J9750" s="48"/>
    </row>
    <row r="9751" spans="6:10" x14ac:dyDescent="0.25">
      <c r="F9751" s="48"/>
      <c r="G9751" s="48"/>
      <c r="H9751" s="61"/>
      <c r="I9751" s="48"/>
      <c r="J9751" s="48"/>
    </row>
    <row r="9752" spans="6:10" x14ac:dyDescent="0.25">
      <c r="F9752" s="48"/>
      <c r="G9752" s="48"/>
      <c r="H9752" s="61"/>
      <c r="I9752" s="48"/>
      <c r="J9752" s="48"/>
    </row>
    <row r="9753" spans="6:10" x14ac:dyDescent="0.25">
      <c r="F9753" s="48"/>
      <c r="G9753" s="48"/>
      <c r="H9753" s="61"/>
      <c r="I9753" s="48"/>
      <c r="J9753" s="48"/>
    </row>
    <row r="9754" spans="6:10" x14ac:dyDescent="0.25">
      <c r="F9754" s="48"/>
      <c r="G9754" s="48"/>
      <c r="H9754" s="61"/>
      <c r="I9754" s="48"/>
      <c r="J9754" s="48"/>
    </row>
    <row r="9755" spans="6:10" x14ac:dyDescent="0.25">
      <c r="F9755" s="48"/>
      <c r="G9755" s="48"/>
      <c r="H9755" s="61"/>
      <c r="I9755" s="48"/>
      <c r="J9755" s="48"/>
    </row>
    <row r="9756" spans="6:10" x14ac:dyDescent="0.25">
      <c r="F9756" s="48"/>
      <c r="G9756" s="48"/>
      <c r="H9756" s="61"/>
      <c r="I9756" s="48"/>
      <c r="J9756" s="48"/>
    </row>
    <row r="9757" spans="6:10" x14ac:dyDescent="0.25">
      <c r="F9757" s="48"/>
      <c r="G9757" s="48"/>
      <c r="H9757" s="61"/>
      <c r="I9757" s="48"/>
      <c r="J9757" s="48"/>
    </row>
    <row r="9758" spans="6:10" x14ac:dyDescent="0.25">
      <c r="F9758" s="48"/>
      <c r="G9758" s="48"/>
      <c r="H9758" s="61"/>
      <c r="I9758" s="48"/>
      <c r="J9758" s="48"/>
    </row>
    <row r="9759" spans="6:10" x14ac:dyDescent="0.25">
      <c r="F9759" s="48"/>
      <c r="G9759" s="48"/>
      <c r="H9759" s="61"/>
      <c r="I9759" s="48"/>
      <c r="J9759" s="48"/>
    </row>
    <row r="9760" spans="6:10" x14ac:dyDescent="0.25">
      <c r="F9760" s="48"/>
      <c r="G9760" s="48"/>
      <c r="H9760" s="61"/>
      <c r="I9760" s="48"/>
      <c r="J9760" s="48"/>
    </row>
    <row r="9761" spans="6:10" x14ac:dyDescent="0.25">
      <c r="F9761" s="48"/>
      <c r="G9761" s="48"/>
      <c r="H9761" s="61"/>
      <c r="I9761" s="48"/>
      <c r="J9761" s="48"/>
    </row>
    <row r="9762" spans="6:10" x14ac:dyDescent="0.25">
      <c r="F9762" s="48"/>
      <c r="G9762" s="48"/>
      <c r="H9762" s="61"/>
      <c r="I9762" s="48"/>
      <c r="J9762" s="48"/>
    </row>
    <row r="9763" spans="6:10" x14ac:dyDescent="0.25">
      <c r="F9763" s="48"/>
      <c r="G9763" s="48"/>
      <c r="H9763" s="61"/>
      <c r="I9763" s="48"/>
      <c r="J9763" s="48"/>
    </row>
    <row r="9764" spans="6:10" x14ac:dyDescent="0.25">
      <c r="F9764" s="48"/>
      <c r="G9764" s="48"/>
      <c r="H9764" s="61"/>
      <c r="I9764" s="48"/>
      <c r="J9764" s="48"/>
    </row>
    <row r="9765" spans="6:10" x14ac:dyDescent="0.25">
      <c r="F9765" s="48"/>
      <c r="G9765" s="48"/>
      <c r="H9765" s="61"/>
      <c r="I9765" s="48"/>
      <c r="J9765" s="48"/>
    </row>
    <row r="9766" spans="6:10" x14ac:dyDescent="0.25">
      <c r="F9766" s="48"/>
      <c r="G9766" s="48"/>
      <c r="H9766" s="61"/>
      <c r="I9766" s="48"/>
      <c r="J9766" s="48"/>
    </row>
    <row r="9767" spans="6:10" x14ac:dyDescent="0.25">
      <c r="F9767" s="48"/>
      <c r="G9767" s="48"/>
      <c r="H9767" s="61"/>
      <c r="I9767" s="48"/>
      <c r="J9767" s="48"/>
    </row>
    <row r="9768" spans="6:10" x14ac:dyDescent="0.25">
      <c r="F9768" s="48"/>
      <c r="G9768" s="48"/>
      <c r="H9768" s="61"/>
      <c r="I9768" s="48"/>
      <c r="J9768" s="48"/>
    </row>
    <row r="9769" spans="6:10" x14ac:dyDescent="0.25">
      <c r="F9769" s="48"/>
      <c r="G9769" s="48"/>
      <c r="H9769" s="61"/>
      <c r="I9769" s="48"/>
      <c r="J9769" s="48"/>
    </row>
    <row r="9770" spans="6:10" x14ac:dyDescent="0.25">
      <c r="F9770" s="48"/>
      <c r="G9770" s="48"/>
      <c r="H9770" s="61"/>
      <c r="I9770" s="48"/>
      <c r="J9770" s="48"/>
    </row>
    <row r="9771" spans="6:10" x14ac:dyDescent="0.25">
      <c r="F9771" s="48"/>
      <c r="G9771" s="48"/>
      <c r="H9771" s="61"/>
      <c r="I9771" s="48"/>
      <c r="J9771" s="48"/>
    </row>
    <row r="9772" spans="6:10" x14ac:dyDescent="0.25">
      <c r="F9772" s="48"/>
      <c r="G9772" s="48"/>
      <c r="H9772" s="61"/>
      <c r="I9772" s="48"/>
      <c r="J9772" s="48"/>
    </row>
    <row r="9773" spans="6:10" x14ac:dyDescent="0.25">
      <c r="F9773" s="48"/>
      <c r="G9773" s="48"/>
      <c r="H9773" s="61"/>
      <c r="I9773" s="48"/>
      <c r="J9773" s="48"/>
    </row>
    <row r="9774" spans="6:10" x14ac:dyDescent="0.25">
      <c r="F9774" s="48"/>
      <c r="G9774" s="48"/>
      <c r="H9774" s="61"/>
      <c r="I9774" s="48"/>
      <c r="J9774" s="48"/>
    </row>
    <row r="9775" spans="6:10" x14ac:dyDescent="0.25">
      <c r="F9775" s="48"/>
      <c r="G9775" s="48"/>
      <c r="H9775" s="61"/>
      <c r="I9775" s="48"/>
      <c r="J9775" s="48"/>
    </row>
    <row r="9776" spans="6:10" x14ac:dyDescent="0.25">
      <c r="F9776" s="48"/>
      <c r="G9776" s="48"/>
      <c r="H9776" s="61"/>
      <c r="I9776" s="48"/>
      <c r="J9776" s="48"/>
    </row>
    <row r="9777" spans="6:10" x14ac:dyDescent="0.25">
      <c r="F9777" s="48"/>
      <c r="G9777" s="48"/>
      <c r="H9777" s="61"/>
      <c r="I9777" s="48"/>
      <c r="J9777" s="48"/>
    </row>
    <row r="9778" spans="6:10" x14ac:dyDescent="0.25">
      <c r="F9778" s="48"/>
      <c r="G9778" s="48"/>
      <c r="H9778" s="61"/>
      <c r="I9778" s="48"/>
      <c r="J9778" s="48"/>
    </row>
    <row r="9779" spans="6:10" x14ac:dyDescent="0.25">
      <c r="F9779" s="48"/>
      <c r="G9779" s="48"/>
      <c r="H9779" s="61"/>
      <c r="I9779" s="48"/>
      <c r="J9779" s="48"/>
    </row>
    <row r="9780" spans="6:10" x14ac:dyDescent="0.25">
      <c r="F9780" s="48"/>
      <c r="G9780" s="48"/>
      <c r="H9780" s="61"/>
      <c r="I9780" s="48"/>
      <c r="J9780" s="48"/>
    </row>
    <row r="9781" spans="6:10" x14ac:dyDescent="0.25">
      <c r="F9781" s="48"/>
      <c r="G9781" s="48"/>
      <c r="H9781" s="61"/>
      <c r="I9781" s="48"/>
      <c r="J9781" s="48"/>
    </row>
    <row r="9782" spans="6:10" x14ac:dyDescent="0.25">
      <c r="F9782" s="48"/>
      <c r="G9782" s="48"/>
      <c r="H9782" s="61"/>
      <c r="I9782" s="48"/>
      <c r="J9782" s="48"/>
    </row>
    <row r="9783" spans="6:10" x14ac:dyDescent="0.25">
      <c r="F9783" s="48"/>
      <c r="G9783" s="48"/>
      <c r="H9783" s="61"/>
      <c r="I9783" s="48"/>
      <c r="J9783" s="48"/>
    </row>
    <row r="9784" spans="6:10" x14ac:dyDescent="0.25">
      <c r="F9784" s="48"/>
      <c r="G9784" s="48"/>
      <c r="H9784" s="61"/>
      <c r="I9784" s="48"/>
      <c r="J9784" s="48"/>
    </row>
    <row r="9785" spans="6:10" x14ac:dyDescent="0.25">
      <c r="F9785" s="48"/>
      <c r="G9785" s="48"/>
      <c r="H9785" s="61"/>
      <c r="I9785" s="48"/>
      <c r="J9785" s="48"/>
    </row>
    <row r="9786" spans="6:10" x14ac:dyDescent="0.25">
      <c r="F9786" s="48"/>
      <c r="G9786" s="48"/>
      <c r="H9786" s="61"/>
      <c r="I9786" s="48"/>
      <c r="J9786" s="48"/>
    </row>
    <row r="9787" spans="6:10" x14ac:dyDescent="0.25">
      <c r="F9787" s="48"/>
      <c r="G9787" s="48"/>
      <c r="H9787" s="61"/>
      <c r="I9787" s="48"/>
      <c r="J9787" s="48"/>
    </row>
    <row r="9788" spans="6:10" x14ac:dyDescent="0.25">
      <c r="F9788" s="48"/>
      <c r="G9788" s="48"/>
      <c r="H9788" s="61"/>
      <c r="I9788" s="48"/>
      <c r="J9788" s="48"/>
    </row>
    <row r="9789" spans="6:10" x14ac:dyDescent="0.25">
      <c r="F9789" s="48"/>
      <c r="G9789" s="48"/>
      <c r="H9789" s="61"/>
      <c r="I9789" s="48"/>
      <c r="J9789" s="48"/>
    </row>
    <row r="9790" spans="6:10" x14ac:dyDescent="0.25">
      <c r="F9790" s="48"/>
      <c r="G9790" s="48"/>
      <c r="H9790" s="61"/>
      <c r="I9790" s="48"/>
      <c r="J9790" s="48"/>
    </row>
    <row r="9791" spans="6:10" x14ac:dyDescent="0.25">
      <c r="F9791" s="48"/>
      <c r="G9791" s="48"/>
      <c r="H9791" s="61"/>
      <c r="I9791" s="48"/>
      <c r="J9791" s="48"/>
    </row>
    <row r="9792" spans="6:10" x14ac:dyDescent="0.25">
      <c r="F9792" s="48"/>
      <c r="G9792" s="48"/>
      <c r="H9792" s="61"/>
      <c r="I9792" s="48"/>
      <c r="J9792" s="48"/>
    </row>
    <row r="9793" spans="6:10" x14ac:dyDescent="0.25">
      <c r="F9793" s="48"/>
      <c r="G9793" s="48"/>
      <c r="H9793" s="61"/>
      <c r="I9793" s="48"/>
      <c r="J9793" s="48"/>
    </row>
    <row r="9794" spans="6:10" x14ac:dyDescent="0.25">
      <c r="F9794" s="48"/>
      <c r="G9794" s="48"/>
      <c r="H9794" s="61"/>
      <c r="I9794" s="48"/>
      <c r="J9794" s="48"/>
    </row>
    <row r="9795" spans="6:10" x14ac:dyDescent="0.25">
      <c r="F9795" s="48"/>
      <c r="G9795" s="48"/>
      <c r="H9795" s="61"/>
      <c r="I9795" s="48"/>
      <c r="J9795" s="48"/>
    </row>
    <row r="9796" spans="6:10" x14ac:dyDescent="0.25">
      <c r="F9796" s="48"/>
      <c r="G9796" s="48"/>
      <c r="H9796" s="61"/>
      <c r="I9796" s="48"/>
      <c r="J9796" s="48"/>
    </row>
    <row r="9797" spans="6:10" x14ac:dyDescent="0.25">
      <c r="F9797" s="48"/>
      <c r="G9797" s="48"/>
      <c r="H9797" s="61"/>
      <c r="I9797" s="48"/>
      <c r="J9797" s="48"/>
    </row>
    <row r="9798" spans="6:10" x14ac:dyDescent="0.25">
      <c r="F9798" s="48"/>
      <c r="G9798" s="48"/>
      <c r="H9798" s="61"/>
      <c r="I9798" s="48"/>
      <c r="J9798" s="48"/>
    </row>
    <row r="9799" spans="6:10" x14ac:dyDescent="0.25">
      <c r="F9799" s="48"/>
      <c r="G9799" s="48"/>
      <c r="H9799" s="61"/>
      <c r="I9799" s="48"/>
      <c r="J9799" s="48"/>
    </row>
    <row r="9800" spans="6:10" x14ac:dyDescent="0.25">
      <c r="F9800" s="48"/>
      <c r="G9800" s="48"/>
      <c r="H9800" s="61"/>
      <c r="I9800" s="48"/>
      <c r="J9800" s="48"/>
    </row>
    <row r="9801" spans="6:10" x14ac:dyDescent="0.25">
      <c r="F9801" s="48"/>
      <c r="G9801" s="48"/>
      <c r="H9801" s="61"/>
      <c r="I9801" s="48"/>
      <c r="J9801" s="48"/>
    </row>
    <row r="9802" spans="6:10" x14ac:dyDescent="0.25">
      <c r="F9802" s="48"/>
      <c r="G9802" s="48"/>
      <c r="H9802" s="61"/>
      <c r="I9802" s="48"/>
      <c r="J9802" s="48"/>
    </row>
    <row r="9803" spans="6:10" x14ac:dyDescent="0.25">
      <c r="F9803" s="48"/>
      <c r="G9803" s="48"/>
      <c r="H9803" s="61"/>
      <c r="I9803" s="48"/>
      <c r="J9803" s="48"/>
    </row>
    <row r="9804" spans="6:10" x14ac:dyDescent="0.25">
      <c r="F9804" s="48"/>
      <c r="G9804" s="48"/>
      <c r="H9804" s="61"/>
      <c r="I9804" s="48"/>
      <c r="J9804" s="48"/>
    </row>
    <row r="9805" spans="6:10" x14ac:dyDescent="0.25">
      <c r="F9805" s="48"/>
      <c r="G9805" s="48"/>
      <c r="H9805" s="61"/>
      <c r="I9805" s="48"/>
      <c r="J9805" s="48"/>
    </row>
    <row r="9806" spans="6:10" x14ac:dyDescent="0.25">
      <c r="F9806" s="48"/>
      <c r="G9806" s="48"/>
      <c r="H9806" s="61"/>
      <c r="I9806" s="48"/>
      <c r="J9806" s="48"/>
    </row>
    <row r="9807" spans="6:10" x14ac:dyDescent="0.25">
      <c r="F9807" s="48"/>
      <c r="G9807" s="48"/>
      <c r="H9807" s="61"/>
      <c r="I9807" s="48"/>
      <c r="J9807" s="48"/>
    </row>
    <row r="9808" spans="6:10" x14ac:dyDescent="0.25">
      <c r="F9808" s="48"/>
      <c r="G9808" s="48"/>
      <c r="H9808" s="61"/>
      <c r="I9808" s="48"/>
      <c r="J9808" s="48"/>
    </row>
    <row r="9809" spans="6:10" x14ac:dyDescent="0.25">
      <c r="F9809" s="48"/>
      <c r="G9809" s="48"/>
      <c r="H9809" s="61"/>
      <c r="I9809" s="48"/>
      <c r="J9809" s="48"/>
    </row>
    <row r="9810" spans="6:10" x14ac:dyDescent="0.25">
      <c r="F9810" s="48"/>
      <c r="G9810" s="48"/>
      <c r="H9810" s="61"/>
      <c r="I9810" s="48"/>
      <c r="J9810" s="48"/>
    </row>
    <row r="9811" spans="6:10" x14ac:dyDescent="0.25">
      <c r="F9811" s="48"/>
      <c r="G9811" s="48"/>
      <c r="H9811" s="61"/>
      <c r="I9811" s="48"/>
      <c r="J9811" s="48"/>
    </row>
    <row r="9812" spans="6:10" x14ac:dyDescent="0.25">
      <c r="F9812" s="48"/>
      <c r="G9812" s="48"/>
      <c r="H9812" s="61"/>
      <c r="I9812" s="48"/>
      <c r="J9812" s="48"/>
    </row>
    <row r="9813" spans="6:10" x14ac:dyDescent="0.25">
      <c r="F9813" s="48"/>
      <c r="G9813" s="48"/>
      <c r="H9813" s="61"/>
      <c r="I9813" s="48"/>
      <c r="J9813" s="48"/>
    </row>
    <row r="9814" spans="6:10" x14ac:dyDescent="0.25">
      <c r="F9814" s="48"/>
      <c r="G9814" s="48"/>
      <c r="H9814" s="61"/>
      <c r="I9814" s="48"/>
      <c r="J9814" s="48"/>
    </row>
    <row r="9815" spans="6:10" x14ac:dyDescent="0.25">
      <c r="F9815" s="48"/>
      <c r="G9815" s="48"/>
      <c r="H9815" s="61"/>
      <c r="I9815" s="48"/>
      <c r="J9815" s="48"/>
    </row>
    <row r="9816" spans="6:10" x14ac:dyDescent="0.25">
      <c r="F9816" s="48"/>
      <c r="G9816" s="48"/>
      <c r="H9816" s="61"/>
      <c r="I9816" s="48"/>
      <c r="J9816" s="48"/>
    </row>
    <row r="9817" spans="6:10" x14ac:dyDescent="0.25">
      <c r="F9817" s="48"/>
      <c r="G9817" s="48"/>
      <c r="H9817" s="61"/>
      <c r="I9817" s="48"/>
      <c r="J9817" s="48"/>
    </row>
    <row r="9818" spans="6:10" x14ac:dyDescent="0.25">
      <c r="F9818" s="48"/>
      <c r="G9818" s="48"/>
      <c r="H9818" s="61"/>
      <c r="I9818" s="48"/>
      <c r="J9818" s="48"/>
    </row>
    <row r="9819" spans="6:10" x14ac:dyDescent="0.25">
      <c r="F9819" s="48"/>
      <c r="G9819" s="48"/>
      <c r="H9819" s="61"/>
      <c r="I9819" s="48"/>
      <c r="J9819" s="48"/>
    </row>
    <row r="9820" spans="6:10" x14ac:dyDescent="0.25">
      <c r="F9820" s="48"/>
      <c r="G9820" s="48"/>
      <c r="H9820" s="61"/>
      <c r="I9820" s="48"/>
      <c r="J9820" s="48"/>
    </row>
    <row r="9821" spans="6:10" x14ac:dyDescent="0.25">
      <c r="F9821" s="48"/>
      <c r="G9821" s="48"/>
      <c r="H9821" s="61"/>
      <c r="I9821" s="48"/>
      <c r="J9821" s="48"/>
    </row>
    <row r="9822" spans="6:10" x14ac:dyDescent="0.25">
      <c r="F9822" s="48"/>
      <c r="G9822" s="48"/>
      <c r="H9822" s="61"/>
      <c r="I9822" s="48"/>
      <c r="J9822" s="48"/>
    </row>
    <row r="9823" spans="6:10" x14ac:dyDescent="0.25">
      <c r="F9823" s="48"/>
      <c r="G9823" s="48"/>
      <c r="H9823" s="61"/>
      <c r="I9823" s="48"/>
      <c r="J9823" s="48"/>
    </row>
    <row r="9824" spans="6:10" x14ac:dyDescent="0.25">
      <c r="F9824" s="48"/>
      <c r="G9824" s="48"/>
      <c r="H9824" s="61"/>
      <c r="I9824" s="48"/>
      <c r="J9824" s="48"/>
    </row>
    <row r="9825" spans="6:10" x14ac:dyDescent="0.25">
      <c r="F9825" s="48"/>
      <c r="G9825" s="48"/>
      <c r="H9825" s="61"/>
      <c r="I9825" s="48"/>
      <c r="J9825" s="48"/>
    </row>
    <row r="9826" spans="6:10" x14ac:dyDescent="0.25">
      <c r="F9826" s="48"/>
      <c r="G9826" s="48"/>
      <c r="H9826" s="61"/>
      <c r="I9826" s="48"/>
      <c r="J9826" s="48"/>
    </row>
    <row r="9827" spans="6:10" x14ac:dyDescent="0.25">
      <c r="F9827" s="48"/>
      <c r="G9827" s="48"/>
      <c r="H9827" s="61"/>
      <c r="I9827" s="48"/>
      <c r="J9827" s="48"/>
    </row>
    <row r="9828" spans="6:10" x14ac:dyDescent="0.25">
      <c r="F9828" s="48"/>
      <c r="G9828" s="48"/>
      <c r="H9828" s="61"/>
      <c r="I9828" s="48"/>
      <c r="J9828" s="48"/>
    </row>
    <row r="9829" spans="6:10" x14ac:dyDescent="0.25">
      <c r="F9829" s="48"/>
      <c r="G9829" s="48"/>
      <c r="H9829" s="61"/>
      <c r="I9829" s="48"/>
      <c r="J9829" s="48"/>
    </row>
    <row r="9830" spans="6:10" x14ac:dyDescent="0.25">
      <c r="F9830" s="48"/>
      <c r="G9830" s="48"/>
      <c r="H9830" s="61"/>
      <c r="I9830" s="48"/>
      <c r="J9830" s="48"/>
    </row>
    <row r="9831" spans="6:10" x14ac:dyDescent="0.25">
      <c r="F9831" s="48"/>
      <c r="G9831" s="48"/>
      <c r="H9831" s="61"/>
      <c r="I9831" s="48"/>
      <c r="J9831" s="48"/>
    </row>
    <row r="9832" spans="6:10" x14ac:dyDescent="0.25">
      <c r="F9832" s="48"/>
      <c r="G9832" s="48"/>
      <c r="H9832" s="61"/>
      <c r="I9832" s="48"/>
      <c r="J9832" s="48"/>
    </row>
    <row r="9833" spans="6:10" x14ac:dyDescent="0.25">
      <c r="F9833" s="48"/>
      <c r="G9833" s="48"/>
      <c r="H9833" s="61"/>
      <c r="I9833" s="48"/>
      <c r="J9833" s="48"/>
    </row>
    <row r="9834" spans="6:10" x14ac:dyDescent="0.25">
      <c r="F9834" s="48"/>
      <c r="G9834" s="48"/>
      <c r="H9834" s="61"/>
      <c r="I9834" s="48"/>
      <c r="J9834" s="48"/>
    </row>
    <row r="9835" spans="6:10" x14ac:dyDescent="0.25">
      <c r="F9835" s="48"/>
      <c r="G9835" s="48"/>
      <c r="H9835" s="61"/>
      <c r="I9835" s="48"/>
      <c r="J9835" s="48"/>
    </row>
    <row r="9836" spans="6:10" x14ac:dyDescent="0.25">
      <c r="F9836" s="48"/>
      <c r="G9836" s="48"/>
      <c r="H9836" s="61"/>
      <c r="I9836" s="48"/>
      <c r="J9836" s="48"/>
    </row>
    <row r="9837" spans="6:10" x14ac:dyDescent="0.25">
      <c r="F9837" s="48"/>
      <c r="G9837" s="48"/>
      <c r="H9837" s="61"/>
      <c r="I9837" s="48"/>
      <c r="J9837" s="48"/>
    </row>
    <row r="9838" spans="6:10" x14ac:dyDescent="0.25">
      <c r="F9838" s="48"/>
      <c r="G9838" s="48"/>
      <c r="H9838" s="61"/>
      <c r="I9838" s="48"/>
      <c r="J9838" s="48"/>
    </row>
    <row r="9839" spans="6:10" x14ac:dyDescent="0.25">
      <c r="F9839" s="48"/>
      <c r="G9839" s="48"/>
      <c r="H9839" s="61"/>
      <c r="I9839" s="48"/>
      <c r="J9839" s="48"/>
    </row>
    <row r="9840" spans="6:10" x14ac:dyDescent="0.25">
      <c r="F9840" s="48"/>
      <c r="G9840" s="48"/>
      <c r="H9840" s="61"/>
      <c r="I9840" s="48"/>
      <c r="J9840" s="48"/>
    </row>
    <row r="9841" spans="6:10" x14ac:dyDescent="0.25">
      <c r="F9841" s="48"/>
      <c r="G9841" s="48"/>
      <c r="H9841" s="61"/>
      <c r="I9841" s="48"/>
      <c r="J9841" s="48"/>
    </row>
    <row r="9842" spans="6:10" x14ac:dyDescent="0.25">
      <c r="F9842" s="48"/>
      <c r="G9842" s="48"/>
      <c r="H9842" s="61"/>
      <c r="I9842" s="48"/>
      <c r="J9842" s="48"/>
    </row>
    <row r="9843" spans="6:10" x14ac:dyDescent="0.25">
      <c r="F9843" s="48"/>
      <c r="G9843" s="48"/>
      <c r="H9843" s="61"/>
      <c r="I9843" s="48"/>
      <c r="J9843" s="48"/>
    </row>
    <row r="9844" spans="6:10" x14ac:dyDescent="0.25">
      <c r="F9844" s="48"/>
      <c r="G9844" s="48"/>
      <c r="H9844" s="61"/>
      <c r="I9844" s="48"/>
      <c r="J9844" s="48"/>
    </row>
    <row r="9845" spans="6:10" x14ac:dyDescent="0.25">
      <c r="F9845" s="48"/>
      <c r="G9845" s="48"/>
      <c r="H9845" s="61"/>
      <c r="I9845" s="48"/>
      <c r="J9845" s="48"/>
    </row>
    <row r="9846" spans="6:10" x14ac:dyDescent="0.25">
      <c r="F9846" s="48"/>
      <c r="G9846" s="48"/>
      <c r="H9846" s="61"/>
      <c r="I9846" s="48"/>
      <c r="J9846" s="48"/>
    </row>
    <row r="9847" spans="6:10" x14ac:dyDescent="0.25">
      <c r="F9847" s="48"/>
      <c r="G9847" s="48"/>
      <c r="H9847" s="61"/>
      <c r="I9847" s="48"/>
      <c r="J9847" s="48"/>
    </row>
    <row r="9848" spans="6:10" x14ac:dyDescent="0.25">
      <c r="F9848" s="48"/>
      <c r="G9848" s="48"/>
      <c r="H9848" s="61"/>
      <c r="I9848" s="48"/>
      <c r="J9848" s="48"/>
    </row>
    <row r="9849" spans="6:10" x14ac:dyDescent="0.25">
      <c r="F9849" s="48"/>
      <c r="G9849" s="48"/>
      <c r="H9849" s="61"/>
      <c r="I9849" s="48"/>
      <c r="J9849" s="48"/>
    </row>
    <row r="9850" spans="6:10" x14ac:dyDescent="0.25">
      <c r="F9850" s="48"/>
      <c r="G9850" s="48"/>
      <c r="H9850" s="61"/>
      <c r="I9850" s="48"/>
      <c r="J9850" s="48"/>
    </row>
    <row r="9851" spans="6:10" x14ac:dyDescent="0.25">
      <c r="F9851" s="48"/>
      <c r="G9851" s="48"/>
      <c r="H9851" s="61"/>
      <c r="I9851" s="48"/>
      <c r="J9851" s="48"/>
    </row>
    <row r="9852" spans="6:10" x14ac:dyDescent="0.25">
      <c r="F9852" s="48"/>
      <c r="G9852" s="48"/>
      <c r="H9852" s="61"/>
      <c r="I9852" s="48"/>
      <c r="J9852" s="48"/>
    </row>
    <row r="9853" spans="6:10" x14ac:dyDescent="0.25">
      <c r="F9853" s="48"/>
      <c r="G9853" s="48"/>
      <c r="H9853" s="61"/>
      <c r="I9853" s="48"/>
      <c r="J9853" s="48"/>
    </row>
    <row r="9854" spans="6:10" x14ac:dyDescent="0.25">
      <c r="F9854" s="48"/>
      <c r="G9854" s="48"/>
      <c r="H9854" s="61"/>
      <c r="I9854" s="48"/>
      <c r="J9854" s="48"/>
    </row>
    <row r="9855" spans="6:10" x14ac:dyDescent="0.25">
      <c r="F9855" s="48"/>
      <c r="G9855" s="48"/>
      <c r="H9855" s="61"/>
      <c r="I9855" s="48"/>
      <c r="J9855" s="48"/>
    </row>
    <row r="9856" spans="6:10" x14ac:dyDescent="0.25">
      <c r="F9856" s="48"/>
      <c r="G9856" s="48"/>
      <c r="H9856" s="61"/>
      <c r="I9856" s="48"/>
      <c r="J9856" s="48"/>
    </row>
    <row r="9857" spans="6:10" x14ac:dyDescent="0.25">
      <c r="F9857" s="48"/>
      <c r="G9857" s="48"/>
      <c r="H9857" s="61"/>
      <c r="I9857" s="48"/>
      <c r="J9857" s="48"/>
    </row>
    <row r="9858" spans="6:10" x14ac:dyDescent="0.25">
      <c r="F9858" s="48"/>
      <c r="G9858" s="48"/>
      <c r="H9858" s="61"/>
      <c r="I9858" s="48"/>
      <c r="J9858" s="48"/>
    </row>
    <row r="9859" spans="6:10" x14ac:dyDescent="0.25">
      <c r="F9859" s="48"/>
      <c r="G9859" s="48"/>
      <c r="H9859" s="61"/>
      <c r="I9859" s="48"/>
      <c r="J9859" s="48"/>
    </row>
    <row r="9860" spans="6:10" x14ac:dyDescent="0.25">
      <c r="F9860" s="48"/>
      <c r="G9860" s="48"/>
      <c r="H9860" s="61"/>
      <c r="I9860" s="48"/>
      <c r="J9860" s="48"/>
    </row>
    <row r="9861" spans="6:10" x14ac:dyDescent="0.25">
      <c r="F9861" s="48"/>
      <c r="G9861" s="48"/>
      <c r="H9861" s="61"/>
      <c r="I9861" s="48"/>
      <c r="J9861" s="48"/>
    </row>
    <row r="9862" spans="6:10" x14ac:dyDescent="0.25">
      <c r="F9862" s="48"/>
      <c r="G9862" s="48"/>
      <c r="H9862" s="61"/>
      <c r="I9862" s="48"/>
      <c r="J9862" s="48"/>
    </row>
    <row r="9863" spans="6:10" x14ac:dyDescent="0.25">
      <c r="F9863" s="48"/>
      <c r="G9863" s="48"/>
      <c r="H9863" s="61"/>
      <c r="I9863" s="48"/>
      <c r="J9863" s="48"/>
    </row>
    <row r="9864" spans="6:10" x14ac:dyDescent="0.25">
      <c r="F9864" s="48"/>
      <c r="G9864" s="48"/>
      <c r="H9864" s="61"/>
      <c r="I9864" s="48"/>
      <c r="J9864" s="48"/>
    </row>
    <row r="9865" spans="6:10" x14ac:dyDescent="0.25">
      <c r="F9865" s="48"/>
      <c r="G9865" s="48"/>
      <c r="H9865" s="61"/>
      <c r="I9865" s="48"/>
      <c r="J9865" s="48"/>
    </row>
    <row r="9866" spans="6:10" x14ac:dyDescent="0.25">
      <c r="F9866" s="48"/>
      <c r="G9866" s="48"/>
      <c r="H9866" s="61"/>
      <c r="I9866" s="48"/>
      <c r="J9866" s="48"/>
    </row>
    <row r="9867" spans="6:10" x14ac:dyDescent="0.25">
      <c r="F9867" s="48"/>
      <c r="G9867" s="48"/>
      <c r="H9867" s="61"/>
      <c r="I9867" s="48"/>
      <c r="J9867" s="48"/>
    </row>
    <row r="9868" spans="6:10" x14ac:dyDescent="0.25">
      <c r="F9868" s="48"/>
      <c r="G9868" s="48"/>
      <c r="H9868" s="61"/>
      <c r="I9868" s="48"/>
      <c r="J9868" s="48"/>
    </row>
    <row r="9869" spans="6:10" x14ac:dyDescent="0.25">
      <c r="F9869" s="48"/>
      <c r="G9869" s="48"/>
      <c r="H9869" s="61"/>
      <c r="I9869" s="48"/>
      <c r="J9869" s="48"/>
    </row>
    <row r="9870" spans="6:10" x14ac:dyDescent="0.25">
      <c r="F9870" s="48"/>
      <c r="G9870" s="48"/>
      <c r="H9870" s="61"/>
      <c r="I9870" s="48"/>
      <c r="J9870" s="48"/>
    </row>
    <row r="9871" spans="6:10" x14ac:dyDescent="0.25">
      <c r="F9871" s="48"/>
      <c r="G9871" s="48"/>
      <c r="H9871" s="61"/>
      <c r="I9871" s="48"/>
      <c r="J9871" s="48"/>
    </row>
    <row r="9872" spans="6:10" x14ac:dyDescent="0.25">
      <c r="F9872" s="48"/>
      <c r="G9872" s="48"/>
      <c r="H9872" s="61"/>
      <c r="I9872" s="48"/>
      <c r="J9872" s="48"/>
    </row>
    <row r="9873" spans="6:10" x14ac:dyDescent="0.25">
      <c r="F9873" s="48"/>
      <c r="G9873" s="48"/>
      <c r="H9873" s="61"/>
      <c r="I9873" s="48"/>
      <c r="J9873" s="48"/>
    </row>
    <row r="9874" spans="6:10" x14ac:dyDescent="0.25">
      <c r="F9874" s="48"/>
      <c r="G9874" s="48"/>
      <c r="H9874" s="61"/>
      <c r="I9874" s="48"/>
      <c r="J9874" s="48"/>
    </row>
    <row r="9875" spans="6:10" x14ac:dyDescent="0.25">
      <c r="F9875" s="48"/>
      <c r="G9875" s="48"/>
      <c r="H9875" s="61"/>
      <c r="I9875" s="48"/>
      <c r="J9875" s="48"/>
    </row>
    <row r="9876" spans="6:10" x14ac:dyDescent="0.25">
      <c r="F9876" s="48"/>
      <c r="G9876" s="48"/>
      <c r="H9876" s="61"/>
      <c r="I9876" s="48"/>
      <c r="J9876" s="48"/>
    </row>
    <row r="9877" spans="6:10" x14ac:dyDescent="0.25">
      <c r="F9877" s="48"/>
      <c r="G9877" s="48"/>
      <c r="H9877" s="61"/>
      <c r="I9877" s="48"/>
      <c r="J9877" s="48"/>
    </row>
    <row r="9878" spans="6:10" x14ac:dyDescent="0.25">
      <c r="F9878" s="48"/>
      <c r="G9878" s="48"/>
      <c r="H9878" s="61"/>
      <c r="I9878" s="48"/>
      <c r="J9878" s="48"/>
    </row>
    <row r="9879" spans="6:10" x14ac:dyDescent="0.25">
      <c r="F9879" s="48"/>
      <c r="G9879" s="48"/>
      <c r="H9879" s="61"/>
      <c r="I9879" s="48"/>
      <c r="J9879" s="48"/>
    </row>
    <row r="9880" spans="6:10" x14ac:dyDescent="0.25">
      <c r="F9880" s="48"/>
      <c r="G9880" s="48"/>
      <c r="H9880" s="61"/>
      <c r="I9880" s="48"/>
      <c r="J9880" s="48"/>
    </row>
    <row r="9881" spans="6:10" x14ac:dyDescent="0.25">
      <c r="F9881" s="48"/>
      <c r="G9881" s="48"/>
      <c r="H9881" s="61"/>
      <c r="I9881" s="48"/>
      <c r="J9881" s="48"/>
    </row>
    <row r="9882" spans="6:10" x14ac:dyDescent="0.25">
      <c r="F9882" s="48"/>
      <c r="G9882" s="48"/>
      <c r="H9882" s="61"/>
      <c r="I9882" s="48"/>
      <c r="J9882" s="48"/>
    </row>
    <row r="9883" spans="6:10" x14ac:dyDescent="0.25">
      <c r="F9883" s="48"/>
      <c r="G9883" s="48"/>
      <c r="H9883" s="61"/>
      <c r="I9883" s="48"/>
      <c r="J9883" s="48"/>
    </row>
    <row r="9884" spans="6:10" x14ac:dyDescent="0.25">
      <c r="F9884" s="48"/>
      <c r="G9884" s="48"/>
      <c r="H9884" s="61"/>
      <c r="I9884" s="48"/>
      <c r="J9884" s="48"/>
    </row>
    <row r="9885" spans="6:10" x14ac:dyDescent="0.25">
      <c r="F9885" s="48"/>
      <c r="G9885" s="48"/>
      <c r="H9885" s="61"/>
      <c r="I9885" s="48"/>
      <c r="J9885" s="48"/>
    </row>
    <row r="9886" spans="6:10" x14ac:dyDescent="0.25">
      <c r="F9886" s="48"/>
      <c r="G9886" s="48"/>
      <c r="H9886" s="61"/>
      <c r="I9886" s="48"/>
      <c r="J9886" s="48"/>
    </row>
    <row r="9887" spans="6:10" x14ac:dyDescent="0.25">
      <c r="F9887" s="48"/>
      <c r="G9887" s="48"/>
      <c r="H9887" s="61"/>
      <c r="I9887" s="48"/>
      <c r="J9887" s="48"/>
    </row>
    <row r="9888" spans="6:10" x14ac:dyDescent="0.25">
      <c r="F9888" s="48"/>
      <c r="G9888" s="48"/>
      <c r="H9888" s="61"/>
      <c r="I9888" s="48"/>
      <c r="J9888" s="48"/>
    </row>
    <row r="9889" spans="6:10" x14ac:dyDescent="0.25">
      <c r="F9889" s="48"/>
      <c r="G9889" s="48"/>
      <c r="H9889" s="61"/>
      <c r="I9889" s="48"/>
      <c r="J9889" s="48"/>
    </row>
    <row r="9890" spans="6:10" x14ac:dyDescent="0.25">
      <c r="F9890" s="48"/>
      <c r="G9890" s="48"/>
      <c r="H9890" s="61"/>
      <c r="I9890" s="48"/>
      <c r="J9890" s="48"/>
    </row>
    <row r="9891" spans="6:10" x14ac:dyDescent="0.25">
      <c r="F9891" s="48"/>
      <c r="G9891" s="48"/>
      <c r="H9891" s="61"/>
      <c r="I9891" s="48"/>
      <c r="J9891" s="48"/>
    </row>
    <row r="9892" spans="6:10" x14ac:dyDescent="0.25">
      <c r="F9892" s="48"/>
      <c r="G9892" s="48"/>
      <c r="H9892" s="61"/>
      <c r="I9892" s="48"/>
      <c r="J9892" s="48"/>
    </row>
    <row r="9893" spans="6:10" x14ac:dyDescent="0.25">
      <c r="F9893" s="48"/>
      <c r="G9893" s="48"/>
      <c r="H9893" s="61"/>
      <c r="I9893" s="48"/>
      <c r="J9893" s="48"/>
    </row>
    <row r="9894" spans="6:10" x14ac:dyDescent="0.25">
      <c r="F9894" s="48"/>
      <c r="G9894" s="48"/>
      <c r="H9894" s="61"/>
      <c r="I9894" s="48"/>
      <c r="J9894" s="48"/>
    </row>
    <row r="9895" spans="6:10" x14ac:dyDescent="0.25">
      <c r="F9895" s="48"/>
      <c r="G9895" s="48"/>
      <c r="H9895" s="61"/>
      <c r="I9895" s="48"/>
      <c r="J9895" s="48"/>
    </row>
    <row r="9896" spans="6:10" x14ac:dyDescent="0.25">
      <c r="F9896" s="48"/>
      <c r="G9896" s="48"/>
      <c r="H9896" s="61"/>
      <c r="I9896" s="48"/>
      <c r="J9896" s="48"/>
    </row>
    <row r="9897" spans="6:10" x14ac:dyDescent="0.25">
      <c r="F9897" s="48"/>
      <c r="G9897" s="48"/>
      <c r="H9897" s="61"/>
      <c r="I9897" s="48"/>
      <c r="J9897" s="48"/>
    </row>
    <row r="9898" spans="6:10" x14ac:dyDescent="0.25">
      <c r="F9898" s="48"/>
      <c r="G9898" s="48"/>
      <c r="H9898" s="61"/>
      <c r="I9898" s="48"/>
      <c r="J9898" s="48"/>
    </row>
    <row r="9899" spans="6:10" x14ac:dyDescent="0.25">
      <c r="F9899" s="48"/>
      <c r="G9899" s="48"/>
      <c r="H9899" s="61"/>
      <c r="I9899" s="48"/>
      <c r="J9899" s="48"/>
    </row>
    <row r="9900" spans="6:10" x14ac:dyDescent="0.25">
      <c r="F9900" s="48"/>
      <c r="G9900" s="48"/>
      <c r="H9900" s="61"/>
      <c r="I9900" s="48"/>
      <c r="J9900" s="48"/>
    </row>
    <row r="9901" spans="6:10" x14ac:dyDescent="0.25">
      <c r="F9901" s="48"/>
      <c r="G9901" s="48"/>
      <c r="H9901" s="61"/>
      <c r="I9901" s="48"/>
      <c r="J9901" s="48"/>
    </row>
    <row r="9902" spans="6:10" x14ac:dyDescent="0.25">
      <c r="F9902" s="48"/>
      <c r="G9902" s="48"/>
      <c r="H9902" s="61"/>
      <c r="I9902" s="48"/>
      <c r="J9902" s="48"/>
    </row>
    <row r="9903" spans="6:10" x14ac:dyDescent="0.25">
      <c r="F9903" s="48"/>
      <c r="G9903" s="48"/>
      <c r="H9903" s="61"/>
      <c r="I9903" s="48"/>
      <c r="J9903" s="48"/>
    </row>
    <row r="9904" spans="6:10" x14ac:dyDescent="0.25">
      <c r="F9904" s="48"/>
      <c r="G9904" s="48"/>
      <c r="H9904" s="61"/>
      <c r="I9904" s="48"/>
      <c r="J9904" s="48"/>
    </row>
    <row r="9905" spans="6:10" x14ac:dyDescent="0.25">
      <c r="F9905" s="48"/>
      <c r="G9905" s="48"/>
      <c r="H9905" s="61"/>
      <c r="I9905" s="48"/>
      <c r="J9905" s="48"/>
    </row>
    <row r="9906" spans="6:10" x14ac:dyDescent="0.25">
      <c r="F9906" s="48"/>
      <c r="G9906" s="48"/>
      <c r="H9906" s="61"/>
      <c r="I9906" s="48"/>
      <c r="J9906" s="48"/>
    </row>
    <row r="9907" spans="6:10" x14ac:dyDescent="0.25">
      <c r="F9907" s="48"/>
      <c r="G9907" s="48"/>
      <c r="H9907" s="61"/>
      <c r="I9907" s="48"/>
      <c r="J9907" s="48"/>
    </row>
    <row r="9908" spans="6:10" x14ac:dyDescent="0.25">
      <c r="F9908" s="48"/>
      <c r="G9908" s="48"/>
      <c r="H9908" s="61"/>
      <c r="I9908" s="48"/>
      <c r="J9908" s="48"/>
    </row>
    <row r="9909" spans="6:10" x14ac:dyDescent="0.25">
      <c r="F9909" s="48"/>
      <c r="G9909" s="48"/>
      <c r="H9909" s="61"/>
      <c r="I9909" s="48"/>
      <c r="J9909" s="48"/>
    </row>
    <row r="9910" spans="6:10" x14ac:dyDescent="0.25">
      <c r="F9910" s="48"/>
      <c r="G9910" s="48"/>
      <c r="H9910" s="61"/>
      <c r="I9910" s="48"/>
      <c r="J9910" s="48"/>
    </row>
    <row r="9911" spans="6:10" x14ac:dyDescent="0.25">
      <c r="F9911" s="48"/>
      <c r="G9911" s="48"/>
      <c r="H9911" s="61"/>
      <c r="I9911" s="48"/>
      <c r="J9911" s="48"/>
    </row>
    <row r="9912" spans="6:10" x14ac:dyDescent="0.25">
      <c r="F9912" s="48"/>
      <c r="G9912" s="48"/>
      <c r="H9912" s="61"/>
      <c r="I9912" s="48"/>
      <c r="J9912" s="48"/>
    </row>
    <row r="9913" spans="6:10" x14ac:dyDescent="0.25">
      <c r="F9913" s="48"/>
      <c r="G9913" s="48"/>
      <c r="H9913" s="61"/>
      <c r="I9913" s="48"/>
      <c r="J9913" s="48"/>
    </row>
    <row r="9914" spans="6:10" x14ac:dyDescent="0.25">
      <c r="F9914" s="48"/>
      <c r="G9914" s="48"/>
      <c r="H9914" s="61"/>
      <c r="I9914" s="48"/>
      <c r="J9914" s="48"/>
    </row>
    <row r="9915" spans="6:10" x14ac:dyDescent="0.25">
      <c r="F9915" s="48"/>
      <c r="G9915" s="48"/>
      <c r="H9915" s="61"/>
      <c r="I9915" s="48"/>
      <c r="J9915" s="48"/>
    </row>
    <row r="9916" spans="6:10" x14ac:dyDescent="0.25">
      <c r="F9916" s="48"/>
      <c r="G9916" s="48"/>
      <c r="H9916" s="61"/>
      <c r="I9916" s="48"/>
      <c r="J9916" s="48"/>
    </row>
    <row r="9917" spans="6:10" x14ac:dyDescent="0.25">
      <c r="F9917" s="48"/>
      <c r="G9917" s="48"/>
      <c r="H9917" s="61"/>
      <c r="I9917" s="48"/>
      <c r="J9917" s="48"/>
    </row>
    <row r="9918" spans="6:10" x14ac:dyDescent="0.25">
      <c r="F9918" s="48"/>
      <c r="G9918" s="48"/>
      <c r="H9918" s="61"/>
      <c r="I9918" s="48"/>
      <c r="J9918" s="48"/>
    </row>
    <row r="9919" spans="6:10" x14ac:dyDescent="0.25">
      <c r="F9919" s="48"/>
      <c r="G9919" s="48"/>
      <c r="H9919" s="61"/>
      <c r="I9919" s="48"/>
      <c r="J9919" s="48"/>
    </row>
    <row r="9920" spans="6:10" x14ac:dyDescent="0.25">
      <c r="F9920" s="48"/>
      <c r="G9920" s="48"/>
      <c r="H9920" s="61"/>
      <c r="I9920" s="48"/>
      <c r="J9920" s="48"/>
    </row>
    <row r="9921" spans="6:10" x14ac:dyDescent="0.25">
      <c r="F9921" s="48"/>
      <c r="G9921" s="48"/>
      <c r="H9921" s="61"/>
      <c r="I9921" s="48"/>
      <c r="J9921" s="48"/>
    </row>
    <row r="9922" spans="6:10" x14ac:dyDescent="0.25">
      <c r="F9922" s="48"/>
      <c r="G9922" s="48"/>
      <c r="H9922" s="61"/>
      <c r="I9922" s="48"/>
      <c r="J9922" s="48"/>
    </row>
    <row r="9923" spans="6:10" x14ac:dyDescent="0.25">
      <c r="F9923" s="48"/>
      <c r="G9923" s="48"/>
      <c r="H9923" s="61"/>
      <c r="I9923" s="48"/>
      <c r="J9923" s="48"/>
    </row>
    <row r="9924" spans="6:10" x14ac:dyDescent="0.25">
      <c r="F9924" s="48"/>
      <c r="G9924" s="48"/>
      <c r="H9924" s="61"/>
      <c r="I9924" s="48"/>
      <c r="J9924" s="48"/>
    </row>
    <row r="9925" spans="6:10" x14ac:dyDescent="0.25">
      <c r="F9925" s="48"/>
      <c r="G9925" s="48"/>
      <c r="H9925" s="61"/>
      <c r="I9925" s="48"/>
      <c r="J9925" s="48"/>
    </row>
    <row r="9926" spans="6:10" x14ac:dyDescent="0.25">
      <c r="F9926" s="48"/>
      <c r="G9926" s="48"/>
      <c r="H9926" s="61"/>
      <c r="I9926" s="48"/>
      <c r="J9926" s="48"/>
    </row>
    <row r="9927" spans="6:10" x14ac:dyDescent="0.25">
      <c r="F9927" s="48"/>
      <c r="G9927" s="48"/>
      <c r="H9927" s="61"/>
      <c r="I9927" s="48"/>
      <c r="J9927" s="48"/>
    </row>
    <row r="9928" spans="6:10" x14ac:dyDescent="0.25">
      <c r="F9928" s="48"/>
      <c r="G9928" s="48"/>
      <c r="H9928" s="61"/>
      <c r="I9928" s="48"/>
      <c r="J9928" s="48"/>
    </row>
    <row r="9929" spans="6:10" x14ac:dyDescent="0.25">
      <c r="F9929" s="48"/>
      <c r="G9929" s="48"/>
      <c r="H9929" s="61"/>
      <c r="I9929" s="48"/>
      <c r="J9929" s="48"/>
    </row>
    <row r="9930" spans="6:10" x14ac:dyDescent="0.25">
      <c r="F9930" s="48"/>
      <c r="G9930" s="48"/>
      <c r="H9930" s="61"/>
      <c r="I9930" s="48"/>
      <c r="J9930" s="48"/>
    </row>
    <row r="9931" spans="6:10" x14ac:dyDescent="0.25">
      <c r="F9931" s="48"/>
      <c r="G9931" s="48"/>
      <c r="H9931" s="61"/>
      <c r="I9931" s="48"/>
      <c r="J9931" s="48"/>
    </row>
    <row r="9932" spans="6:10" x14ac:dyDescent="0.25">
      <c r="F9932" s="48"/>
      <c r="G9932" s="48"/>
      <c r="H9932" s="61"/>
      <c r="I9932" s="48"/>
      <c r="J9932" s="48"/>
    </row>
    <row r="9933" spans="6:10" x14ac:dyDescent="0.25">
      <c r="F9933" s="48"/>
      <c r="G9933" s="48"/>
      <c r="H9933" s="61"/>
      <c r="I9933" s="48"/>
      <c r="J9933" s="48"/>
    </row>
    <row r="9934" spans="6:10" x14ac:dyDescent="0.25">
      <c r="F9934" s="48"/>
      <c r="G9934" s="48"/>
      <c r="H9934" s="61"/>
      <c r="I9934" s="48"/>
      <c r="J9934" s="48"/>
    </row>
    <row r="9935" spans="6:10" x14ac:dyDescent="0.25">
      <c r="F9935" s="48"/>
      <c r="G9935" s="48"/>
      <c r="H9935" s="61"/>
      <c r="I9935" s="48"/>
      <c r="J9935" s="48"/>
    </row>
    <row r="9936" spans="6:10" x14ac:dyDescent="0.25">
      <c r="F9936" s="48"/>
      <c r="G9936" s="48"/>
      <c r="H9936" s="61"/>
      <c r="I9936" s="48"/>
      <c r="J9936" s="48"/>
    </row>
    <row r="9937" spans="6:10" x14ac:dyDescent="0.25">
      <c r="F9937" s="48"/>
      <c r="G9937" s="48"/>
      <c r="H9937" s="61"/>
      <c r="I9937" s="48"/>
      <c r="J9937" s="48"/>
    </row>
    <row r="9938" spans="6:10" x14ac:dyDescent="0.25">
      <c r="F9938" s="48"/>
      <c r="G9938" s="48"/>
      <c r="H9938" s="61"/>
      <c r="I9938" s="48"/>
      <c r="J9938" s="48"/>
    </row>
    <row r="9939" spans="6:10" x14ac:dyDescent="0.25">
      <c r="F9939" s="48"/>
      <c r="G9939" s="48"/>
      <c r="H9939" s="61"/>
      <c r="I9939" s="48"/>
      <c r="J9939" s="48"/>
    </row>
    <row r="9940" spans="6:10" x14ac:dyDescent="0.25">
      <c r="F9940" s="48"/>
      <c r="G9940" s="48"/>
      <c r="H9940" s="61"/>
      <c r="I9940" s="48"/>
      <c r="J9940" s="48"/>
    </row>
    <row r="9941" spans="6:10" x14ac:dyDescent="0.25">
      <c r="F9941" s="48"/>
      <c r="G9941" s="48"/>
      <c r="H9941" s="61"/>
      <c r="I9941" s="48"/>
      <c r="J9941" s="48"/>
    </row>
    <row r="9942" spans="6:10" x14ac:dyDescent="0.25">
      <c r="F9942" s="48"/>
      <c r="G9942" s="48"/>
      <c r="H9942" s="61"/>
      <c r="I9942" s="48"/>
      <c r="J9942" s="48"/>
    </row>
    <row r="9943" spans="6:10" x14ac:dyDescent="0.25">
      <c r="F9943" s="48"/>
      <c r="G9943" s="48"/>
      <c r="H9943" s="61"/>
      <c r="I9943" s="48"/>
      <c r="J9943" s="48"/>
    </row>
    <row r="9944" spans="6:10" x14ac:dyDescent="0.25">
      <c r="F9944" s="48"/>
      <c r="G9944" s="48"/>
      <c r="H9944" s="61"/>
      <c r="I9944" s="48"/>
      <c r="J9944" s="48"/>
    </row>
    <row r="9945" spans="6:10" x14ac:dyDescent="0.25">
      <c r="F9945" s="48"/>
      <c r="G9945" s="48"/>
      <c r="H9945" s="61"/>
      <c r="I9945" s="48"/>
      <c r="J9945" s="48"/>
    </row>
    <row r="9946" spans="6:10" x14ac:dyDescent="0.25">
      <c r="F9946" s="48"/>
      <c r="G9946" s="48"/>
      <c r="H9946" s="61"/>
      <c r="I9946" s="48"/>
      <c r="J9946" s="48"/>
    </row>
    <row r="9947" spans="6:10" x14ac:dyDescent="0.25">
      <c r="F9947" s="48"/>
      <c r="G9947" s="48"/>
      <c r="H9947" s="61"/>
      <c r="I9947" s="48"/>
      <c r="J9947" s="48"/>
    </row>
    <row r="9948" spans="6:10" x14ac:dyDescent="0.25">
      <c r="F9948" s="48"/>
      <c r="G9948" s="48"/>
      <c r="H9948" s="61"/>
      <c r="I9948" s="48"/>
      <c r="J9948" s="48"/>
    </row>
    <row r="9949" spans="6:10" x14ac:dyDescent="0.25">
      <c r="F9949" s="48"/>
      <c r="G9949" s="48"/>
      <c r="H9949" s="61"/>
      <c r="I9949" s="48"/>
      <c r="J9949" s="48"/>
    </row>
    <row r="9950" spans="6:10" x14ac:dyDescent="0.25">
      <c r="F9950" s="48"/>
      <c r="G9950" s="48"/>
      <c r="H9950" s="61"/>
      <c r="I9950" s="48"/>
      <c r="J9950" s="48"/>
    </row>
    <row r="9951" spans="6:10" x14ac:dyDescent="0.25">
      <c r="F9951" s="48"/>
      <c r="G9951" s="48"/>
      <c r="H9951" s="61"/>
      <c r="I9951" s="48"/>
      <c r="J9951" s="48"/>
    </row>
    <row r="9952" spans="6:10" x14ac:dyDescent="0.25">
      <c r="F9952" s="48"/>
      <c r="G9952" s="48"/>
      <c r="H9952" s="61"/>
      <c r="I9952" s="48"/>
      <c r="J9952" s="48"/>
    </row>
    <row r="9953" spans="6:10" x14ac:dyDescent="0.25">
      <c r="F9953" s="48"/>
      <c r="G9953" s="48"/>
      <c r="H9953" s="61"/>
      <c r="I9953" s="48"/>
      <c r="J9953" s="48"/>
    </row>
    <row r="9954" spans="6:10" x14ac:dyDescent="0.25">
      <c r="F9954" s="48"/>
      <c r="G9954" s="48"/>
      <c r="H9954" s="61"/>
      <c r="I9954" s="48"/>
      <c r="J9954" s="48"/>
    </row>
    <row r="9955" spans="6:10" x14ac:dyDescent="0.25">
      <c r="F9955" s="48"/>
      <c r="G9955" s="48"/>
      <c r="H9955" s="61"/>
      <c r="I9955" s="48"/>
      <c r="J9955" s="48"/>
    </row>
    <row r="9956" spans="6:10" x14ac:dyDescent="0.25">
      <c r="F9956" s="48"/>
      <c r="G9956" s="48"/>
      <c r="H9956" s="61"/>
      <c r="I9956" s="48"/>
      <c r="J9956" s="48"/>
    </row>
    <row r="9957" spans="6:10" x14ac:dyDescent="0.25">
      <c r="F9957" s="48"/>
      <c r="G9957" s="48"/>
      <c r="H9957" s="61"/>
      <c r="I9957" s="48"/>
      <c r="J9957" s="48"/>
    </row>
    <row r="9958" spans="6:10" x14ac:dyDescent="0.25">
      <c r="F9958" s="48"/>
      <c r="G9958" s="48"/>
      <c r="H9958" s="61"/>
      <c r="I9958" s="48"/>
      <c r="J9958" s="48"/>
    </row>
    <row r="9959" spans="6:10" x14ac:dyDescent="0.25">
      <c r="F9959" s="48"/>
      <c r="G9959" s="48"/>
      <c r="H9959" s="61"/>
      <c r="I9959" s="48"/>
      <c r="J9959" s="48"/>
    </row>
    <row r="9960" spans="6:10" x14ac:dyDescent="0.25">
      <c r="F9960" s="48"/>
      <c r="G9960" s="48"/>
      <c r="H9960" s="61"/>
      <c r="I9960" s="48"/>
      <c r="J9960" s="48"/>
    </row>
    <row r="9961" spans="6:10" x14ac:dyDescent="0.25">
      <c r="F9961" s="48"/>
      <c r="G9961" s="48"/>
      <c r="H9961" s="61"/>
      <c r="I9961" s="48"/>
      <c r="J9961" s="48"/>
    </row>
    <row r="9962" spans="6:10" x14ac:dyDescent="0.25">
      <c r="F9962" s="48"/>
      <c r="G9962" s="48"/>
      <c r="H9962" s="61"/>
      <c r="I9962" s="48"/>
      <c r="J9962" s="48"/>
    </row>
    <row r="9963" spans="6:10" x14ac:dyDescent="0.25">
      <c r="F9963" s="48"/>
      <c r="G9963" s="48"/>
      <c r="H9963" s="61"/>
      <c r="I9963" s="48"/>
      <c r="J9963" s="48"/>
    </row>
    <row r="9964" spans="6:10" x14ac:dyDescent="0.25">
      <c r="F9964" s="48"/>
      <c r="G9964" s="48"/>
      <c r="H9964" s="61"/>
      <c r="I9964" s="48"/>
      <c r="J9964" s="48"/>
    </row>
    <row r="9965" spans="6:10" x14ac:dyDescent="0.25">
      <c r="F9965" s="48"/>
      <c r="G9965" s="48"/>
      <c r="H9965" s="61"/>
      <c r="I9965" s="48"/>
      <c r="J9965" s="48"/>
    </row>
    <row r="9966" spans="6:10" x14ac:dyDescent="0.25">
      <c r="F9966" s="48"/>
      <c r="G9966" s="48"/>
      <c r="H9966" s="61"/>
      <c r="I9966" s="48"/>
      <c r="J9966" s="48"/>
    </row>
    <row r="9967" spans="6:10" x14ac:dyDescent="0.25">
      <c r="F9967" s="48"/>
      <c r="G9967" s="48"/>
      <c r="H9967" s="61"/>
      <c r="I9967" s="48"/>
      <c r="J9967" s="48"/>
    </row>
    <row r="9968" spans="6:10" x14ac:dyDescent="0.25">
      <c r="F9968" s="48"/>
      <c r="G9968" s="48"/>
      <c r="H9968" s="61"/>
      <c r="I9968" s="48"/>
      <c r="J9968" s="48"/>
    </row>
    <row r="9969" spans="6:10" x14ac:dyDescent="0.25">
      <c r="F9969" s="48"/>
      <c r="G9969" s="48"/>
      <c r="H9969" s="61"/>
      <c r="I9969" s="48"/>
      <c r="J9969" s="48"/>
    </row>
    <row r="9970" spans="6:10" x14ac:dyDescent="0.25">
      <c r="F9970" s="48"/>
      <c r="G9970" s="48"/>
      <c r="H9970" s="61"/>
      <c r="I9970" s="48"/>
      <c r="J9970" s="48"/>
    </row>
    <row r="9971" spans="6:10" x14ac:dyDescent="0.25">
      <c r="F9971" s="48"/>
      <c r="G9971" s="48"/>
      <c r="H9971" s="61"/>
      <c r="I9971" s="48"/>
      <c r="J9971" s="48"/>
    </row>
    <row r="9972" spans="6:10" x14ac:dyDescent="0.25">
      <c r="F9972" s="48"/>
      <c r="G9972" s="48"/>
      <c r="H9972" s="61"/>
      <c r="I9972" s="48"/>
      <c r="J9972" s="48"/>
    </row>
    <row r="9973" spans="6:10" x14ac:dyDescent="0.25">
      <c r="F9973" s="48"/>
      <c r="G9973" s="48"/>
      <c r="H9973" s="61"/>
      <c r="I9973" s="48"/>
      <c r="J9973" s="48"/>
    </row>
    <row r="9974" spans="6:10" x14ac:dyDescent="0.25">
      <c r="F9974" s="48"/>
      <c r="G9974" s="48"/>
      <c r="H9974" s="61"/>
      <c r="I9974" s="48"/>
      <c r="J9974" s="48"/>
    </row>
    <row r="9975" spans="6:10" x14ac:dyDescent="0.25">
      <c r="F9975" s="48"/>
      <c r="G9975" s="48"/>
      <c r="H9975" s="61"/>
      <c r="I9975" s="48"/>
      <c r="J9975" s="48"/>
    </row>
    <row r="9976" spans="6:10" x14ac:dyDescent="0.25">
      <c r="F9976" s="48"/>
      <c r="G9976" s="48"/>
      <c r="H9976" s="61"/>
      <c r="I9976" s="48"/>
      <c r="J9976" s="48"/>
    </row>
    <row r="9977" spans="6:10" x14ac:dyDescent="0.25">
      <c r="F9977" s="48"/>
      <c r="G9977" s="48"/>
      <c r="H9977" s="61"/>
      <c r="I9977" s="48"/>
      <c r="J9977" s="48"/>
    </row>
    <row r="9978" spans="6:10" x14ac:dyDescent="0.25">
      <c r="F9978" s="48"/>
      <c r="G9978" s="48"/>
      <c r="H9978" s="61"/>
      <c r="I9978" s="48"/>
      <c r="J9978" s="48"/>
    </row>
    <row r="9979" spans="6:10" x14ac:dyDescent="0.25">
      <c r="F9979" s="48"/>
      <c r="G9979" s="48"/>
      <c r="H9979" s="61"/>
      <c r="I9979" s="48"/>
      <c r="J9979" s="48"/>
    </row>
    <row r="9980" spans="6:10" x14ac:dyDescent="0.25">
      <c r="F9980" s="48"/>
      <c r="G9980" s="48"/>
      <c r="H9980" s="61"/>
      <c r="I9980" s="48"/>
      <c r="J9980" s="48"/>
    </row>
    <row r="9981" spans="6:10" x14ac:dyDescent="0.25">
      <c r="F9981" s="48"/>
      <c r="G9981" s="48"/>
      <c r="H9981" s="61"/>
      <c r="I9981" s="48"/>
      <c r="J9981" s="48"/>
    </row>
    <row r="9982" spans="6:10" x14ac:dyDescent="0.25">
      <c r="F9982" s="48"/>
      <c r="G9982" s="48"/>
      <c r="H9982" s="61"/>
      <c r="I9982" s="48"/>
      <c r="J9982" s="48"/>
    </row>
    <row r="9983" spans="6:10" x14ac:dyDescent="0.25">
      <c r="F9983" s="48"/>
      <c r="G9983" s="48"/>
      <c r="H9983" s="61"/>
      <c r="I9983" s="48"/>
      <c r="J9983" s="48"/>
    </row>
    <row r="9984" spans="6:10" x14ac:dyDescent="0.25">
      <c r="F9984" s="48"/>
      <c r="G9984" s="48"/>
      <c r="H9984" s="61"/>
      <c r="I9984" s="48"/>
      <c r="J9984" s="48"/>
    </row>
    <row r="9985" spans="6:10" x14ac:dyDescent="0.25">
      <c r="F9985" s="48"/>
      <c r="G9985" s="48"/>
      <c r="H9985" s="61"/>
      <c r="I9985" s="48"/>
      <c r="J9985" s="48"/>
    </row>
    <row r="9986" spans="6:10" x14ac:dyDescent="0.25">
      <c r="F9986" s="48"/>
      <c r="G9986" s="48"/>
      <c r="H9986" s="61"/>
      <c r="I9986" s="48"/>
      <c r="J9986" s="48"/>
    </row>
    <row r="9987" spans="6:10" x14ac:dyDescent="0.25">
      <c r="F9987" s="48"/>
      <c r="G9987" s="48"/>
      <c r="H9987" s="61"/>
      <c r="I9987" s="48"/>
      <c r="J9987" s="48"/>
    </row>
    <row r="9988" spans="6:10" x14ac:dyDescent="0.25">
      <c r="F9988" s="48"/>
      <c r="G9988" s="48"/>
      <c r="H9988" s="61"/>
      <c r="I9988" s="48"/>
      <c r="J9988" s="48"/>
    </row>
    <row r="9989" spans="6:10" x14ac:dyDescent="0.25">
      <c r="F9989" s="48"/>
      <c r="G9989" s="48"/>
      <c r="H9989" s="61"/>
      <c r="I9989" s="48"/>
      <c r="J9989" s="48"/>
    </row>
    <row r="9990" spans="6:10" x14ac:dyDescent="0.25">
      <c r="F9990" s="48"/>
      <c r="G9990" s="48"/>
      <c r="H9990" s="61"/>
      <c r="I9990" s="48"/>
      <c r="J9990" s="48"/>
    </row>
    <row r="9991" spans="6:10" x14ac:dyDescent="0.25">
      <c r="F9991" s="48"/>
      <c r="G9991" s="48"/>
      <c r="H9991" s="61"/>
      <c r="I9991" s="48"/>
      <c r="J9991" s="48"/>
    </row>
    <row r="9992" spans="6:10" x14ac:dyDescent="0.25">
      <c r="F9992" s="48"/>
      <c r="G9992" s="48"/>
      <c r="H9992" s="61"/>
      <c r="I9992" s="48"/>
      <c r="J9992" s="48"/>
    </row>
    <row r="9993" spans="6:10" x14ac:dyDescent="0.25">
      <c r="F9993" s="48"/>
      <c r="G9993" s="48"/>
      <c r="H9993" s="61"/>
      <c r="I9993" s="48"/>
      <c r="J9993" s="48"/>
    </row>
    <row r="9994" spans="6:10" x14ac:dyDescent="0.25">
      <c r="F9994" s="48"/>
      <c r="G9994" s="48"/>
      <c r="H9994" s="61"/>
      <c r="I9994" s="48"/>
      <c r="J9994" s="48"/>
    </row>
    <row r="9995" spans="6:10" x14ac:dyDescent="0.25">
      <c r="F9995" s="48"/>
      <c r="G9995" s="48"/>
      <c r="H9995" s="61"/>
      <c r="I9995" s="48"/>
      <c r="J9995" s="48"/>
    </row>
    <row r="9996" spans="6:10" x14ac:dyDescent="0.25">
      <c r="F9996" s="48"/>
      <c r="G9996" s="48"/>
      <c r="H9996" s="61"/>
      <c r="I9996" s="48"/>
      <c r="J9996" s="48"/>
    </row>
    <row r="9997" spans="6:10" x14ac:dyDescent="0.25">
      <c r="F9997" s="48"/>
      <c r="G9997" s="48"/>
      <c r="H9997" s="61"/>
      <c r="I9997" s="48"/>
      <c r="J9997" s="48"/>
    </row>
    <row r="9998" spans="6:10" x14ac:dyDescent="0.25">
      <c r="F9998" s="48"/>
      <c r="G9998" s="48"/>
      <c r="H9998" s="61"/>
      <c r="I9998" s="48"/>
      <c r="J9998" s="48"/>
    </row>
    <row r="9999" spans="6:10" x14ac:dyDescent="0.25">
      <c r="F9999" s="48"/>
      <c r="G9999" s="48"/>
      <c r="H9999" s="61"/>
      <c r="I9999" s="48"/>
      <c r="J9999" s="48"/>
    </row>
    <row r="10000" spans="6:10" x14ac:dyDescent="0.25">
      <c r="F10000" s="48"/>
      <c r="G10000" s="48"/>
      <c r="H10000" s="61"/>
      <c r="I10000" s="48"/>
      <c r="J10000" s="48"/>
    </row>
    <row r="10001" spans="6:10" x14ac:dyDescent="0.25">
      <c r="F10001" s="48"/>
      <c r="G10001" s="48"/>
      <c r="H10001" s="61"/>
      <c r="I10001" s="48"/>
      <c r="J10001" s="48"/>
    </row>
    <row r="10002" spans="6:10" x14ac:dyDescent="0.25">
      <c r="F10002" s="48"/>
      <c r="G10002" s="48"/>
      <c r="H10002" s="61"/>
      <c r="I10002" s="48"/>
      <c r="J10002" s="48"/>
    </row>
    <row r="10003" spans="6:10" x14ac:dyDescent="0.25">
      <c r="F10003" s="48"/>
      <c r="G10003" s="48"/>
      <c r="H10003" s="61"/>
      <c r="I10003" s="48"/>
      <c r="J10003" s="48"/>
    </row>
    <row r="10004" spans="6:10" x14ac:dyDescent="0.25">
      <c r="F10004" s="48"/>
      <c r="G10004" s="48"/>
      <c r="H10004" s="61"/>
      <c r="I10004" s="48"/>
      <c r="J10004" s="48"/>
    </row>
    <row r="10005" spans="6:10" x14ac:dyDescent="0.25">
      <c r="F10005" s="48"/>
      <c r="G10005" s="48"/>
      <c r="H10005" s="61"/>
      <c r="I10005" s="48"/>
      <c r="J10005" s="48"/>
    </row>
    <row r="10006" spans="6:10" x14ac:dyDescent="0.25">
      <c r="F10006" s="48"/>
      <c r="G10006" s="48"/>
      <c r="H10006" s="61"/>
      <c r="I10006" s="48"/>
      <c r="J10006" s="48"/>
    </row>
    <row r="10007" spans="6:10" x14ac:dyDescent="0.25">
      <c r="F10007" s="48"/>
      <c r="G10007" s="48"/>
      <c r="H10007" s="61"/>
      <c r="I10007" s="48"/>
      <c r="J10007" s="48"/>
    </row>
    <row r="10008" spans="6:10" x14ac:dyDescent="0.25">
      <c r="F10008" s="48"/>
      <c r="G10008" s="48"/>
      <c r="H10008" s="61"/>
      <c r="I10008" s="48"/>
      <c r="J10008" s="48"/>
    </row>
    <row r="10009" spans="6:10" x14ac:dyDescent="0.25">
      <c r="F10009" s="48"/>
      <c r="G10009" s="48"/>
      <c r="H10009" s="61"/>
      <c r="I10009" s="48"/>
      <c r="J10009" s="48"/>
    </row>
    <row r="10010" spans="6:10" x14ac:dyDescent="0.25">
      <c r="F10010" s="48"/>
      <c r="G10010" s="48"/>
      <c r="H10010" s="61"/>
      <c r="I10010" s="48"/>
      <c r="J10010" s="48"/>
    </row>
    <row r="10011" spans="6:10" x14ac:dyDescent="0.25">
      <c r="F10011" s="48"/>
      <c r="G10011" s="48"/>
      <c r="H10011" s="61"/>
      <c r="I10011" s="48"/>
      <c r="J10011" s="48"/>
    </row>
    <row r="10012" spans="6:10" x14ac:dyDescent="0.25">
      <c r="F10012" s="48"/>
      <c r="G10012" s="48"/>
      <c r="H10012" s="61"/>
      <c r="I10012" s="48"/>
      <c r="J10012" s="48"/>
    </row>
    <row r="10013" spans="6:10" x14ac:dyDescent="0.25">
      <c r="F10013" s="48"/>
      <c r="G10013" s="48"/>
      <c r="H10013" s="61"/>
      <c r="I10013" s="48"/>
      <c r="J10013" s="48"/>
    </row>
    <row r="10014" spans="6:10" x14ac:dyDescent="0.25">
      <c r="F10014" s="48"/>
      <c r="G10014" s="48"/>
      <c r="H10014" s="61"/>
      <c r="I10014" s="48"/>
      <c r="J10014" s="48"/>
    </row>
    <row r="10015" spans="6:10" x14ac:dyDescent="0.25">
      <c r="F10015" s="48"/>
      <c r="G10015" s="48"/>
      <c r="H10015" s="61"/>
      <c r="I10015" s="48"/>
      <c r="J10015" s="48"/>
    </row>
    <row r="10016" spans="6:10" x14ac:dyDescent="0.25">
      <c r="F10016" s="48"/>
      <c r="G10016" s="48"/>
      <c r="H10016" s="61"/>
      <c r="I10016" s="48"/>
      <c r="J10016" s="48"/>
    </row>
    <row r="10017" spans="6:10" x14ac:dyDescent="0.25">
      <c r="F10017" s="48"/>
      <c r="G10017" s="48"/>
      <c r="H10017" s="61"/>
      <c r="I10017" s="48"/>
      <c r="J10017" s="48"/>
    </row>
    <row r="10018" spans="6:10" x14ac:dyDescent="0.25">
      <c r="F10018" s="48"/>
      <c r="G10018" s="48"/>
      <c r="H10018" s="61"/>
      <c r="I10018" s="48"/>
      <c r="J10018" s="48"/>
    </row>
    <row r="10019" spans="6:10" x14ac:dyDescent="0.25">
      <c r="F10019" s="48"/>
      <c r="G10019" s="48"/>
      <c r="H10019" s="61"/>
      <c r="I10019" s="48"/>
      <c r="J10019" s="48"/>
    </row>
    <row r="10020" spans="6:10" x14ac:dyDescent="0.25">
      <c r="F10020" s="48"/>
      <c r="G10020" s="48"/>
      <c r="H10020" s="61"/>
      <c r="I10020" s="48"/>
      <c r="J10020" s="48"/>
    </row>
    <row r="10021" spans="6:10" x14ac:dyDescent="0.25">
      <c r="F10021" s="48"/>
      <c r="G10021" s="48"/>
      <c r="H10021" s="61"/>
      <c r="I10021" s="48"/>
      <c r="J10021" s="48"/>
    </row>
    <row r="10022" spans="6:10" x14ac:dyDescent="0.25">
      <c r="F10022" s="48"/>
      <c r="G10022" s="48"/>
      <c r="H10022" s="61"/>
      <c r="I10022" s="48"/>
      <c r="J10022" s="48"/>
    </row>
    <row r="10023" spans="6:10" x14ac:dyDescent="0.25">
      <c r="F10023" s="48"/>
      <c r="G10023" s="48"/>
      <c r="H10023" s="61"/>
      <c r="I10023" s="48"/>
      <c r="J10023" s="48"/>
    </row>
    <row r="10024" spans="6:10" x14ac:dyDescent="0.25">
      <c r="F10024" s="48"/>
      <c r="G10024" s="48"/>
      <c r="H10024" s="61"/>
      <c r="I10024" s="48"/>
      <c r="J10024" s="48"/>
    </row>
    <row r="10025" spans="6:10" x14ac:dyDescent="0.25">
      <c r="F10025" s="48"/>
      <c r="G10025" s="48"/>
      <c r="H10025" s="61"/>
      <c r="I10025" s="48"/>
      <c r="J10025" s="48"/>
    </row>
    <row r="10026" spans="6:10" x14ac:dyDescent="0.25">
      <c r="F10026" s="48"/>
      <c r="G10026" s="48"/>
      <c r="H10026" s="61"/>
      <c r="I10026" s="48"/>
      <c r="J10026" s="48"/>
    </row>
    <row r="10027" spans="6:10" x14ac:dyDescent="0.25">
      <c r="F10027" s="48"/>
      <c r="G10027" s="48"/>
      <c r="H10027" s="61"/>
      <c r="I10027" s="48"/>
      <c r="J10027" s="48"/>
    </row>
    <row r="10028" spans="6:10" x14ac:dyDescent="0.25">
      <c r="F10028" s="48"/>
      <c r="G10028" s="48"/>
      <c r="H10028" s="61"/>
      <c r="I10028" s="48"/>
      <c r="J10028" s="48"/>
    </row>
    <row r="10029" spans="6:10" x14ac:dyDescent="0.25">
      <c r="F10029" s="48"/>
      <c r="G10029" s="48"/>
      <c r="H10029" s="61"/>
      <c r="I10029" s="48"/>
      <c r="J10029" s="48"/>
    </row>
    <row r="10030" spans="6:10" x14ac:dyDescent="0.25">
      <c r="F10030" s="48"/>
      <c r="G10030" s="48"/>
      <c r="H10030" s="61"/>
      <c r="I10030" s="48"/>
      <c r="J10030" s="48"/>
    </row>
    <row r="10031" spans="6:10" x14ac:dyDescent="0.25">
      <c r="F10031" s="48"/>
      <c r="G10031" s="48"/>
      <c r="H10031" s="61"/>
      <c r="I10031" s="48"/>
      <c r="J10031" s="48"/>
    </row>
    <row r="10032" spans="6:10" x14ac:dyDescent="0.25">
      <c r="F10032" s="48"/>
      <c r="G10032" s="48"/>
      <c r="H10032" s="61"/>
      <c r="I10032" s="48"/>
      <c r="J10032" s="48"/>
    </row>
    <row r="10033" spans="6:10" x14ac:dyDescent="0.25">
      <c r="F10033" s="48"/>
      <c r="G10033" s="48"/>
      <c r="H10033" s="61"/>
      <c r="I10033" s="48"/>
      <c r="J10033" s="48"/>
    </row>
    <row r="10034" spans="6:10" x14ac:dyDescent="0.25">
      <c r="F10034" s="48"/>
      <c r="G10034" s="48"/>
      <c r="H10034" s="61"/>
      <c r="I10034" s="48"/>
      <c r="J10034" s="48"/>
    </row>
    <row r="10035" spans="6:10" x14ac:dyDescent="0.25">
      <c r="F10035" s="48"/>
      <c r="G10035" s="48"/>
      <c r="H10035" s="61"/>
      <c r="I10035" s="48"/>
      <c r="J10035" s="48"/>
    </row>
    <row r="10036" spans="6:10" x14ac:dyDescent="0.25">
      <c r="F10036" s="48"/>
      <c r="G10036" s="48"/>
      <c r="H10036" s="61"/>
      <c r="I10036" s="48"/>
      <c r="J10036" s="48"/>
    </row>
    <row r="10037" spans="6:10" x14ac:dyDescent="0.25">
      <c r="F10037" s="48"/>
      <c r="G10037" s="48"/>
      <c r="H10037" s="61"/>
      <c r="I10037" s="48"/>
      <c r="J10037" s="48"/>
    </row>
    <row r="10038" spans="6:10" x14ac:dyDescent="0.25">
      <c r="F10038" s="48"/>
      <c r="G10038" s="48"/>
      <c r="H10038" s="61"/>
      <c r="I10038" s="48"/>
      <c r="J10038" s="48"/>
    </row>
    <row r="10039" spans="6:10" x14ac:dyDescent="0.25">
      <c r="F10039" s="48"/>
      <c r="G10039" s="48"/>
      <c r="H10039" s="61"/>
      <c r="I10039" s="48"/>
      <c r="J10039" s="48"/>
    </row>
    <row r="10040" spans="6:10" x14ac:dyDescent="0.25">
      <c r="F10040" s="48"/>
      <c r="G10040" s="48"/>
      <c r="H10040" s="61"/>
      <c r="I10040" s="48"/>
      <c r="J10040" s="48"/>
    </row>
    <row r="10041" spans="6:10" x14ac:dyDescent="0.25">
      <c r="F10041" s="48"/>
      <c r="G10041" s="48"/>
      <c r="H10041" s="61"/>
      <c r="I10041" s="48"/>
      <c r="J10041" s="48"/>
    </row>
    <row r="10042" spans="6:10" x14ac:dyDescent="0.25">
      <c r="F10042" s="48"/>
      <c r="G10042" s="48"/>
      <c r="H10042" s="61"/>
      <c r="I10042" s="48"/>
      <c r="J10042" s="48"/>
    </row>
    <row r="10043" spans="6:10" x14ac:dyDescent="0.25">
      <c r="F10043" s="48"/>
      <c r="G10043" s="48"/>
      <c r="H10043" s="61"/>
      <c r="I10043" s="48"/>
      <c r="J10043" s="48"/>
    </row>
    <row r="10044" spans="6:10" x14ac:dyDescent="0.25">
      <c r="F10044" s="48"/>
      <c r="G10044" s="48"/>
      <c r="H10044" s="61"/>
      <c r="I10044" s="48"/>
      <c r="J10044" s="48"/>
    </row>
    <row r="10045" spans="6:10" x14ac:dyDescent="0.25">
      <c r="F10045" s="48"/>
      <c r="G10045" s="48"/>
      <c r="H10045" s="61"/>
      <c r="I10045" s="48"/>
      <c r="J10045" s="48"/>
    </row>
    <row r="10046" spans="6:10" x14ac:dyDescent="0.25">
      <c r="F10046" s="48"/>
      <c r="G10046" s="48"/>
      <c r="H10046" s="61"/>
      <c r="I10046" s="48"/>
      <c r="J10046" s="48"/>
    </row>
    <row r="10047" spans="6:10" x14ac:dyDescent="0.25">
      <c r="F10047" s="48"/>
      <c r="G10047" s="48"/>
      <c r="H10047" s="61"/>
      <c r="I10047" s="48"/>
      <c r="J10047" s="48"/>
    </row>
    <row r="10048" spans="6:10" x14ac:dyDescent="0.25">
      <c r="F10048" s="48"/>
      <c r="G10048" s="48"/>
      <c r="H10048" s="61"/>
      <c r="I10048" s="48"/>
      <c r="J10048" s="48"/>
    </row>
    <row r="10049" spans="6:10" x14ac:dyDescent="0.25">
      <c r="F10049" s="48"/>
      <c r="G10049" s="48"/>
      <c r="H10049" s="61"/>
      <c r="I10049" s="48"/>
      <c r="J10049" s="48"/>
    </row>
    <row r="10050" spans="6:10" x14ac:dyDescent="0.25">
      <c r="F10050" s="48"/>
      <c r="G10050" s="48"/>
      <c r="H10050" s="61"/>
      <c r="I10050" s="48"/>
      <c r="J10050" s="48"/>
    </row>
    <row r="10051" spans="6:10" x14ac:dyDescent="0.25">
      <c r="F10051" s="48"/>
      <c r="G10051" s="48"/>
      <c r="H10051" s="61"/>
      <c r="I10051" s="48"/>
      <c r="J10051" s="48"/>
    </row>
    <row r="10052" spans="6:10" x14ac:dyDescent="0.25">
      <c r="F10052" s="48"/>
      <c r="G10052" s="48"/>
      <c r="H10052" s="61"/>
      <c r="I10052" s="48"/>
      <c r="J10052" s="48"/>
    </row>
    <row r="10053" spans="6:10" x14ac:dyDescent="0.25">
      <c r="F10053" s="48"/>
      <c r="G10053" s="48"/>
      <c r="H10053" s="61"/>
      <c r="I10053" s="48"/>
      <c r="J10053" s="48"/>
    </row>
    <row r="10054" spans="6:10" x14ac:dyDescent="0.25">
      <c r="F10054" s="48"/>
      <c r="G10054" s="48"/>
      <c r="H10054" s="61"/>
      <c r="I10054" s="48"/>
      <c r="J10054" s="48"/>
    </row>
    <row r="10055" spans="6:10" x14ac:dyDescent="0.25">
      <c r="F10055" s="48"/>
      <c r="G10055" s="48"/>
      <c r="H10055" s="61"/>
      <c r="I10055" s="48"/>
      <c r="J10055" s="48"/>
    </row>
    <row r="10056" spans="6:10" x14ac:dyDescent="0.25">
      <c r="F10056" s="48"/>
      <c r="G10056" s="48"/>
      <c r="H10056" s="61"/>
      <c r="I10056" s="48"/>
      <c r="J10056" s="48"/>
    </row>
    <row r="10057" spans="6:10" x14ac:dyDescent="0.25">
      <c r="F10057" s="48"/>
      <c r="G10057" s="48"/>
      <c r="H10057" s="61"/>
      <c r="I10057" s="48"/>
      <c r="J10057" s="48"/>
    </row>
    <row r="10058" spans="6:10" x14ac:dyDescent="0.25">
      <c r="F10058" s="48"/>
      <c r="G10058" s="48"/>
      <c r="H10058" s="61"/>
      <c r="I10058" s="48"/>
      <c r="J10058" s="48"/>
    </row>
    <row r="10059" spans="6:10" x14ac:dyDescent="0.25">
      <c r="F10059" s="48"/>
      <c r="G10059" s="48"/>
      <c r="H10059" s="61"/>
      <c r="I10059" s="48"/>
      <c r="J10059" s="48"/>
    </row>
    <row r="10060" spans="6:10" x14ac:dyDescent="0.25">
      <c r="F10060" s="48"/>
      <c r="G10060" s="48"/>
      <c r="H10060" s="61"/>
      <c r="I10060" s="48"/>
      <c r="J10060" s="48"/>
    </row>
    <row r="10061" spans="6:10" x14ac:dyDescent="0.25">
      <c r="F10061" s="48"/>
      <c r="G10061" s="48"/>
      <c r="H10061" s="61"/>
      <c r="I10061" s="48"/>
      <c r="J10061" s="48"/>
    </row>
    <row r="10062" spans="6:10" x14ac:dyDescent="0.25">
      <c r="F10062" s="48"/>
      <c r="G10062" s="48"/>
      <c r="H10062" s="61"/>
      <c r="I10062" s="48"/>
      <c r="J10062" s="48"/>
    </row>
    <row r="10063" spans="6:10" x14ac:dyDescent="0.25">
      <c r="F10063" s="48"/>
      <c r="G10063" s="48"/>
      <c r="H10063" s="61"/>
      <c r="I10063" s="48"/>
      <c r="J10063" s="48"/>
    </row>
    <row r="10064" spans="6:10" x14ac:dyDescent="0.25">
      <c r="F10064" s="48"/>
      <c r="G10064" s="48"/>
      <c r="H10064" s="61"/>
      <c r="I10064" s="48"/>
      <c r="J10064" s="48"/>
    </row>
    <row r="10065" spans="6:10" x14ac:dyDescent="0.25">
      <c r="F10065" s="48"/>
      <c r="G10065" s="48"/>
      <c r="H10065" s="61"/>
      <c r="I10065" s="48"/>
      <c r="J10065" s="48"/>
    </row>
    <row r="10066" spans="6:10" x14ac:dyDescent="0.25">
      <c r="F10066" s="48"/>
      <c r="G10066" s="48"/>
      <c r="H10066" s="61"/>
      <c r="I10066" s="48"/>
      <c r="J10066" s="48"/>
    </row>
    <row r="10067" spans="6:10" x14ac:dyDescent="0.25">
      <c r="F10067" s="48"/>
      <c r="G10067" s="48"/>
      <c r="H10067" s="61"/>
      <c r="I10067" s="48"/>
      <c r="J10067" s="48"/>
    </row>
    <row r="10068" spans="6:10" x14ac:dyDescent="0.25">
      <c r="F10068" s="48"/>
      <c r="G10068" s="48"/>
      <c r="H10068" s="61"/>
      <c r="I10068" s="48"/>
      <c r="J10068" s="48"/>
    </row>
    <row r="10069" spans="6:10" x14ac:dyDescent="0.25">
      <c r="F10069" s="48"/>
      <c r="G10069" s="48"/>
      <c r="H10069" s="61"/>
      <c r="I10069" s="48"/>
      <c r="J10069" s="48"/>
    </row>
    <row r="10070" spans="6:10" x14ac:dyDescent="0.25">
      <c r="F10070" s="48"/>
      <c r="G10070" s="48"/>
      <c r="H10070" s="61"/>
      <c r="I10070" s="48"/>
      <c r="J10070" s="48"/>
    </row>
    <row r="10071" spans="6:10" x14ac:dyDescent="0.25">
      <c r="F10071" s="48"/>
      <c r="G10071" s="48"/>
      <c r="H10071" s="61"/>
      <c r="I10071" s="48"/>
      <c r="J10071" s="48"/>
    </row>
    <row r="10072" spans="6:10" x14ac:dyDescent="0.25">
      <c r="F10072" s="48"/>
      <c r="G10072" s="48"/>
      <c r="H10072" s="61"/>
      <c r="I10072" s="48"/>
      <c r="J10072" s="48"/>
    </row>
    <row r="10073" spans="6:10" x14ac:dyDescent="0.25">
      <c r="F10073" s="48"/>
      <c r="G10073" s="48"/>
      <c r="H10073" s="61"/>
      <c r="I10073" s="48"/>
      <c r="J10073" s="48"/>
    </row>
    <row r="10074" spans="6:10" x14ac:dyDescent="0.25">
      <c r="F10074" s="48"/>
      <c r="G10074" s="48"/>
      <c r="H10074" s="61"/>
      <c r="I10074" s="48"/>
      <c r="J10074" s="48"/>
    </row>
    <row r="10075" spans="6:10" x14ac:dyDescent="0.25">
      <c r="F10075" s="48"/>
      <c r="G10075" s="48"/>
      <c r="H10075" s="61"/>
      <c r="I10075" s="48"/>
      <c r="J10075" s="48"/>
    </row>
    <row r="10076" spans="6:10" x14ac:dyDescent="0.25">
      <c r="F10076" s="48"/>
      <c r="G10076" s="48"/>
      <c r="H10076" s="61"/>
      <c r="I10076" s="48"/>
      <c r="J10076" s="48"/>
    </row>
    <row r="10077" spans="6:10" x14ac:dyDescent="0.25">
      <c r="F10077" s="48"/>
      <c r="G10077" s="48"/>
      <c r="H10077" s="61"/>
      <c r="I10077" s="48"/>
      <c r="J10077" s="48"/>
    </row>
    <row r="10078" spans="6:10" x14ac:dyDescent="0.25">
      <c r="F10078" s="48"/>
      <c r="G10078" s="48"/>
      <c r="H10078" s="61"/>
      <c r="I10078" s="48"/>
      <c r="J10078" s="48"/>
    </row>
    <row r="10079" spans="6:10" x14ac:dyDescent="0.25">
      <c r="F10079" s="48"/>
      <c r="G10079" s="48"/>
      <c r="H10079" s="61"/>
      <c r="I10079" s="48"/>
      <c r="J10079" s="48"/>
    </row>
    <row r="10080" spans="6:10" x14ac:dyDescent="0.25">
      <c r="F10080" s="48"/>
      <c r="G10080" s="48"/>
      <c r="H10080" s="61"/>
      <c r="I10080" s="48"/>
      <c r="J10080" s="48"/>
    </row>
    <row r="10081" spans="6:10" x14ac:dyDescent="0.25">
      <c r="F10081" s="48"/>
      <c r="G10081" s="48"/>
      <c r="H10081" s="61"/>
      <c r="I10081" s="48"/>
      <c r="J10081" s="48"/>
    </row>
    <row r="10082" spans="6:10" x14ac:dyDescent="0.25">
      <c r="F10082" s="48"/>
      <c r="G10082" s="48"/>
      <c r="H10082" s="61"/>
      <c r="I10082" s="48"/>
      <c r="J10082" s="48"/>
    </row>
    <row r="10083" spans="6:10" x14ac:dyDescent="0.25">
      <c r="F10083" s="48"/>
      <c r="G10083" s="48"/>
      <c r="H10083" s="61"/>
      <c r="I10083" s="48"/>
      <c r="J10083" s="48"/>
    </row>
    <row r="10084" spans="6:10" x14ac:dyDescent="0.25">
      <c r="F10084" s="48"/>
      <c r="G10084" s="48"/>
      <c r="H10084" s="61"/>
      <c r="I10084" s="48"/>
      <c r="J10084" s="48"/>
    </row>
    <row r="10085" spans="6:10" x14ac:dyDescent="0.25">
      <c r="F10085" s="48"/>
      <c r="G10085" s="48"/>
      <c r="H10085" s="61"/>
      <c r="I10085" s="48"/>
      <c r="J10085" s="48"/>
    </row>
    <row r="10086" spans="6:10" x14ac:dyDescent="0.25">
      <c r="F10086" s="48"/>
      <c r="G10086" s="48"/>
      <c r="H10086" s="61"/>
      <c r="I10086" s="48"/>
      <c r="J10086" s="48"/>
    </row>
    <row r="10087" spans="6:10" x14ac:dyDescent="0.25">
      <c r="F10087" s="48"/>
      <c r="G10087" s="48"/>
      <c r="H10087" s="61"/>
      <c r="I10087" s="48"/>
      <c r="J10087" s="48"/>
    </row>
    <row r="10088" spans="6:10" x14ac:dyDescent="0.25">
      <c r="F10088" s="48"/>
      <c r="G10088" s="48"/>
      <c r="H10088" s="61"/>
      <c r="I10088" s="48"/>
      <c r="J10088" s="48"/>
    </row>
    <row r="10089" spans="6:10" x14ac:dyDescent="0.25">
      <c r="F10089" s="48"/>
      <c r="G10089" s="48"/>
      <c r="H10089" s="61"/>
      <c r="I10089" s="48"/>
      <c r="J10089" s="48"/>
    </row>
    <row r="10090" spans="6:10" x14ac:dyDescent="0.25">
      <c r="F10090" s="48"/>
      <c r="G10090" s="48"/>
      <c r="H10090" s="61"/>
      <c r="I10090" s="48"/>
      <c r="J10090" s="48"/>
    </row>
    <row r="10091" spans="6:10" x14ac:dyDescent="0.25">
      <c r="F10091" s="48"/>
      <c r="G10091" s="48"/>
      <c r="H10091" s="61"/>
      <c r="I10091" s="48"/>
      <c r="J10091" s="48"/>
    </row>
    <row r="10092" spans="6:10" x14ac:dyDescent="0.25">
      <c r="F10092" s="48"/>
      <c r="G10092" s="48"/>
      <c r="H10092" s="61"/>
      <c r="I10092" s="48"/>
      <c r="J10092" s="48"/>
    </row>
    <row r="10093" spans="6:10" x14ac:dyDescent="0.25">
      <c r="F10093" s="48"/>
      <c r="G10093" s="48"/>
      <c r="H10093" s="61"/>
      <c r="I10093" s="48"/>
      <c r="J10093" s="48"/>
    </row>
    <row r="10094" spans="6:10" x14ac:dyDescent="0.25">
      <c r="F10094" s="48"/>
      <c r="G10094" s="48"/>
      <c r="H10094" s="61"/>
      <c r="I10094" s="48"/>
      <c r="J10094" s="48"/>
    </row>
    <row r="10095" spans="6:10" x14ac:dyDescent="0.25">
      <c r="F10095" s="48"/>
      <c r="G10095" s="48"/>
      <c r="H10095" s="61"/>
      <c r="I10095" s="48"/>
      <c r="J10095" s="48"/>
    </row>
    <row r="10096" spans="6:10" x14ac:dyDescent="0.25">
      <c r="F10096" s="48"/>
      <c r="G10096" s="48"/>
      <c r="H10096" s="61"/>
      <c r="I10096" s="48"/>
      <c r="J10096" s="48"/>
    </row>
    <row r="10097" spans="6:10" x14ac:dyDescent="0.25">
      <c r="F10097" s="48"/>
      <c r="G10097" s="48"/>
      <c r="H10097" s="61"/>
      <c r="I10097" s="48"/>
      <c r="J10097" s="48"/>
    </row>
    <row r="10098" spans="6:10" x14ac:dyDescent="0.25">
      <c r="F10098" s="48"/>
      <c r="G10098" s="48"/>
      <c r="H10098" s="61"/>
      <c r="I10098" s="48"/>
      <c r="J10098" s="48"/>
    </row>
    <row r="10099" spans="6:10" x14ac:dyDescent="0.25">
      <c r="F10099" s="48"/>
      <c r="G10099" s="48"/>
      <c r="H10099" s="61"/>
      <c r="I10099" s="48"/>
      <c r="J10099" s="48"/>
    </row>
    <row r="10100" spans="6:10" x14ac:dyDescent="0.25">
      <c r="F10100" s="48"/>
      <c r="G10100" s="48"/>
      <c r="H10100" s="61"/>
      <c r="I10100" s="48"/>
      <c r="J10100" s="48"/>
    </row>
    <row r="10101" spans="6:10" x14ac:dyDescent="0.25">
      <c r="F10101" s="48"/>
      <c r="G10101" s="48"/>
      <c r="H10101" s="61"/>
      <c r="I10101" s="48"/>
      <c r="J10101" s="48"/>
    </row>
    <row r="10102" spans="6:10" x14ac:dyDescent="0.25">
      <c r="F10102" s="48"/>
      <c r="G10102" s="48"/>
      <c r="H10102" s="61"/>
      <c r="I10102" s="48"/>
      <c r="J10102" s="48"/>
    </row>
    <row r="10103" spans="6:10" x14ac:dyDescent="0.25">
      <c r="F10103" s="48"/>
      <c r="G10103" s="48"/>
      <c r="H10103" s="61"/>
      <c r="I10103" s="48"/>
      <c r="J10103" s="48"/>
    </row>
    <row r="10104" spans="6:10" x14ac:dyDescent="0.25">
      <c r="F10104" s="48"/>
      <c r="G10104" s="48"/>
      <c r="H10104" s="61"/>
      <c r="I10104" s="48"/>
      <c r="J10104" s="48"/>
    </row>
    <row r="10105" spans="6:10" x14ac:dyDescent="0.25">
      <c r="F10105" s="48"/>
      <c r="G10105" s="48"/>
      <c r="H10105" s="61"/>
      <c r="I10105" s="48"/>
      <c r="J10105" s="48"/>
    </row>
    <row r="10106" spans="6:10" x14ac:dyDescent="0.25">
      <c r="F10106" s="48"/>
      <c r="G10106" s="48"/>
      <c r="H10106" s="61"/>
      <c r="I10106" s="48"/>
      <c r="J10106" s="48"/>
    </row>
    <row r="10107" spans="6:10" x14ac:dyDescent="0.25">
      <c r="F10107" s="48"/>
      <c r="G10107" s="48"/>
      <c r="H10107" s="61"/>
      <c r="I10107" s="48"/>
      <c r="J10107" s="48"/>
    </row>
    <row r="10108" spans="6:10" x14ac:dyDescent="0.25">
      <c r="F10108" s="48"/>
      <c r="G10108" s="48"/>
      <c r="H10108" s="61"/>
      <c r="I10108" s="48"/>
      <c r="J10108" s="48"/>
    </row>
    <row r="10109" spans="6:10" x14ac:dyDescent="0.25">
      <c r="F10109" s="48"/>
      <c r="G10109" s="48"/>
      <c r="H10109" s="61"/>
      <c r="I10109" s="48"/>
      <c r="J10109" s="48"/>
    </row>
    <row r="10110" spans="6:10" x14ac:dyDescent="0.25">
      <c r="F10110" s="48"/>
      <c r="G10110" s="48"/>
      <c r="H10110" s="61"/>
      <c r="I10110" s="48"/>
      <c r="J10110" s="48"/>
    </row>
    <row r="10111" spans="6:10" x14ac:dyDescent="0.25">
      <c r="F10111" s="48"/>
      <c r="G10111" s="48"/>
      <c r="H10111" s="61"/>
      <c r="I10111" s="48"/>
      <c r="J10111" s="48"/>
    </row>
    <row r="10112" spans="6:10" x14ac:dyDescent="0.25">
      <c r="F10112" s="48"/>
      <c r="G10112" s="48"/>
      <c r="H10112" s="61"/>
      <c r="I10112" s="48"/>
      <c r="J10112" s="48"/>
    </row>
    <row r="10113" spans="6:10" x14ac:dyDescent="0.25">
      <c r="F10113" s="48"/>
      <c r="G10113" s="48"/>
      <c r="H10113" s="61"/>
      <c r="I10113" s="48"/>
      <c r="J10113" s="48"/>
    </row>
    <row r="10114" spans="6:10" x14ac:dyDescent="0.25">
      <c r="F10114" s="48"/>
      <c r="G10114" s="48"/>
      <c r="H10114" s="61"/>
      <c r="I10114" s="48"/>
      <c r="J10114" s="48"/>
    </row>
    <row r="10115" spans="6:10" x14ac:dyDescent="0.25">
      <c r="F10115" s="48"/>
      <c r="G10115" s="48"/>
      <c r="H10115" s="61"/>
      <c r="I10115" s="48"/>
      <c r="J10115" s="48"/>
    </row>
    <row r="10116" spans="6:10" x14ac:dyDescent="0.25">
      <c r="F10116" s="48"/>
      <c r="G10116" s="48"/>
      <c r="H10116" s="61"/>
      <c r="I10116" s="48"/>
      <c r="J10116" s="48"/>
    </row>
    <row r="10117" spans="6:10" x14ac:dyDescent="0.25">
      <c r="F10117" s="48"/>
      <c r="G10117" s="48"/>
      <c r="H10117" s="61"/>
      <c r="I10117" s="48"/>
      <c r="J10117" s="48"/>
    </row>
    <row r="10118" spans="6:10" x14ac:dyDescent="0.25">
      <c r="F10118" s="48"/>
      <c r="G10118" s="48"/>
      <c r="H10118" s="61"/>
      <c r="I10118" s="48"/>
      <c r="J10118" s="48"/>
    </row>
    <row r="10119" spans="6:10" x14ac:dyDescent="0.25">
      <c r="F10119" s="48"/>
      <c r="G10119" s="48"/>
      <c r="H10119" s="61"/>
      <c r="I10119" s="48"/>
      <c r="J10119" s="48"/>
    </row>
    <row r="10120" spans="6:10" x14ac:dyDescent="0.25">
      <c r="F10120" s="48"/>
      <c r="G10120" s="48"/>
      <c r="H10120" s="61"/>
      <c r="I10120" s="48"/>
      <c r="J10120" s="48"/>
    </row>
    <row r="10121" spans="6:10" x14ac:dyDescent="0.25">
      <c r="F10121" s="48"/>
      <c r="G10121" s="48"/>
      <c r="H10121" s="61"/>
      <c r="I10121" s="48"/>
      <c r="J10121" s="48"/>
    </row>
    <row r="10122" spans="6:10" x14ac:dyDescent="0.25">
      <c r="F10122" s="48"/>
      <c r="G10122" s="48"/>
      <c r="H10122" s="61"/>
      <c r="I10122" s="48"/>
      <c r="J10122" s="48"/>
    </row>
    <row r="10123" spans="6:10" x14ac:dyDescent="0.25">
      <c r="F10123" s="48"/>
      <c r="G10123" s="48"/>
      <c r="H10123" s="61"/>
      <c r="I10123" s="48"/>
      <c r="J10123" s="48"/>
    </row>
    <row r="10124" spans="6:10" x14ac:dyDescent="0.25">
      <c r="F10124" s="48"/>
      <c r="G10124" s="48"/>
      <c r="H10124" s="61"/>
      <c r="I10124" s="48"/>
      <c r="J10124" s="48"/>
    </row>
    <row r="10125" spans="6:10" x14ac:dyDescent="0.25">
      <c r="F10125" s="48"/>
      <c r="G10125" s="48"/>
      <c r="H10125" s="61"/>
      <c r="I10125" s="48"/>
      <c r="J10125" s="48"/>
    </row>
    <row r="10126" spans="6:10" x14ac:dyDescent="0.25">
      <c r="F10126" s="48"/>
      <c r="G10126" s="48"/>
      <c r="H10126" s="61"/>
      <c r="I10126" s="48"/>
      <c r="J10126" s="48"/>
    </row>
    <row r="10127" spans="6:10" x14ac:dyDescent="0.25">
      <c r="F10127" s="48"/>
      <c r="G10127" s="48"/>
      <c r="H10127" s="61"/>
      <c r="I10127" s="48"/>
      <c r="J10127" s="48"/>
    </row>
    <row r="10128" spans="6:10" x14ac:dyDescent="0.25">
      <c r="F10128" s="48"/>
      <c r="G10128" s="48"/>
      <c r="H10128" s="61"/>
      <c r="I10128" s="48"/>
      <c r="J10128" s="48"/>
    </row>
    <row r="10129" spans="6:10" x14ac:dyDescent="0.25">
      <c r="F10129" s="48"/>
      <c r="G10129" s="48"/>
      <c r="H10129" s="61"/>
      <c r="I10129" s="48"/>
      <c r="J10129" s="48"/>
    </row>
    <row r="10130" spans="6:10" x14ac:dyDescent="0.25">
      <c r="F10130" s="48"/>
      <c r="G10130" s="48"/>
      <c r="H10130" s="61"/>
      <c r="I10130" s="48"/>
      <c r="J10130" s="48"/>
    </row>
    <row r="10131" spans="6:10" x14ac:dyDescent="0.25">
      <c r="F10131" s="48"/>
      <c r="G10131" s="48"/>
      <c r="H10131" s="61"/>
      <c r="I10131" s="48"/>
      <c r="J10131" s="48"/>
    </row>
    <row r="10132" spans="6:10" x14ac:dyDescent="0.25">
      <c r="F10132" s="48"/>
      <c r="G10132" s="48"/>
      <c r="H10132" s="61"/>
      <c r="I10132" s="48"/>
      <c r="J10132" s="48"/>
    </row>
    <row r="10133" spans="6:10" x14ac:dyDescent="0.25">
      <c r="F10133" s="48"/>
      <c r="G10133" s="48"/>
      <c r="H10133" s="61"/>
      <c r="I10133" s="48"/>
      <c r="J10133" s="48"/>
    </row>
    <row r="10134" spans="6:10" x14ac:dyDescent="0.25">
      <c r="F10134" s="48"/>
      <c r="G10134" s="48"/>
      <c r="H10134" s="61"/>
      <c r="I10134" s="48"/>
      <c r="J10134" s="48"/>
    </row>
    <row r="10135" spans="6:10" x14ac:dyDescent="0.25">
      <c r="F10135" s="48"/>
      <c r="G10135" s="48"/>
      <c r="H10135" s="61"/>
      <c r="I10135" s="48"/>
      <c r="J10135" s="48"/>
    </row>
    <row r="10136" spans="6:10" x14ac:dyDescent="0.25">
      <c r="F10136" s="48"/>
      <c r="G10136" s="48"/>
      <c r="H10136" s="61"/>
      <c r="I10136" s="48"/>
      <c r="J10136" s="48"/>
    </row>
    <row r="10137" spans="6:10" x14ac:dyDescent="0.25">
      <c r="F10137" s="48"/>
      <c r="G10137" s="48"/>
      <c r="H10137" s="61"/>
      <c r="I10137" s="48"/>
      <c r="J10137" s="48"/>
    </row>
    <row r="10138" spans="6:10" x14ac:dyDescent="0.25">
      <c r="F10138" s="48"/>
      <c r="G10138" s="48"/>
      <c r="H10138" s="61"/>
      <c r="I10138" s="48"/>
      <c r="J10138" s="48"/>
    </row>
    <row r="10139" spans="6:10" x14ac:dyDescent="0.25">
      <c r="F10139" s="48"/>
      <c r="G10139" s="48"/>
      <c r="H10139" s="61"/>
      <c r="I10139" s="48"/>
      <c r="J10139" s="48"/>
    </row>
    <row r="10140" spans="6:10" x14ac:dyDescent="0.25">
      <c r="F10140" s="48"/>
      <c r="G10140" s="48"/>
      <c r="H10140" s="61"/>
      <c r="I10140" s="48"/>
      <c r="J10140" s="48"/>
    </row>
    <row r="10141" spans="6:10" x14ac:dyDescent="0.25">
      <c r="F10141" s="48"/>
      <c r="G10141" s="48"/>
      <c r="H10141" s="61"/>
      <c r="I10141" s="48"/>
      <c r="J10141" s="48"/>
    </row>
    <row r="10142" spans="6:10" x14ac:dyDescent="0.25">
      <c r="F10142" s="48"/>
      <c r="G10142" s="48"/>
      <c r="H10142" s="61"/>
      <c r="I10142" s="48"/>
      <c r="J10142" s="48"/>
    </row>
    <row r="10143" spans="6:10" x14ac:dyDescent="0.25">
      <c r="F10143" s="48"/>
      <c r="G10143" s="48"/>
      <c r="H10143" s="61"/>
      <c r="I10143" s="48"/>
      <c r="J10143" s="48"/>
    </row>
    <row r="10144" spans="6:10" x14ac:dyDescent="0.25">
      <c r="F10144" s="48"/>
      <c r="G10144" s="48"/>
      <c r="H10144" s="61"/>
      <c r="I10144" s="48"/>
      <c r="J10144" s="48"/>
    </row>
    <row r="10145" spans="6:10" x14ac:dyDescent="0.25">
      <c r="F10145" s="48"/>
      <c r="G10145" s="48"/>
      <c r="H10145" s="61"/>
      <c r="I10145" s="48"/>
      <c r="J10145" s="48"/>
    </row>
    <row r="10146" spans="6:10" x14ac:dyDescent="0.25">
      <c r="F10146" s="48"/>
      <c r="G10146" s="48"/>
      <c r="H10146" s="61"/>
      <c r="I10146" s="48"/>
      <c r="J10146" s="48"/>
    </row>
    <row r="10147" spans="6:10" x14ac:dyDescent="0.25">
      <c r="F10147" s="48"/>
      <c r="G10147" s="48"/>
      <c r="H10147" s="61"/>
      <c r="I10147" s="48"/>
      <c r="J10147" s="48"/>
    </row>
    <row r="10148" spans="6:10" x14ac:dyDescent="0.25">
      <c r="F10148" s="48"/>
      <c r="G10148" s="48"/>
      <c r="H10148" s="61"/>
      <c r="I10148" s="48"/>
      <c r="J10148" s="48"/>
    </row>
    <row r="10149" spans="6:10" x14ac:dyDescent="0.25">
      <c r="F10149" s="48"/>
      <c r="G10149" s="48"/>
      <c r="H10149" s="61"/>
      <c r="I10149" s="48"/>
      <c r="J10149" s="48"/>
    </row>
    <row r="10150" spans="6:10" x14ac:dyDescent="0.25">
      <c r="F10150" s="48"/>
      <c r="G10150" s="48"/>
      <c r="H10150" s="61"/>
      <c r="I10150" s="48"/>
      <c r="J10150" s="48"/>
    </row>
    <row r="10151" spans="6:10" x14ac:dyDescent="0.25">
      <c r="F10151" s="48"/>
      <c r="G10151" s="48"/>
      <c r="H10151" s="61"/>
      <c r="I10151" s="48"/>
      <c r="J10151" s="48"/>
    </row>
    <row r="10152" spans="6:10" x14ac:dyDescent="0.25">
      <c r="F10152" s="48"/>
      <c r="G10152" s="48"/>
      <c r="H10152" s="61"/>
      <c r="I10152" s="48"/>
      <c r="J10152" s="48"/>
    </row>
    <row r="10153" spans="6:10" x14ac:dyDescent="0.25">
      <c r="F10153" s="48"/>
      <c r="G10153" s="48"/>
      <c r="H10153" s="61"/>
      <c r="I10153" s="48"/>
      <c r="J10153" s="48"/>
    </row>
    <row r="10154" spans="6:10" x14ac:dyDescent="0.25">
      <c r="F10154" s="48"/>
      <c r="G10154" s="48"/>
      <c r="H10154" s="61"/>
      <c r="I10154" s="48"/>
      <c r="J10154" s="48"/>
    </row>
    <row r="10155" spans="6:10" x14ac:dyDescent="0.25">
      <c r="F10155" s="48"/>
      <c r="G10155" s="48"/>
      <c r="H10155" s="61"/>
      <c r="I10155" s="48"/>
      <c r="J10155" s="48"/>
    </row>
    <row r="10156" spans="6:10" x14ac:dyDescent="0.25">
      <c r="F10156" s="48"/>
      <c r="G10156" s="48"/>
      <c r="H10156" s="61"/>
      <c r="I10156" s="48"/>
      <c r="J10156" s="48"/>
    </row>
    <row r="10157" spans="6:10" x14ac:dyDescent="0.25">
      <c r="F10157" s="48"/>
      <c r="G10157" s="48"/>
      <c r="H10157" s="61"/>
      <c r="I10157" s="48"/>
      <c r="J10157" s="48"/>
    </row>
    <row r="10158" spans="6:10" x14ac:dyDescent="0.25">
      <c r="F10158" s="48"/>
      <c r="G10158" s="48"/>
      <c r="H10158" s="61"/>
      <c r="I10158" s="48"/>
      <c r="J10158" s="48"/>
    </row>
    <row r="10159" spans="6:10" x14ac:dyDescent="0.25">
      <c r="F10159" s="48"/>
      <c r="G10159" s="48"/>
      <c r="H10159" s="61"/>
      <c r="I10159" s="48"/>
      <c r="J10159" s="48"/>
    </row>
    <row r="10160" spans="6:10" x14ac:dyDescent="0.25">
      <c r="F10160" s="48"/>
      <c r="G10160" s="48"/>
      <c r="H10160" s="61"/>
      <c r="I10160" s="48"/>
      <c r="J10160" s="48"/>
    </row>
    <row r="10161" spans="6:10" x14ac:dyDescent="0.25">
      <c r="F10161" s="48"/>
      <c r="G10161" s="48"/>
      <c r="H10161" s="61"/>
      <c r="I10161" s="48"/>
      <c r="J10161" s="48"/>
    </row>
    <row r="10162" spans="6:10" x14ac:dyDescent="0.25">
      <c r="F10162" s="48"/>
      <c r="G10162" s="48"/>
      <c r="H10162" s="61"/>
      <c r="I10162" s="48"/>
      <c r="J10162" s="48"/>
    </row>
    <row r="10163" spans="6:10" x14ac:dyDescent="0.25">
      <c r="F10163" s="48"/>
      <c r="G10163" s="48"/>
      <c r="H10163" s="61"/>
      <c r="I10163" s="48"/>
      <c r="J10163" s="48"/>
    </row>
    <row r="10164" spans="6:10" x14ac:dyDescent="0.25">
      <c r="F10164" s="48"/>
      <c r="G10164" s="48"/>
      <c r="H10164" s="61"/>
      <c r="I10164" s="48"/>
      <c r="J10164" s="48"/>
    </row>
    <row r="10165" spans="6:10" x14ac:dyDescent="0.25">
      <c r="F10165" s="48"/>
      <c r="G10165" s="48"/>
      <c r="H10165" s="61"/>
      <c r="I10165" s="48"/>
      <c r="J10165" s="48"/>
    </row>
    <row r="10166" spans="6:10" x14ac:dyDescent="0.25">
      <c r="F10166" s="48"/>
      <c r="G10166" s="48"/>
      <c r="H10166" s="61"/>
      <c r="I10166" s="48"/>
      <c r="J10166" s="48"/>
    </row>
    <row r="10167" spans="6:10" x14ac:dyDescent="0.25">
      <c r="F10167" s="48"/>
      <c r="G10167" s="48"/>
      <c r="H10167" s="61"/>
      <c r="I10167" s="48"/>
      <c r="J10167" s="48"/>
    </row>
    <row r="10168" spans="6:10" x14ac:dyDescent="0.25">
      <c r="F10168" s="48"/>
      <c r="G10168" s="48"/>
      <c r="H10168" s="61"/>
      <c r="I10168" s="48"/>
      <c r="J10168" s="48"/>
    </row>
    <row r="10169" spans="6:10" x14ac:dyDescent="0.25">
      <c r="F10169" s="48"/>
      <c r="G10169" s="48"/>
      <c r="H10169" s="61"/>
      <c r="I10169" s="48"/>
      <c r="J10169" s="48"/>
    </row>
    <row r="10170" spans="6:10" x14ac:dyDescent="0.25">
      <c r="F10170" s="48"/>
      <c r="G10170" s="48"/>
      <c r="H10170" s="61"/>
      <c r="I10170" s="48"/>
      <c r="J10170" s="48"/>
    </row>
    <row r="10171" spans="6:10" x14ac:dyDescent="0.25">
      <c r="F10171" s="48"/>
      <c r="G10171" s="48"/>
      <c r="H10171" s="61"/>
      <c r="I10171" s="48"/>
      <c r="J10171" s="48"/>
    </row>
    <row r="10172" spans="6:10" x14ac:dyDescent="0.25">
      <c r="F10172" s="48"/>
      <c r="G10172" s="48"/>
      <c r="H10172" s="61"/>
      <c r="I10172" s="48"/>
      <c r="J10172" s="48"/>
    </row>
    <row r="10173" spans="6:10" x14ac:dyDescent="0.25">
      <c r="F10173" s="48"/>
      <c r="G10173" s="48"/>
      <c r="H10173" s="61"/>
      <c r="I10173" s="48"/>
      <c r="J10173" s="48"/>
    </row>
    <row r="10174" spans="6:10" x14ac:dyDescent="0.25">
      <c r="F10174" s="48"/>
      <c r="G10174" s="48"/>
      <c r="H10174" s="61"/>
      <c r="I10174" s="48"/>
      <c r="J10174" s="48"/>
    </row>
    <row r="10175" spans="6:10" x14ac:dyDescent="0.25">
      <c r="F10175" s="48"/>
      <c r="G10175" s="48"/>
      <c r="H10175" s="61"/>
      <c r="I10175" s="48"/>
      <c r="J10175" s="48"/>
    </row>
    <row r="10176" spans="6:10" x14ac:dyDescent="0.25">
      <c r="F10176" s="48"/>
      <c r="G10176" s="48"/>
      <c r="H10176" s="61"/>
      <c r="I10176" s="48"/>
      <c r="J10176" s="48"/>
    </row>
    <row r="10177" spans="6:10" x14ac:dyDescent="0.25">
      <c r="F10177" s="48"/>
      <c r="G10177" s="48"/>
      <c r="H10177" s="61"/>
      <c r="I10177" s="48"/>
      <c r="J10177" s="48"/>
    </row>
    <row r="10178" spans="6:10" x14ac:dyDescent="0.25">
      <c r="F10178" s="48"/>
      <c r="G10178" s="48"/>
      <c r="H10178" s="61"/>
      <c r="I10178" s="48"/>
      <c r="J10178" s="48"/>
    </row>
    <row r="10179" spans="6:10" x14ac:dyDescent="0.25">
      <c r="F10179" s="48"/>
      <c r="G10179" s="48"/>
      <c r="H10179" s="61"/>
      <c r="I10179" s="48"/>
      <c r="J10179" s="48"/>
    </row>
    <row r="10180" spans="6:10" x14ac:dyDescent="0.25">
      <c r="F10180" s="48"/>
      <c r="G10180" s="48"/>
      <c r="H10180" s="61"/>
      <c r="I10180" s="48"/>
      <c r="J10180" s="48"/>
    </row>
    <row r="10181" spans="6:10" x14ac:dyDescent="0.25">
      <c r="F10181" s="48"/>
      <c r="G10181" s="48"/>
      <c r="H10181" s="61"/>
      <c r="I10181" s="48"/>
      <c r="J10181" s="48"/>
    </row>
    <row r="10182" spans="6:10" x14ac:dyDescent="0.25">
      <c r="F10182" s="48"/>
      <c r="G10182" s="48"/>
      <c r="H10182" s="61"/>
      <c r="I10182" s="48"/>
      <c r="J10182" s="48"/>
    </row>
    <row r="10183" spans="6:10" x14ac:dyDescent="0.25">
      <c r="F10183" s="48"/>
      <c r="G10183" s="48"/>
      <c r="H10183" s="61"/>
      <c r="I10183" s="48"/>
      <c r="J10183" s="48"/>
    </row>
    <row r="10184" spans="6:10" x14ac:dyDescent="0.25">
      <c r="F10184" s="48"/>
      <c r="G10184" s="48"/>
      <c r="H10184" s="61"/>
      <c r="I10184" s="48"/>
      <c r="J10184" s="48"/>
    </row>
    <row r="10185" spans="6:10" x14ac:dyDescent="0.25">
      <c r="F10185" s="48"/>
      <c r="G10185" s="48"/>
      <c r="H10185" s="61"/>
      <c r="I10185" s="48"/>
      <c r="J10185" s="48"/>
    </row>
    <row r="10186" spans="6:10" x14ac:dyDescent="0.25">
      <c r="F10186" s="48"/>
      <c r="G10186" s="48"/>
      <c r="H10186" s="61"/>
      <c r="I10186" s="48"/>
      <c r="J10186" s="48"/>
    </row>
    <row r="10187" spans="6:10" x14ac:dyDescent="0.25">
      <c r="F10187" s="48"/>
      <c r="G10187" s="48"/>
      <c r="H10187" s="61"/>
      <c r="I10187" s="48"/>
      <c r="J10187" s="48"/>
    </row>
    <row r="10188" spans="6:10" x14ac:dyDescent="0.25">
      <c r="F10188" s="48"/>
      <c r="G10188" s="48"/>
      <c r="H10188" s="61"/>
      <c r="I10188" s="48"/>
      <c r="J10188" s="48"/>
    </row>
    <row r="10189" spans="6:10" x14ac:dyDescent="0.25">
      <c r="F10189" s="48"/>
      <c r="G10189" s="48"/>
      <c r="H10189" s="61"/>
      <c r="I10189" s="48"/>
      <c r="J10189" s="48"/>
    </row>
    <row r="10190" spans="6:10" x14ac:dyDescent="0.25">
      <c r="F10190" s="48"/>
      <c r="G10190" s="48"/>
      <c r="H10190" s="61"/>
      <c r="I10190" s="48"/>
      <c r="J10190" s="48"/>
    </row>
    <row r="10191" spans="6:10" x14ac:dyDescent="0.25">
      <c r="F10191" s="48"/>
      <c r="G10191" s="48"/>
      <c r="H10191" s="61"/>
      <c r="I10191" s="48"/>
      <c r="J10191" s="48"/>
    </row>
    <row r="10192" spans="6:10" x14ac:dyDescent="0.25">
      <c r="F10192" s="48"/>
      <c r="G10192" s="48"/>
      <c r="H10192" s="61"/>
      <c r="I10192" s="48"/>
      <c r="J10192" s="48"/>
    </row>
    <row r="10193" spans="6:10" x14ac:dyDescent="0.25">
      <c r="F10193" s="48"/>
      <c r="G10193" s="48"/>
      <c r="H10193" s="61"/>
      <c r="I10193" s="48"/>
      <c r="J10193" s="48"/>
    </row>
    <row r="10194" spans="6:10" x14ac:dyDescent="0.25">
      <c r="F10194" s="48"/>
      <c r="G10194" s="48"/>
      <c r="H10194" s="61"/>
      <c r="I10194" s="48"/>
      <c r="J10194" s="48"/>
    </row>
    <row r="10195" spans="6:10" x14ac:dyDescent="0.25">
      <c r="F10195" s="48"/>
      <c r="G10195" s="48"/>
      <c r="H10195" s="61"/>
      <c r="I10195" s="48"/>
      <c r="J10195" s="48"/>
    </row>
    <row r="10196" spans="6:10" x14ac:dyDescent="0.25">
      <c r="F10196" s="48"/>
      <c r="G10196" s="48"/>
      <c r="H10196" s="61"/>
      <c r="I10196" s="48"/>
      <c r="J10196" s="48"/>
    </row>
    <row r="10197" spans="6:10" x14ac:dyDescent="0.25">
      <c r="F10197" s="48"/>
      <c r="G10197" s="48"/>
      <c r="H10197" s="61"/>
      <c r="I10197" s="48"/>
      <c r="J10197" s="48"/>
    </row>
    <row r="10198" spans="6:10" x14ac:dyDescent="0.25">
      <c r="F10198" s="48"/>
      <c r="G10198" s="48"/>
      <c r="H10198" s="61"/>
      <c r="I10198" s="48"/>
      <c r="J10198" s="48"/>
    </row>
    <row r="10199" spans="6:10" x14ac:dyDescent="0.25">
      <c r="F10199" s="48"/>
      <c r="G10199" s="48"/>
      <c r="H10199" s="61"/>
      <c r="I10199" s="48"/>
      <c r="J10199" s="48"/>
    </row>
    <row r="10200" spans="6:10" x14ac:dyDescent="0.25">
      <c r="F10200" s="48"/>
      <c r="G10200" s="48"/>
      <c r="H10200" s="61"/>
      <c r="I10200" s="48"/>
      <c r="J10200" s="48"/>
    </row>
    <row r="10201" spans="6:10" x14ac:dyDescent="0.25">
      <c r="F10201" s="48"/>
      <c r="G10201" s="48"/>
      <c r="H10201" s="61"/>
      <c r="I10201" s="48"/>
      <c r="J10201" s="48"/>
    </row>
    <row r="10202" spans="6:10" x14ac:dyDescent="0.25">
      <c r="F10202" s="48"/>
      <c r="G10202" s="48"/>
      <c r="H10202" s="61"/>
      <c r="I10202" s="48"/>
      <c r="J10202" s="48"/>
    </row>
    <row r="10203" spans="6:10" x14ac:dyDescent="0.25">
      <c r="F10203" s="48"/>
      <c r="G10203" s="48"/>
      <c r="H10203" s="61"/>
      <c r="I10203" s="48"/>
      <c r="J10203" s="48"/>
    </row>
    <row r="10204" spans="6:10" x14ac:dyDescent="0.25">
      <c r="F10204" s="48"/>
      <c r="G10204" s="48"/>
      <c r="H10204" s="61"/>
      <c r="I10204" s="48"/>
      <c r="J10204" s="48"/>
    </row>
    <row r="10205" spans="6:10" x14ac:dyDescent="0.25">
      <c r="F10205" s="48"/>
      <c r="G10205" s="48"/>
      <c r="H10205" s="61"/>
      <c r="I10205" s="48"/>
      <c r="J10205" s="48"/>
    </row>
    <row r="10206" spans="6:10" x14ac:dyDescent="0.25">
      <c r="F10206" s="48"/>
      <c r="G10206" s="48"/>
      <c r="H10206" s="61"/>
      <c r="I10206" s="48"/>
      <c r="J10206" s="48"/>
    </row>
    <row r="10207" spans="6:10" x14ac:dyDescent="0.25">
      <c r="F10207" s="48"/>
      <c r="G10207" s="48"/>
      <c r="H10207" s="61"/>
      <c r="I10207" s="48"/>
      <c r="J10207" s="48"/>
    </row>
    <row r="10208" spans="6:10" x14ac:dyDescent="0.25">
      <c r="F10208" s="48"/>
      <c r="G10208" s="48"/>
      <c r="H10208" s="61"/>
      <c r="I10208" s="48"/>
      <c r="J10208" s="48"/>
    </row>
    <row r="10209" spans="6:10" x14ac:dyDescent="0.25">
      <c r="F10209" s="48"/>
      <c r="G10209" s="48"/>
      <c r="H10209" s="61"/>
      <c r="I10209" s="48"/>
      <c r="J10209" s="48"/>
    </row>
    <row r="10210" spans="6:10" x14ac:dyDescent="0.25">
      <c r="F10210" s="48"/>
      <c r="G10210" s="48"/>
      <c r="H10210" s="61"/>
      <c r="I10210" s="48"/>
      <c r="J10210" s="48"/>
    </row>
    <row r="10211" spans="6:10" x14ac:dyDescent="0.25">
      <c r="F10211" s="48"/>
      <c r="G10211" s="48"/>
      <c r="H10211" s="61"/>
      <c r="I10211" s="48"/>
      <c r="J10211" s="48"/>
    </row>
    <row r="10212" spans="6:10" x14ac:dyDescent="0.25">
      <c r="F10212" s="48"/>
      <c r="G10212" s="48"/>
      <c r="H10212" s="61"/>
      <c r="I10212" s="48"/>
      <c r="J10212" s="48"/>
    </row>
    <row r="10213" spans="6:10" x14ac:dyDescent="0.25">
      <c r="F10213" s="48"/>
      <c r="G10213" s="48"/>
      <c r="H10213" s="61"/>
      <c r="I10213" s="48"/>
      <c r="J10213" s="48"/>
    </row>
    <row r="10214" spans="6:10" x14ac:dyDescent="0.25">
      <c r="F10214" s="48"/>
      <c r="G10214" s="48"/>
      <c r="H10214" s="61"/>
      <c r="I10214" s="48"/>
      <c r="J10214" s="48"/>
    </row>
    <row r="10215" spans="6:10" x14ac:dyDescent="0.25">
      <c r="F10215" s="48"/>
      <c r="G10215" s="48"/>
      <c r="H10215" s="61"/>
      <c r="I10215" s="48"/>
      <c r="J10215" s="48"/>
    </row>
    <row r="10216" spans="6:10" x14ac:dyDescent="0.25">
      <c r="F10216" s="48"/>
      <c r="G10216" s="48"/>
      <c r="H10216" s="61"/>
      <c r="I10216" s="48"/>
      <c r="J10216" s="48"/>
    </row>
    <row r="10217" spans="6:10" x14ac:dyDescent="0.25">
      <c r="F10217" s="48"/>
      <c r="G10217" s="48"/>
      <c r="H10217" s="61"/>
      <c r="I10217" s="48"/>
      <c r="J10217" s="48"/>
    </row>
    <row r="10218" spans="6:10" x14ac:dyDescent="0.25">
      <c r="F10218" s="48"/>
      <c r="G10218" s="48"/>
      <c r="H10218" s="61"/>
      <c r="I10218" s="48"/>
      <c r="J10218" s="48"/>
    </row>
    <row r="10219" spans="6:10" x14ac:dyDescent="0.25">
      <c r="F10219" s="48"/>
      <c r="G10219" s="48"/>
      <c r="H10219" s="61"/>
      <c r="I10219" s="48"/>
      <c r="J10219" s="48"/>
    </row>
    <row r="10220" spans="6:10" x14ac:dyDescent="0.25">
      <c r="F10220" s="48"/>
      <c r="G10220" s="48"/>
      <c r="H10220" s="61"/>
      <c r="I10220" s="48"/>
      <c r="J10220" s="48"/>
    </row>
    <row r="10221" spans="6:10" x14ac:dyDescent="0.25">
      <c r="F10221" s="48"/>
      <c r="G10221" s="48"/>
      <c r="H10221" s="61"/>
      <c r="I10221" s="48"/>
      <c r="J10221" s="48"/>
    </row>
    <row r="10222" spans="6:10" x14ac:dyDescent="0.25">
      <c r="F10222" s="48"/>
      <c r="G10222" s="48"/>
      <c r="H10222" s="61"/>
      <c r="I10222" s="48"/>
      <c r="J10222" s="48"/>
    </row>
    <row r="10223" spans="6:10" x14ac:dyDescent="0.25">
      <c r="F10223" s="48"/>
      <c r="G10223" s="48"/>
      <c r="H10223" s="61"/>
      <c r="I10223" s="48"/>
      <c r="J10223" s="48"/>
    </row>
    <row r="10224" spans="6:10" x14ac:dyDescent="0.25">
      <c r="F10224" s="48"/>
      <c r="G10224" s="48"/>
      <c r="H10224" s="61"/>
      <c r="I10224" s="48"/>
      <c r="J10224" s="48"/>
    </row>
    <row r="10225" spans="6:10" x14ac:dyDescent="0.25">
      <c r="F10225" s="48"/>
      <c r="G10225" s="48"/>
      <c r="H10225" s="61"/>
      <c r="I10225" s="48"/>
      <c r="J10225" s="48"/>
    </row>
    <row r="10226" spans="6:10" x14ac:dyDescent="0.25">
      <c r="F10226" s="48"/>
      <c r="G10226" s="48"/>
      <c r="H10226" s="61"/>
      <c r="I10226" s="48"/>
      <c r="J10226" s="48"/>
    </row>
    <row r="10227" spans="6:10" x14ac:dyDescent="0.25">
      <c r="F10227" s="48"/>
      <c r="G10227" s="48"/>
      <c r="H10227" s="61"/>
      <c r="I10227" s="48"/>
      <c r="J10227" s="48"/>
    </row>
    <row r="10228" spans="6:10" x14ac:dyDescent="0.25">
      <c r="F10228" s="48"/>
      <c r="G10228" s="48"/>
      <c r="H10228" s="61"/>
      <c r="I10228" s="48"/>
      <c r="J10228" s="48"/>
    </row>
    <row r="10229" spans="6:10" x14ac:dyDescent="0.25">
      <c r="F10229" s="48"/>
      <c r="G10229" s="48"/>
      <c r="H10229" s="61"/>
      <c r="I10229" s="48"/>
      <c r="J10229" s="48"/>
    </row>
    <row r="10230" spans="6:10" x14ac:dyDescent="0.25">
      <c r="F10230" s="48"/>
      <c r="G10230" s="48"/>
      <c r="H10230" s="61"/>
      <c r="I10230" s="48"/>
      <c r="J10230" s="48"/>
    </row>
    <row r="10231" spans="6:10" x14ac:dyDescent="0.25">
      <c r="F10231" s="48"/>
      <c r="G10231" s="48"/>
      <c r="H10231" s="61"/>
      <c r="I10231" s="48"/>
      <c r="J10231" s="48"/>
    </row>
    <row r="10232" spans="6:10" x14ac:dyDescent="0.25">
      <c r="F10232" s="48"/>
      <c r="G10232" s="48"/>
      <c r="H10232" s="61"/>
      <c r="I10232" s="48"/>
      <c r="J10232" s="48"/>
    </row>
    <row r="10233" spans="6:10" x14ac:dyDescent="0.25">
      <c r="F10233" s="48"/>
      <c r="G10233" s="48"/>
      <c r="H10233" s="61"/>
      <c r="I10233" s="48"/>
      <c r="J10233" s="48"/>
    </row>
    <row r="10234" spans="6:10" x14ac:dyDescent="0.25">
      <c r="F10234" s="48"/>
      <c r="G10234" s="48"/>
      <c r="H10234" s="61"/>
      <c r="I10234" s="48"/>
      <c r="J10234" s="48"/>
    </row>
    <row r="10235" spans="6:10" x14ac:dyDescent="0.25">
      <c r="F10235" s="48"/>
      <c r="G10235" s="48"/>
      <c r="H10235" s="61"/>
      <c r="I10235" s="48"/>
      <c r="J10235" s="48"/>
    </row>
    <row r="10236" spans="6:10" x14ac:dyDescent="0.25">
      <c r="F10236" s="48"/>
      <c r="G10236" s="48"/>
      <c r="H10236" s="61"/>
      <c r="I10236" s="48"/>
      <c r="J10236" s="48"/>
    </row>
    <row r="10237" spans="6:10" x14ac:dyDescent="0.25">
      <c r="F10237" s="48"/>
      <c r="G10237" s="48"/>
      <c r="H10237" s="61"/>
      <c r="I10237" s="48"/>
      <c r="J10237" s="48"/>
    </row>
    <row r="10238" spans="6:10" x14ac:dyDescent="0.25">
      <c r="F10238" s="48"/>
      <c r="G10238" s="48"/>
      <c r="H10238" s="61"/>
      <c r="I10238" s="48"/>
      <c r="J10238" s="48"/>
    </row>
    <row r="10239" spans="6:10" x14ac:dyDescent="0.25">
      <c r="F10239" s="48"/>
      <c r="G10239" s="48"/>
      <c r="H10239" s="61"/>
      <c r="I10239" s="48"/>
      <c r="J10239" s="48"/>
    </row>
    <row r="10240" spans="6:10" x14ac:dyDescent="0.25">
      <c r="F10240" s="48"/>
      <c r="G10240" s="48"/>
      <c r="H10240" s="61"/>
      <c r="I10240" s="48"/>
      <c r="J10240" s="48"/>
    </row>
    <row r="10241" spans="6:10" x14ac:dyDescent="0.25">
      <c r="F10241" s="48"/>
      <c r="G10241" s="48"/>
      <c r="H10241" s="61"/>
      <c r="I10241" s="48"/>
      <c r="J10241" s="48"/>
    </row>
    <row r="10242" spans="6:10" x14ac:dyDescent="0.25">
      <c r="F10242" s="48"/>
      <c r="G10242" s="48"/>
      <c r="H10242" s="61"/>
      <c r="I10242" s="48"/>
      <c r="J10242" s="48"/>
    </row>
    <row r="10243" spans="6:10" x14ac:dyDescent="0.25">
      <c r="F10243" s="48"/>
      <c r="G10243" s="48"/>
      <c r="H10243" s="61"/>
      <c r="I10243" s="48"/>
      <c r="J10243" s="48"/>
    </row>
    <row r="10244" spans="6:10" x14ac:dyDescent="0.25">
      <c r="F10244" s="48"/>
      <c r="G10244" s="48"/>
      <c r="H10244" s="61"/>
      <c r="I10244" s="48"/>
      <c r="J10244" s="48"/>
    </row>
    <row r="10245" spans="6:10" x14ac:dyDescent="0.25">
      <c r="F10245" s="48"/>
      <c r="G10245" s="48"/>
      <c r="H10245" s="61"/>
      <c r="I10245" s="48"/>
      <c r="J10245" s="48"/>
    </row>
    <row r="10246" spans="6:10" x14ac:dyDescent="0.25">
      <c r="F10246" s="48"/>
      <c r="G10246" s="48"/>
      <c r="H10246" s="61"/>
      <c r="I10246" s="48"/>
      <c r="J10246" s="48"/>
    </row>
    <row r="10247" spans="6:10" x14ac:dyDescent="0.25">
      <c r="F10247" s="48"/>
      <c r="G10247" s="48"/>
      <c r="H10247" s="61"/>
      <c r="I10247" s="48"/>
      <c r="J10247" s="48"/>
    </row>
    <row r="10248" spans="6:10" x14ac:dyDescent="0.25">
      <c r="F10248" s="48"/>
      <c r="G10248" s="48"/>
      <c r="H10248" s="61"/>
      <c r="I10248" s="48"/>
      <c r="J10248" s="48"/>
    </row>
    <row r="10249" spans="6:10" x14ac:dyDescent="0.25">
      <c r="F10249" s="48"/>
      <c r="G10249" s="48"/>
      <c r="H10249" s="61"/>
      <c r="I10249" s="48"/>
      <c r="J10249" s="48"/>
    </row>
    <row r="10250" spans="6:10" x14ac:dyDescent="0.25">
      <c r="F10250" s="48"/>
      <c r="G10250" s="48"/>
      <c r="H10250" s="61"/>
      <c r="I10250" s="48"/>
      <c r="J10250" s="48"/>
    </row>
    <row r="10251" spans="6:10" x14ac:dyDescent="0.25">
      <c r="F10251" s="48"/>
      <c r="G10251" s="48"/>
      <c r="H10251" s="61"/>
      <c r="I10251" s="48"/>
      <c r="J10251" s="48"/>
    </row>
    <row r="10252" spans="6:10" x14ac:dyDescent="0.25">
      <c r="F10252" s="48"/>
      <c r="G10252" s="48"/>
      <c r="H10252" s="61"/>
      <c r="I10252" s="48"/>
      <c r="J10252" s="48"/>
    </row>
    <row r="10253" spans="6:10" x14ac:dyDescent="0.25">
      <c r="F10253" s="48"/>
      <c r="G10253" s="48"/>
      <c r="H10253" s="61"/>
      <c r="I10253" s="48"/>
      <c r="J10253" s="48"/>
    </row>
    <row r="10254" spans="6:10" x14ac:dyDescent="0.25">
      <c r="F10254" s="48"/>
      <c r="G10254" s="48"/>
      <c r="H10254" s="61"/>
      <c r="I10254" s="48"/>
      <c r="J10254" s="48"/>
    </row>
    <row r="10255" spans="6:10" x14ac:dyDescent="0.25">
      <c r="F10255" s="48"/>
      <c r="G10255" s="48"/>
      <c r="H10255" s="61"/>
      <c r="I10255" s="48"/>
      <c r="J10255" s="48"/>
    </row>
    <row r="10256" spans="6:10" x14ac:dyDescent="0.25">
      <c r="F10256" s="48"/>
      <c r="G10256" s="48"/>
      <c r="H10256" s="61"/>
      <c r="I10256" s="48"/>
      <c r="J10256" s="48"/>
    </row>
    <row r="10257" spans="6:10" x14ac:dyDescent="0.25">
      <c r="F10257" s="48"/>
      <c r="G10257" s="48"/>
      <c r="H10257" s="61"/>
      <c r="I10257" s="48"/>
      <c r="J10257" s="48"/>
    </row>
    <row r="10258" spans="6:10" x14ac:dyDescent="0.25">
      <c r="F10258" s="48"/>
      <c r="G10258" s="48"/>
      <c r="H10258" s="61"/>
      <c r="I10258" s="48"/>
      <c r="J10258" s="48"/>
    </row>
    <row r="10259" spans="6:10" x14ac:dyDescent="0.25">
      <c r="F10259" s="48"/>
      <c r="G10259" s="48"/>
      <c r="H10259" s="61"/>
      <c r="I10259" s="48"/>
      <c r="J10259" s="48"/>
    </row>
    <row r="10260" spans="6:10" x14ac:dyDescent="0.25">
      <c r="F10260" s="48"/>
      <c r="G10260" s="48"/>
      <c r="H10260" s="61"/>
      <c r="I10260" s="48"/>
      <c r="J10260" s="48"/>
    </row>
    <row r="10261" spans="6:10" x14ac:dyDescent="0.25">
      <c r="F10261" s="48"/>
      <c r="G10261" s="48"/>
      <c r="H10261" s="61"/>
      <c r="I10261" s="48"/>
      <c r="J10261" s="48"/>
    </row>
    <row r="10262" spans="6:10" x14ac:dyDescent="0.25">
      <c r="F10262" s="48"/>
      <c r="G10262" s="48"/>
      <c r="H10262" s="61"/>
      <c r="I10262" s="48"/>
      <c r="J10262" s="48"/>
    </row>
    <row r="10263" spans="6:10" x14ac:dyDescent="0.25">
      <c r="F10263" s="48"/>
      <c r="G10263" s="48"/>
      <c r="H10263" s="61"/>
      <c r="I10263" s="48"/>
      <c r="J10263" s="48"/>
    </row>
    <row r="10264" spans="6:10" x14ac:dyDescent="0.25">
      <c r="F10264" s="48"/>
      <c r="G10264" s="48"/>
      <c r="H10264" s="61"/>
      <c r="I10264" s="48"/>
      <c r="J10264" s="48"/>
    </row>
    <row r="10265" spans="6:10" x14ac:dyDescent="0.25">
      <c r="F10265" s="48"/>
      <c r="G10265" s="48"/>
      <c r="H10265" s="61"/>
      <c r="I10265" s="48"/>
      <c r="J10265" s="48"/>
    </row>
    <row r="10266" spans="6:10" x14ac:dyDescent="0.25">
      <c r="F10266" s="48"/>
      <c r="G10266" s="48"/>
      <c r="H10266" s="61"/>
      <c r="I10266" s="48"/>
      <c r="J10266" s="48"/>
    </row>
    <row r="10267" spans="6:10" x14ac:dyDescent="0.25">
      <c r="F10267" s="48"/>
      <c r="G10267" s="48"/>
      <c r="H10267" s="61"/>
      <c r="I10267" s="48"/>
      <c r="J10267" s="48"/>
    </row>
    <row r="10268" spans="6:10" x14ac:dyDescent="0.25">
      <c r="F10268" s="48"/>
      <c r="G10268" s="48"/>
      <c r="H10268" s="61"/>
      <c r="I10268" s="48"/>
      <c r="J10268" s="48"/>
    </row>
    <row r="10269" spans="6:10" x14ac:dyDescent="0.25">
      <c r="F10269" s="48"/>
      <c r="G10269" s="48"/>
      <c r="H10269" s="61"/>
      <c r="I10269" s="48"/>
      <c r="J10269" s="48"/>
    </row>
    <row r="10270" spans="6:10" x14ac:dyDescent="0.25">
      <c r="F10270" s="48"/>
      <c r="G10270" s="48"/>
      <c r="H10270" s="61"/>
      <c r="I10270" s="48"/>
      <c r="J10270" s="48"/>
    </row>
    <row r="10271" spans="6:10" x14ac:dyDescent="0.25">
      <c r="F10271" s="48"/>
      <c r="G10271" s="48"/>
      <c r="H10271" s="61"/>
      <c r="I10271" s="48"/>
      <c r="J10271" s="48"/>
    </row>
    <row r="10272" spans="6:10" x14ac:dyDescent="0.25">
      <c r="F10272" s="48"/>
      <c r="G10272" s="48"/>
      <c r="H10272" s="61"/>
      <c r="I10272" s="48"/>
      <c r="J10272" s="48"/>
    </row>
    <row r="10273" spans="6:10" x14ac:dyDescent="0.25">
      <c r="F10273" s="48"/>
      <c r="G10273" s="48"/>
      <c r="H10273" s="61"/>
      <c r="I10273" s="48"/>
      <c r="J10273" s="48"/>
    </row>
    <row r="10274" spans="6:10" x14ac:dyDescent="0.25">
      <c r="F10274" s="48"/>
      <c r="G10274" s="48"/>
      <c r="H10274" s="61"/>
      <c r="I10274" s="48"/>
      <c r="J10274" s="48"/>
    </row>
    <row r="10275" spans="6:10" x14ac:dyDescent="0.25">
      <c r="F10275" s="48"/>
      <c r="G10275" s="48"/>
      <c r="H10275" s="61"/>
      <c r="I10275" s="48"/>
      <c r="J10275" s="48"/>
    </row>
    <row r="10276" spans="6:10" x14ac:dyDescent="0.25">
      <c r="F10276" s="48"/>
      <c r="G10276" s="48"/>
      <c r="H10276" s="61"/>
      <c r="I10276" s="48"/>
      <c r="J10276" s="48"/>
    </row>
    <row r="10277" spans="6:10" x14ac:dyDescent="0.25">
      <c r="F10277" s="48"/>
      <c r="G10277" s="48"/>
      <c r="H10277" s="61"/>
      <c r="I10277" s="48"/>
      <c r="J10277" s="48"/>
    </row>
    <row r="10278" spans="6:10" x14ac:dyDescent="0.25">
      <c r="F10278" s="48"/>
      <c r="G10278" s="48"/>
      <c r="H10278" s="61"/>
      <c r="I10278" s="48"/>
      <c r="J10278" s="48"/>
    </row>
    <row r="10279" spans="6:10" x14ac:dyDescent="0.25">
      <c r="F10279" s="48"/>
      <c r="G10279" s="48"/>
      <c r="H10279" s="61"/>
      <c r="I10279" s="48"/>
      <c r="J10279" s="48"/>
    </row>
    <row r="10280" spans="6:10" x14ac:dyDescent="0.25">
      <c r="F10280" s="48"/>
      <c r="G10280" s="48"/>
      <c r="H10280" s="61"/>
      <c r="I10280" s="48"/>
      <c r="J10280" s="48"/>
    </row>
    <row r="10281" spans="6:10" x14ac:dyDescent="0.25">
      <c r="F10281" s="48"/>
      <c r="G10281" s="48"/>
      <c r="H10281" s="61"/>
      <c r="I10281" s="48"/>
      <c r="J10281" s="48"/>
    </row>
    <row r="10282" spans="6:10" x14ac:dyDescent="0.25">
      <c r="F10282" s="48"/>
      <c r="G10282" s="48"/>
      <c r="H10282" s="61"/>
      <c r="I10282" s="48"/>
      <c r="J10282" s="48"/>
    </row>
    <row r="10283" spans="6:10" x14ac:dyDescent="0.25">
      <c r="F10283" s="48"/>
      <c r="G10283" s="48"/>
      <c r="H10283" s="61"/>
      <c r="I10283" s="48"/>
      <c r="J10283" s="48"/>
    </row>
    <row r="10284" spans="6:10" x14ac:dyDescent="0.25">
      <c r="F10284" s="48"/>
      <c r="G10284" s="48"/>
      <c r="H10284" s="61"/>
      <c r="I10284" s="48"/>
      <c r="J10284" s="48"/>
    </row>
    <row r="10285" spans="6:10" x14ac:dyDescent="0.25">
      <c r="F10285" s="48"/>
      <c r="G10285" s="48"/>
      <c r="H10285" s="61"/>
      <c r="I10285" s="48"/>
      <c r="J10285" s="48"/>
    </row>
    <row r="10286" spans="6:10" x14ac:dyDescent="0.25">
      <c r="F10286" s="48"/>
      <c r="G10286" s="48"/>
      <c r="H10286" s="61"/>
      <c r="I10286" s="48"/>
      <c r="J10286" s="48"/>
    </row>
    <row r="10287" spans="6:10" x14ac:dyDescent="0.25">
      <c r="F10287" s="48"/>
      <c r="G10287" s="48"/>
      <c r="H10287" s="61"/>
      <c r="I10287" s="48"/>
      <c r="J10287" s="48"/>
    </row>
    <row r="10288" spans="6:10" x14ac:dyDescent="0.25">
      <c r="F10288" s="48"/>
      <c r="G10288" s="48"/>
      <c r="H10288" s="61"/>
      <c r="I10288" s="48"/>
      <c r="J10288" s="48"/>
    </row>
    <row r="10289" spans="6:10" x14ac:dyDescent="0.25">
      <c r="F10289" s="48"/>
      <c r="G10289" s="48"/>
      <c r="H10289" s="61"/>
      <c r="I10289" s="48"/>
      <c r="J10289" s="48"/>
    </row>
    <row r="10290" spans="6:10" x14ac:dyDescent="0.25">
      <c r="F10290" s="48"/>
      <c r="G10290" s="48"/>
      <c r="H10290" s="61"/>
      <c r="I10290" s="48"/>
      <c r="J10290" s="48"/>
    </row>
    <row r="10291" spans="6:10" x14ac:dyDescent="0.25">
      <c r="F10291" s="48"/>
      <c r="G10291" s="48"/>
      <c r="H10291" s="61"/>
      <c r="I10291" s="48"/>
      <c r="J10291" s="48"/>
    </row>
    <row r="10292" spans="6:10" x14ac:dyDescent="0.25">
      <c r="F10292" s="48"/>
      <c r="G10292" s="48"/>
      <c r="H10292" s="61"/>
      <c r="I10292" s="48"/>
      <c r="J10292" s="48"/>
    </row>
    <row r="10293" spans="6:10" x14ac:dyDescent="0.25">
      <c r="F10293" s="48"/>
      <c r="G10293" s="48"/>
      <c r="H10293" s="61"/>
      <c r="I10293" s="48"/>
      <c r="J10293" s="48"/>
    </row>
    <row r="10294" spans="6:10" x14ac:dyDescent="0.25">
      <c r="F10294" s="48"/>
      <c r="G10294" s="48"/>
      <c r="H10294" s="61"/>
      <c r="I10294" s="48"/>
      <c r="J10294" s="48"/>
    </row>
    <row r="10295" spans="6:10" x14ac:dyDescent="0.25">
      <c r="F10295" s="48"/>
      <c r="G10295" s="48"/>
      <c r="H10295" s="61"/>
      <c r="I10295" s="48"/>
      <c r="J10295" s="48"/>
    </row>
    <row r="10296" spans="6:10" x14ac:dyDescent="0.25">
      <c r="F10296" s="48"/>
      <c r="G10296" s="48"/>
      <c r="H10296" s="61"/>
      <c r="I10296" s="48"/>
      <c r="J10296" s="48"/>
    </row>
    <row r="10297" spans="6:10" x14ac:dyDescent="0.25">
      <c r="F10297" s="48"/>
      <c r="G10297" s="48"/>
      <c r="H10297" s="61"/>
      <c r="I10297" s="48"/>
      <c r="J10297" s="48"/>
    </row>
    <row r="10298" spans="6:10" x14ac:dyDescent="0.25">
      <c r="F10298" s="48"/>
      <c r="G10298" s="48"/>
      <c r="H10298" s="61"/>
      <c r="I10298" s="48"/>
      <c r="J10298" s="48"/>
    </row>
    <row r="10299" spans="6:10" x14ac:dyDescent="0.25">
      <c r="F10299" s="48"/>
      <c r="G10299" s="48"/>
      <c r="H10299" s="61"/>
      <c r="I10299" s="48"/>
      <c r="J10299" s="48"/>
    </row>
    <row r="10300" spans="6:10" x14ac:dyDescent="0.25">
      <c r="F10300" s="48"/>
      <c r="G10300" s="48"/>
      <c r="H10300" s="61"/>
      <c r="I10300" s="48"/>
      <c r="J10300" s="48"/>
    </row>
    <row r="10301" spans="6:10" x14ac:dyDescent="0.25">
      <c r="F10301" s="48"/>
      <c r="G10301" s="48"/>
      <c r="H10301" s="61"/>
      <c r="I10301" s="48"/>
      <c r="J10301" s="48"/>
    </row>
    <row r="10302" spans="6:10" x14ac:dyDescent="0.25">
      <c r="F10302" s="48"/>
      <c r="G10302" s="48"/>
      <c r="H10302" s="61"/>
      <c r="I10302" s="48"/>
      <c r="J10302" s="48"/>
    </row>
    <row r="10303" spans="6:10" x14ac:dyDescent="0.25">
      <c r="F10303" s="48"/>
      <c r="G10303" s="48"/>
      <c r="H10303" s="61"/>
      <c r="I10303" s="48"/>
      <c r="J10303" s="48"/>
    </row>
    <row r="10304" spans="6:10" x14ac:dyDescent="0.25">
      <c r="F10304" s="48"/>
      <c r="G10304" s="48"/>
      <c r="H10304" s="61"/>
      <c r="I10304" s="48"/>
      <c r="J10304" s="48"/>
    </row>
    <row r="10305" spans="6:10" x14ac:dyDescent="0.25">
      <c r="F10305" s="48"/>
      <c r="G10305" s="48"/>
      <c r="H10305" s="61"/>
      <c r="I10305" s="48"/>
      <c r="J10305" s="48"/>
    </row>
    <row r="10306" spans="6:10" x14ac:dyDescent="0.25">
      <c r="F10306" s="48"/>
      <c r="G10306" s="48"/>
      <c r="H10306" s="61"/>
      <c r="I10306" s="48"/>
      <c r="J10306" s="48"/>
    </row>
    <row r="10307" spans="6:10" x14ac:dyDescent="0.25">
      <c r="F10307" s="48"/>
      <c r="G10307" s="48"/>
      <c r="H10307" s="61"/>
      <c r="I10307" s="48"/>
      <c r="J10307" s="48"/>
    </row>
    <row r="10308" spans="6:10" x14ac:dyDescent="0.25">
      <c r="F10308" s="48"/>
      <c r="G10308" s="48"/>
      <c r="H10308" s="61"/>
      <c r="I10308" s="48"/>
      <c r="J10308" s="48"/>
    </row>
    <row r="10309" spans="6:10" x14ac:dyDescent="0.25">
      <c r="F10309" s="48"/>
      <c r="G10309" s="48"/>
      <c r="H10309" s="61"/>
      <c r="I10309" s="48"/>
      <c r="J10309" s="48"/>
    </row>
    <row r="10310" spans="6:10" x14ac:dyDescent="0.25">
      <c r="F10310" s="48"/>
      <c r="G10310" s="48"/>
      <c r="H10310" s="61"/>
      <c r="I10310" s="48"/>
      <c r="J10310" s="48"/>
    </row>
    <row r="10311" spans="6:10" x14ac:dyDescent="0.25">
      <c r="F10311" s="48"/>
      <c r="G10311" s="48"/>
      <c r="H10311" s="61"/>
      <c r="I10311" s="48"/>
      <c r="J10311" s="48"/>
    </row>
    <row r="10312" spans="6:10" x14ac:dyDescent="0.25">
      <c r="F10312" s="48"/>
      <c r="G10312" s="48"/>
      <c r="H10312" s="61"/>
      <c r="I10312" s="48"/>
      <c r="J10312" s="48"/>
    </row>
    <row r="10313" spans="6:10" x14ac:dyDescent="0.25">
      <c r="F10313" s="48"/>
      <c r="G10313" s="48"/>
      <c r="H10313" s="61"/>
      <c r="I10313" s="48"/>
      <c r="J10313" s="48"/>
    </row>
    <row r="10314" spans="6:10" x14ac:dyDescent="0.25">
      <c r="F10314" s="48"/>
      <c r="G10314" s="48"/>
      <c r="H10314" s="61"/>
      <c r="I10314" s="48"/>
      <c r="J10314" s="48"/>
    </row>
    <row r="10315" spans="6:10" x14ac:dyDescent="0.25">
      <c r="F10315" s="48"/>
      <c r="G10315" s="48"/>
      <c r="H10315" s="61"/>
      <c r="I10315" s="48"/>
      <c r="J10315" s="48"/>
    </row>
    <row r="10316" spans="6:10" x14ac:dyDescent="0.25">
      <c r="F10316" s="48"/>
      <c r="G10316" s="48"/>
      <c r="H10316" s="61"/>
      <c r="I10316" s="48"/>
      <c r="J10316" s="48"/>
    </row>
    <row r="10317" spans="6:10" x14ac:dyDescent="0.25">
      <c r="F10317" s="48"/>
      <c r="G10317" s="48"/>
      <c r="H10317" s="61"/>
      <c r="I10317" s="48"/>
      <c r="J10317" s="48"/>
    </row>
    <row r="10318" spans="6:10" x14ac:dyDescent="0.25">
      <c r="F10318" s="48"/>
      <c r="G10318" s="48"/>
      <c r="H10318" s="61"/>
      <c r="I10318" s="48"/>
      <c r="J10318" s="48"/>
    </row>
    <row r="10319" spans="6:10" x14ac:dyDescent="0.25">
      <c r="F10319" s="48"/>
      <c r="G10319" s="48"/>
      <c r="H10319" s="61"/>
      <c r="I10319" s="48"/>
      <c r="J10319" s="48"/>
    </row>
    <row r="10320" spans="6:10" x14ac:dyDescent="0.25">
      <c r="F10320" s="48"/>
      <c r="G10320" s="48"/>
      <c r="H10320" s="61"/>
      <c r="I10320" s="48"/>
      <c r="J10320" s="48"/>
    </row>
    <row r="10321" spans="6:10" x14ac:dyDescent="0.25">
      <c r="F10321" s="48"/>
      <c r="G10321" s="48"/>
      <c r="H10321" s="61"/>
      <c r="I10321" s="48"/>
      <c r="J10321" s="48"/>
    </row>
    <row r="10322" spans="6:10" x14ac:dyDescent="0.25">
      <c r="F10322" s="48"/>
      <c r="G10322" s="48"/>
      <c r="H10322" s="61"/>
      <c r="I10322" s="48"/>
      <c r="J10322" s="48"/>
    </row>
    <row r="10323" spans="6:10" x14ac:dyDescent="0.25">
      <c r="F10323" s="48"/>
      <c r="G10323" s="48"/>
      <c r="H10323" s="61"/>
      <c r="I10323" s="48"/>
      <c r="J10323" s="48"/>
    </row>
    <row r="10324" spans="6:10" x14ac:dyDescent="0.25">
      <c r="F10324" s="48"/>
      <c r="G10324" s="48"/>
      <c r="H10324" s="61"/>
      <c r="I10324" s="48"/>
      <c r="J10324" s="48"/>
    </row>
    <row r="10325" spans="6:10" x14ac:dyDescent="0.25">
      <c r="F10325" s="48"/>
      <c r="G10325" s="48"/>
      <c r="H10325" s="61"/>
      <c r="I10325" s="48"/>
      <c r="J10325" s="48"/>
    </row>
    <row r="10326" spans="6:10" x14ac:dyDescent="0.25">
      <c r="F10326" s="48"/>
      <c r="G10326" s="48"/>
      <c r="H10326" s="61"/>
      <c r="I10326" s="48"/>
      <c r="J10326" s="48"/>
    </row>
    <row r="10327" spans="6:10" x14ac:dyDescent="0.25">
      <c r="F10327" s="48"/>
      <c r="G10327" s="48"/>
      <c r="H10327" s="61"/>
      <c r="I10327" s="48"/>
      <c r="J10327" s="48"/>
    </row>
    <row r="10328" spans="6:10" x14ac:dyDescent="0.25">
      <c r="F10328" s="48"/>
      <c r="G10328" s="48"/>
      <c r="H10328" s="61"/>
      <c r="I10328" s="48"/>
      <c r="J10328" s="48"/>
    </row>
    <row r="10329" spans="6:10" x14ac:dyDescent="0.25">
      <c r="F10329" s="48"/>
      <c r="G10329" s="48"/>
      <c r="H10329" s="61"/>
      <c r="I10329" s="48"/>
      <c r="J10329" s="48"/>
    </row>
    <row r="10330" spans="6:10" x14ac:dyDescent="0.25">
      <c r="F10330" s="48"/>
      <c r="G10330" s="48"/>
      <c r="H10330" s="61"/>
      <c r="I10330" s="48"/>
      <c r="J10330" s="48"/>
    </row>
    <row r="10331" spans="6:10" x14ac:dyDescent="0.25">
      <c r="F10331" s="48"/>
      <c r="G10331" s="48"/>
      <c r="H10331" s="61"/>
      <c r="I10331" s="48"/>
      <c r="J10331" s="48"/>
    </row>
    <row r="10332" spans="6:10" x14ac:dyDescent="0.25">
      <c r="F10332" s="48"/>
      <c r="G10332" s="48"/>
      <c r="H10332" s="61"/>
      <c r="I10332" s="48"/>
      <c r="J10332" s="48"/>
    </row>
    <row r="10333" spans="6:10" x14ac:dyDescent="0.25">
      <c r="F10333" s="48"/>
      <c r="G10333" s="48"/>
      <c r="H10333" s="61"/>
      <c r="I10333" s="48"/>
      <c r="J10333" s="48"/>
    </row>
    <row r="10334" spans="6:10" x14ac:dyDescent="0.25">
      <c r="F10334" s="48"/>
      <c r="G10334" s="48"/>
      <c r="H10334" s="61"/>
      <c r="I10334" s="48"/>
      <c r="J10334" s="48"/>
    </row>
    <row r="10335" spans="6:10" x14ac:dyDescent="0.25">
      <c r="F10335" s="48"/>
      <c r="G10335" s="48"/>
      <c r="H10335" s="61"/>
      <c r="I10335" s="48"/>
      <c r="J10335" s="48"/>
    </row>
    <row r="10336" spans="6:10" x14ac:dyDescent="0.25">
      <c r="F10336" s="48"/>
      <c r="G10336" s="48"/>
      <c r="H10336" s="61"/>
      <c r="I10336" s="48"/>
      <c r="J10336" s="48"/>
    </row>
    <row r="10337" spans="6:10" x14ac:dyDescent="0.25">
      <c r="F10337" s="48"/>
      <c r="G10337" s="48"/>
      <c r="H10337" s="61"/>
      <c r="I10337" s="48"/>
      <c r="J10337" s="48"/>
    </row>
    <row r="10338" spans="6:10" x14ac:dyDescent="0.25">
      <c r="F10338" s="48"/>
      <c r="G10338" s="48"/>
      <c r="H10338" s="61"/>
      <c r="I10338" s="48"/>
      <c r="J10338" s="48"/>
    </row>
    <row r="10339" spans="6:10" x14ac:dyDescent="0.25">
      <c r="F10339" s="48"/>
      <c r="G10339" s="48"/>
      <c r="H10339" s="61"/>
      <c r="I10339" s="48"/>
      <c r="J10339" s="48"/>
    </row>
    <row r="10340" spans="6:10" x14ac:dyDescent="0.25">
      <c r="F10340" s="48"/>
      <c r="G10340" s="48"/>
      <c r="H10340" s="61"/>
      <c r="I10340" s="48"/>
      <c r="J10340" s="48"/>
    </row>
    <row r="10341" spans="6:10" x14ac:dyDescent="0.25">
      <c r="F10341" s="48"/>
      <c r="G10341" s="48"/>
      <c r="H10341" s="61"/>
      <c r="I10341" s="48"/>
      <c r="J10341" s="48"/>
    </row>
    <row r="10342" spans="6:10" x14ac:dyDescent="0.25">
      <c r="F10342" s="48"/>
      <c r="G10342" s="48"/>
      <c r="H10342" s="61"/>
      <c r="I10342" s="48"/>
      <c r="J10342" s="48"/>
    </row>
    <row r="10343" spans="6:10" x14ac:dyDescent="0.25">
      <c r="F10343" s="48"/>
      <c r="G10343" s="48"/>
      <c r="H10343" s="61"/>
      <c r="I10343" s="48"/>
      <c r="J10343" s="48"/>
    </row>
    <row r="10344" spans="6:10" x14ac:dyDescent="0.25">
      <c r="F10344" s="48"/>
      <c r="G10344" s="48"/>
      <c r="H10344" s="61"/>
      <c r="I10344" s="48"/>
      <c r="J10344" s="48"/>
    </row>
    <row r="10345" spans="6:10" x14ac:dyDescent="0.25">
      <c r="F10345" s="48"/>
      <c r="G10345" s="48"/>
      <c r="H10345" s="61"/>
      <c r="I10345" s="48"/>
      <c r="J10345" s="48"/>
    </row>
    <row r="10346" spans="6:10" x14ac:dyDescent="0.25">
      <c r="F10346" s="48"/>
      <c r="G10346" s="48"/>
      <c r="H10346" s="61"/>
      <c r="I10346" s="48"/>
      <c r="J10346" s="48"/>
    </row>
    <row r="10347" spans="6:10" x14ac:dyDescent="0.25">
      <c r="F10347" s="48"/>
      <c r="G10347" s="48"/>
      <c r="H10347" s="61"/>
      <c r="I10347" s="48"/>
      <c r="J10347" s="48"/>
    </row>
    <row r="10348" spans="6:10" x14ac:dyDescent="0.25">
      <c r="F10348" s="48"/>
      <c r="G10348" s="48"/>
      <c r="H10348" s="61"/>
      <c r="I10348" s="48"/>
      <c r="J10348" s="48"/>
    </row>
    <row r="10349" spans="6:10" x14ac:dyDescent="0.25">
      <c r="F10349" s="48"/>
      <c r="G10349" s="48"/>
      <c r="H10349" s="61"/>
      <c r="I10349" s="48"/>
      <c r="J10349" s="48"/>
    </row>
    <row r="10350" spans="6:10" x14ac:dyDescent="0.25">
      <c r="F10350" s="48"/>
      <c r="G10350" s="48"/>
      <c r="H10350" s="61"/>
      <c r="I10350" s="48"/>
      <c r="J10350" s="48"/>
    </row>
    <row r="10351" spans="6:10" x14ac:dyDescent="0.25">
      <c r="F10351" s="48"/>
      <c r="G10351" s="48"/>
      <c r="H10351" s="61"/>
      <c r="I10351" s="48"/>
      <c r="J10351" s="48"/>
    </row>
    <row r="10352" spans="6:10" x14ac:dyDescent="0.25">
      <c r="F10352" s="48"/>
      <c r="G10352" s="48"/>
      <c r="H10352" s="61"/>
      <c r="I10352" s="48"/>
      <c r="J10352" s="48"/>
    </row>
    <row r="10353" spans="6:10" x14ac:dyDescent="0.25">
      <c r="F10353" s="48"/>
      <c r="G10353" s="48"/>
      <c r="H10353" s="61"/>
      <c r="I10353" s="48"/>
      <c r="J10353" s="48"/>
    </row>
    <row r="10354" spans="6:10" x14ac:dyDescent="0.25">
      <c r="F10354" s="48"/>
      <c r="G10354" s="48"/>
      <c r="H10354" s="61"/>
      <c r="I10354" s="48"/>
      <c r="J10354" s="48"/>
    </row>
    <row r="10355" spans="6:10" x14ac:dyDescent="0.25">
      <c r="F10355" s="48"/>
      <c r="G10355" s="48"/>
      <c r="H10355" s="61"/>
      <c r="I10355" s="48"/>
      <c r="J10355" s="48"/>
    </row>
    <row r="10356" spans="6:10" x14ac:dyDescent="0.25">
      <c r="F10356" s="48"/>
      <c r="G10356" s="48"/>
      <c r="H10356" s="61"/>
      <c r="I10356" s="48"/>
      <c r="J10356" s="48"/>
    </row>
    <row r="10357" spans="6:10" x14ac:dyDescent="0.25">
      <c r="F10357" s="48"/>
      <c r="G10357" s="48"/>
      <c r="H10357" s="61"/>
      <c r="I10357" s="48"/>
      <c r="J10357" s="48"/>
    </row>
    <row r="10358" spans="6:10" x14ac:dyDescent="0.25">
      <c r="F10358" s="48"/>
      <c r="G10358" s="48"/>
      <c r="H10358" s="61"/>
      <c r="I10358" s="48"/>
      <c r="J10358" s="48"/>
    </row>
    <row r="10359" spans="6:10" x14ac:dyDescent="0.25">
      <c r="F10359" s="48"/>
      <c r="G10359" s="48"/>
      <c r="H10359" s="61"/>
      <c r="I10359" s="48"/>
      <c r="J10359" s="48"/>
    </row>
    <row r="10360" spans="6:10" x14ac:dyDescent="0.25">
      <c r="F10360" s="48"/>
      <c r="G10360" s="48"/>
      <c r="H10360" s="61"/>
      <c r="I10360" s="48"/>
      <c r="J10360" s="48"/>
    </row>
    <row r="10361" spans="6:10" x14ac:dyDescent="0.25">
      <c r="F10361" s="48"/>
      <c r="G10361" s="48"/>
      <c r="H10361" s="61"/>
      <c r="I10361" s="48"/>
      <c r="J10361" s="48"/>
    </row>
    <row r="10362" spans="6:10" x14ac:dyDescent="0.25">
      <c r="F10362" s="48"/>
      <c r="G10362" s="48"/>
      <c r="H10362" s="61"/>
      <c r="I10362" s="48"/>
      <c r="J10362" s="48"/>
    </row>
    <row r="10363" spans="6:10" x14ac:dyDescent="0.25">
      <c r="F10363" s="48"/>
      <c r="G10363" s="48"/>
      <c r="H10363" s="61"/>
      <c r="I10363" s="48"/>
      <c r="J10363" s="48"/>
    </row>
    <row r="10364" spans="6:10" x14ac:dyDescent="0.25">
      <c r="F10364" s="48"/>
      <c r="G10364" s="48"/>
      <c r="H10364" s="61"/>
      <c r="I10364" s="48"/>
      <c r="J10364" s="48"/>
    </row>
    <row r="10365" spans="6:10" x14ac:dyDescent="0.25">
      <c r="F10365" s="48"/>
      <c r="G10365" s="48"/>
      <c r="H10365" s="61"/>
      <c r="I10365" s="48"/>
      <c r="J10365" s="48"/>
    </row>
    <row r="10366" spans="6:10" x14ac:dyDescent="0.25">
      <c r="F10366" s="48"/>
      <c r="G10366" s="48"/>
      <c r="H10366" s="61"/>
      <c r="I10366" s="48"/>
      <c r="J10366" s="48"/>
    </row>
    <row r="10367" spans="6:10" x14ac:dyDescent="0.25">
      <c r="F10367" s="48"/>
      <c r="G10367" s="48"/>
      <c r="H10367" s="61"/>
      <c r="I10367" s="48"/>
      <c r="J10367" s="48"/>
    </row>
    <row r="10368" spans="6:10" x14ac:dyDescent="0.25">
      <c r="F10368" s="48"/>
      <c r="G10368" s="48"/>
      <c r="H10368" s="61"/>
      <c r="I10368" s="48"/>
      <c r="J10368" s="48"/>
    </row>
    <row r="10369" spans="6:10" x14ac:dyDescent="0.25">
      <c r="F10369" s="48"/>
      <c r="G10369" s="48"/>
      <c r="H10369" s="61"/>
      <c r="I10369" s="48"/>
      <c r="J10369" s="48"/>
    </row>
    <row r="10370" spans="6:10" x14ac:dyDescent="0.25">
      <c r="F10370" s="48"/>
      <c r="G10370" s="48"/>
      <c r="H10370" s="61"/>
      <c r="I10370" s="48"/>
      <c r="J10370" s="48"/>
    </row>
    <row r="10371" spans="6:10" x14ac:dyDescent="0.25">
      <c r="F10371" s="48"/>
      <c r="G10371" s="48"/>
      <c r="H10371" s="61"/>
      <c r="I10371" s="48"/>
      <c r="J10371" s="48"/>
    </row>
    <row r="10372" spans="6:10" x14ac:dyDescent="0.25">
      <c r="F10372" s="48"/>
      <c r="G10372" s="48"/>
      <c r="H10372" s="61"/>
      <c r="I10372" s="48"/>
      <c r="J10372" s="48"/>
    </row>
    <row r="10373" spans="6:10" x14ac:dyDescent="0.25">
      <c r="F10373" s="48"/>
      <c r="G10373" s="48"/>
      <c r="H10373" s="61"/>
      <c r="I10373" s="48"/>
      <c r="J10373" s="48"/>
    </row>
    <row r="10374" spans="6:10" x14ac:dyDescent="0.25">
      <c r="F10374" s="48"/>
      <c r="G10374" s="48"/>
      <c r="H10374" s="61"/>
      <c r="I10374" s="48"/>
      <c r="J10374" s="48"/>
    </row>
    <row r="10375" spans="6:10" x14ac:dyDescent="0.25">
      <c r="F10375" s="48"/>
      <c r="G10375" s="48"/>
      <c r="H10375" s="61"/>
      <c r="I10375" s="48"/>
      <c r="J10375" s="48"/>
    </row>
    <row r="10376" spans="6:10" x14ac:dyDescent="0.25">
      <c r="F10376" s="48"/>
      <c r="G10376" s="48"/>
      <c r="H10376" s="61"/>
      <c r="I10376" s="48"/>
      <c r="J10376" s="48"/>
    </row>
    <row r="10377" spans="6:10" x14ac:dyDescent="0.25">
      <c r="F10377" s="48"/>
      <c r="G10377" s="48"/>
      <c r="H10377" s="61"/>
      <c r="I10377" s="48"/>
      <c r="J10377" s="48"/>
    </row>
    <row r="10378" spans="6:10" x14ac:dyDescent="0.25">
      <c r="F10378" s="48"/>
      <c r="G10378" s="48"/>
      <c r="H10378" s="61"/>
      <c r="I10378" s="48"/>
      <c r="J10378" s="48"/>
    </row>
    <row r="10379" spans="6:10" x14ac:dyDescent="0.25">
      <c r="F10379" s="48"/>
      <c r="G10379" s="48"/>
      <c r="H10379" s="61"/>
      <c r="I10379" s="48"/>
      <c r="J10379" s="48"/>
    </row>
    <row r="10380" spans="6:10" x14ac:dyDescent="0.25">
      <c r="F10380" s="48"/>
      <c r="G10380" s="48"/>
      <c r="H10380" s="61"/>
      <c r="I10380" s="48"/>
      <c r="J10380" s="48"/>
    </row>
    <row r="10381" spans="6:10" x14ac:dyDescent="0.25">
      <c r="F10381" s="48"/>
      <c r="G10381" s="48"/>
      <c r="H10381" s="61"/>
      <c r="I10381" s="48"/>
      <c r="J10381" s="48"/>
    </row>
    <row r="10382" spans="6:10" x14ac:dyDescent="0.25">
      <c r="F10382" s="48"/>
      <c r="G10382" s="48"/>
      <c r="H10382" s="61"/>
      <c r="I10382" s="48"/>
      <c r="J10382" s="48"/>
    </row>
    <row r="10383" spans="6:10" x14ac:dyDescent="0.25">
      <c r="F10383" s="48"/>
      <c r="G10383" s="48"/>
      <c r="H10383" s="61"/>
      <c r="I10383" s="48"/>
      <c r="J10383" s="48"/>
    </row>
    <row r="10384" spans="6:10" x14ac:dyDescent="0.25">
      <c r="F10384" s="48"/>
      <c r="G10384" s="48"/>
      <c r="H10384" s="61"/>
      <c r="I10384" s="48"/>
      <c r="J10384" s="48"/>
    </row>
    <row r="10385" spans="6:10" x14ac:dyDescent="0.25">
      <c r="F10385" s="48"/>
      <c r="G10385" s="48"/>
      <c r="H10385" s="61"/>
      <c r="I10385" s="48"/>
      <c r="J10385" s="48"/>
    </row>
    <row r="10386" spans="6:10" x14ac:dyDescent="0.25">
      <c r="F10386" s="48"/>
      <c r="G10386" s="48"/>
      <c r="H10386" s="61"/>
      <c r="I10386" s="48"/>
      <c r="J10386" s="48"/>
    </row>
    <row r="10387" spans="6:10" x14ac:dyDescent="0.25">
      <c r="F10387" s="48"/>
      <c r="G10387" s="48"/>
      <c r="H10387" s="61"/>
      <c r="I10387" s="48"/>
      <c r="J10387" s="48"/>
    </row>
    <row r="10388" spans="6:10" x14ac:dyDescent="0.25">
      <c r="F10388" s="48"/>
      <c r="G10388" s="48"/>
      <c r="H10388" s="61"/>
      <c r="I10388" s="48"/>
      <c r="J10388" s="48"/>
    </row>
    <row r="10389" spans="6:10" x14ac:dyDescent="0.25">
      <c r="F10389" s="48"/>
      <c r="G10389" s="48"/>
      <c r="H10389" s="61"/>
      <c r="I10389" s="48"/>
      <c r="J10389" s="48"/>
    </row>
    <row r="10390" spans="6:10" x14ac:dyDescent="0.25">
      <c r="F10390" s="48"/>
      <c r="G10390" s="48"/>
      <c r="H10390" s="61"/>
      <c r="I10390" s="48"/>
      <c r="J10390" s="48"/>
    </row>
    <row r="10391" spans="6:10" x14ac:dyDescent="0.25">
      <c r="F10391" s="48"/>
      <c r="G10391" s="48"/>
      <c r="H10391" s="61"/>
      <c r="I10391" s="48"/>
      <c r="J10391" s="48"/>
    </row>
    <row r="10392" spans="6:10" x14ac:dyDescent="0.25">
      <c r="F10392" s="48"/>
      <c r="G10392" s="48"/>
      <c r="H10392" s="61"/>
      <c r="I10392" s="48"/>
      <c r="J10392" s="48"/>
    </row>
    <row r="10393" spans="6:10" x14ac:dyDescent="0.25">
      <c r="F10393" s="48"/>
      <c r="G10393" s="48"/>
      <c r="H10393" s="61"/>
      <c r="I10393" s="48"/>
      <c r="J10393" s="48"/>
    </row>
    <row r="10394" spans="6:10" x14ac:dyDescent="0.25">
      <c r="F10394" s="48"/>
      <c r="G10394" s="48"/>
      <c r="H10394" s="61"/>
      <c r="I10394" s="48"/>
      <c r="J10394" s="48"/>
    </row>
    <row r="10395" spans="6:10" x14ac:dyDescent="0.25">
      <c r="F10395" s="48"/>
      <c r="G10395" s="48"/>
      <c r="H10395" s="61"/>
      <c r="I10395" s="48"/>
      <c r="J10395" s="48"/>
    </row>
    <row r="10396" spans="6:10" x14ac:dyDescent="0.25">
      <c r="F10396" s="48"/>
      <c r="G10396" s="48"/>
      <c r="H10396" s="61"/>
      <c r="I10396" s="48"/>
      <c r="J10396" s="48"/>
    </row>
    <row r="10397" spans="6:10" x14ac:dyDescent="0.25">
      <c r="F10397" s="48"/>
      <c r="G10397" s="48"/>
      <c r="H10397" s="61"/>
      <c r="I10397" s="48"/>
      <c r="J10397" s="48"/>
    </row>
    <row r="10398" spans="6:10" x14ac:dyDescent="0.25">
      <c r="F10398" s="48"/>
      <c r="G10398" s="48"/>
      <c r="H10398" s="61"/>
      <c r="I10398" s="48"/>
      <c r="J10398" s="48"/>
    </row>
    <row r="10399" spans="6:10" x14ac:dyDescent="0.25">
      <c r="F10399" s="48"/>
      <c r="G10399" s="48"/>
      <c r="H10399" s="61"/>
      <c r="I10399" s="48"/>
      <c r="J10399" s="48"/>
    </row>
    <row r="10400" spans="6:10" x14ac:dyDescent="0.25">
      <c r="F10400" s="48"/>
      <c r="G10400" s="48"/>
      <c r="H10400" s="61"/>
      <c r="I10400" s="48"/>
      <c r="J10400" s="48"/>
    </row>
    <row r="10401" spans="6:10" x14ac:dyDescent="0.25">
      <c r="F10401" s="48"/>
      <c r="G10401" s="48"/>
      <c r="H10401" s="61"/>
      <c r="I10401" s="48"/>
      <c r="J10401" s="48"/>
    </row>
    <row r="10402" spans="6:10" x14ac:dyDescent="0.25">
      <c r="F10402" s="48"/>
      <c r="G10402" s="48"/>
      <c r="H10402" s="61"/>
      <c r="I10402" s="48"/>
      <c r="J10402" s="48"/>
    </row>
    <row r="10403" spans="6:10" x14ac:dyDescent="0.25">
      <c r="F10403" s="48"/>
      <c r="G10403" s="48"/>
      <c r="H10403" s="61"/>
      <c r="I10403" s="48"/>
      <c r="J10403" s="48"/>
    </row>
    <row r="10404" spans="6:10" x14ac:dyDescent="0.25">
      <c r="F10404" s="48"/>
      <c r="G10404" s="48"/>
      <c r="H10404" s="61"/>
      <c r="I10404" s="48"/>
      <c r="J10404" s="48"/>
    </row>
    <row r="10405" spans="6:10" x14ac:dyDescent="0.25">
      <c r="F10405" s="48"/>
      <c r="G10405" s="48"/>
      <c r="H10405" s="61"/>
      <c r="I10405" s="48"/>
      <c r="J10405" s="48"/>
    </row>
    <row r="10406" spans="6:10" x14ac:dyDescent="0.25">
      <c r="F10406" s="48"/>
      <c r="G10406" s="48"/>
      <c r="H10406" s="61"/>
      <c r="I10406" s="48"/>
      <c r="J10406" s="48"/>
    </row>
    <row r="10407" spans="6:10" x14ac:dyDescent="0.25">
      <c r="F10407" s="48"/>
      <c r="G10407" s="48"/>
      <c r="H10407" s="61"/>
      <c r="I10407" s="48"/>
      <c r="J10407" s="48"/>
    </row>
    <row r="10408" spans="6:10" x14ac:dyDescent="0.25">
      <c r="F10408" s="48"/>
      <c r="G10408" s="48"/>
      <c r="H10408" s="61"/>
      <c r="I10408" s="48"/>
      <c r="J10408" s="48"/>
    </row>
    <row r="10409" spans="6:10" x14ac:dyDescent="0.25">
      <c r="F10409" s="48"/>
      <c r="G10409" s="48"/>
      <c r="H10409" s="61"/>
      <c r="I10409" s="48"/>
      <c r="J10409" s="48"/>
    </row>
    <row r="10410" spans="6:10" x14ac:dyDescent="0.25">
      <c r="F10410" s="48"/>
      <c r="G10410" s="48"/>
      <c r="H10410" s="61"/>
      <c r="I10410" s="48"/>
      <c r="J10410" s="48"/>
    </row>
    <row r="10411" spans="6:10" x14ac:dyDescent="0.25">
      <c r="F10411" s="48"/>
      <c r="G10411" s="48"/>
      <c r="H10411" s="61"/>
      <c r="I10411" s="48"/>
      <c r="J10411" s="48"/>
    </row>
    <row r="10412" spans="6:10" x14ac:dyDescent="0.25">
      <c r="F10412" s="48"/>
      <c r="G10412" s="48"/>
      <c r="H10412" s="61"/>
      <c r="I10412" s="48"/>
      <c r="J10412" s="48"/>
    </row>
    <row r="10413" spans="6:10" x14ac:dyDescent="0.25">
      <c r="F10413" s="48"/>
      <c r="G10413" s="48"/>
      <c r="H10413" s="61"/>
      <c r="I10413" s="48"/>
      <c r="J10413" s="48"/>
    </row>
    <row r="10414" spans="6:10" x14ac:dyDescent="0.25">
      <c r="F10414" s="48"/>
      <c r="G10414" s="48"/>
      <c r="H10414" s="61"/>
      <c r="I10414" s="48"/>
      <c r="J10414" s="48"/>
    </row>
    <row r="10415" spans="6:10" x14ac:dyDescent="0.25">
      <c r="F10415" s="48"/>
      <c r="G10415" s="48"/>
      <c r="H10415" s="61"/>
      <c r="I10415" s="48"/>
      <c r="J10415" s="48"/>
    </row>
    <row r="10416" spans="6:10" x14ac:dyDescent="0.25">
      <c r="F10416" s="48"/>
      <c r="G10416" s="48"/>
      <c r="H10416" s="61"/>
      <c r="I10416" s="48"/>
      <c r="J10416" s="48"/>
    </row>
    <row r="10417" spans="6:10" x14ac:dyDescent="0.25">
      <c r="F10417" s="48"/>
      <c r="G10417" s="48"/>
      <c r="H10417" s="61"/>
      <c r="I10417" s="48"/>
      <c r="J10417" s="48"/>
    </row>
    <row r="10418" spans="6:10" x14ac:dyDescent="0.25">
      <c r="F10418" s="48"/>
      <c r="G10418" s="48"/>
      <c r="H10418" s="61"/>
      <c r="I10418" s="48"/>
      <c r="J10418" s="48"/>
    </row>
    <row r="10419" spans="6:10" x14ac:dyDescent="0.25">
      <c r="F10419" s="48"/>
      <c r="G10419" s="48"/>
      <c r="H10419" s="61"/>
      <c r="I10419" s="48"/>
      <c r="J10419" s="48"/>
    </row>
    <row r="10420" spans="6:10" x14ac:dyDescent="0.25">
      <c r="F10420" s="48"/>
      <c r="G10420" s="48"/>
      <c r="H10420" s="61"/>
      <c r="I10420" s="48"/>
      <c r="J10420" s="48"/>
    </row>
    <row r="10421" spans="6:10" x14ac:dyDescent="0.25">
      <c r="F10421" s="48"/>
      <c r="G10421" s="48"/>
      <c r="H10421" s="61"/>
      <c r="I10421" s="48"/>
      <c r="J10421" s="48"/>
    </row>
    <row r="10422" spans="6:10" x14ac:dyDescent="0.25">
      <c r="F10422" s="48"/>
      <c r="G10422" s="48"/>
      <c r="H10422" s="61"/>
      <c r="I10422" s="48"/>
      <c r="J10422" s="48"/>
    </row>
    <row r="10423" spans="6:10" x14ac:dyDescent="0.25">
      <c r="F10423" s="48"/>
      <c r="G10423" s="48"/>
      <c r="H10423" s="61"/>
      <c r="I10423" s="48"/>
      <c r="J10423" s="48"/>
    </row>
    <row r="10424" spans="6:10" x14ac:dyDescent="0.25">
      <c r="F10424" s="48"/>
      <c r="G10424" s="48"/>
      <c r="H10424" s="61"/>
      <c r="I10424" s="48"/>
      <c r="J10424" s="48"/>
    </row>
    <row r="10425" spans="6:10" x14ac:dyDescent="0.25">
      <c r="F10425" s="48"/>
      <c r="G10425" s="48"/>
      <c r="H10425" s="61"/>
      <c r="I10425" s="48"/>
      <c r="J10425" s="48"/>
    </row>
    <row r="10426" spans="6:10" x14ac:dyDescent="0.25">
      <c r="F10426" s="48"/>
      <c r="G10426" s="48"/>
      <c r="H10426" s="61"/>
      <c r="I10426" s="48"/>
      <c r="J10426" s="48"/>
    </row>
    <row r="10427" spans="6:10" x14ac:dyDescent="0.25">
      <c r="F10427" s="48"/>
      <c r="G10427" s="48"/>
      <c r="H10427" s="61"/>
      <c r="I10427" s="48"/>
      <c r="J10427" s="48"/>
    </row>
    <row r="10428" spans="6:10" x14ac:dyDescent="0.25">
      <c r="F10428" s="48"/>
      <c r="G10428" s="48"/>
      <c r="H10428" s="61"/>
      <c r="I10428" s="48"/>
      <c r="J10428" s="48"/>
    </row>
    <row r="10429" spans="6:10" x14ac:dyDescent="0.25">
      <c r="F10429" s="48"/>
      <c r="G10429" s="48"/>
      <c r="H10429" s="61"/>
      <c r="I10429" s="48"/>
      <c r="J10429" s="48"/>
    </row>
    <row r="10430" spans="6:10" x14ac:dyDescent="0.25">
      <c r="F10430" s="48"/>
      <c r="G10430" s="48"/>
      <c r="H10430" s="61"/>
      <c r="I10430" s="48"/>
      <c r="J10430" s="48"/>
    </row>
    <row r="10431" spans="6:10" x14ac:dyDescent="0.25">
      <c r="F10431" s="48"/>
      <c r="G10431" s="48"/>
      <c r="H10431" s="61"/>
      <c r="I10431" s="48"/>
      <c r="J10431" s="48"/>
    </row>
    <row r="10432" spans="6:10" x14ac:dyDescent="0.25">
      <c r="F10432" s="48"/>
      <c r="G10432" s="48"/>
      <c r="H10432" s="61"/>
      <c r="I10432" s="48"/>
      <c r="J10432" s="48"/>
    </row>
    <row r="10433" spans="6:10" x14ac:dyDescent="0.25">
      <c r="F10433" s="48"/>
      <c r="G10433" s="48"/>
      <c r="H10433" s="61"/>
      <c r="I10433" s="48"/>
      <c r="J10433" s="48"/>
    </row>
    <row r="10434" spans="6:10" x14ac:dyDescent="0.25">
      <c r="F10434" s="48"/>
      <c r="G10434" s="48"/>
      <c r="H10434" s="61"/>
      <c r="I10434" s="48"/>
      <c r="J10434" s="48"/>
    </row>
    <row r="10435" spans="6:10" x14ac:dyDescent="0.25">
      <c r="F10435" s="48"/>
      <c r="G10435" s="48"/>
      <c r="H10435" s="61"/>
      <c r="I10435" s="48"/>
      <c r="J10435" s="48"/>
    </row>
    <row r="10436" spans="6:10" x14ac:dyDescent="0.25">
      <c r="F10436" s="48"/>
      <c r="G10436" s="48"/>
      <c r="H10436" s="61"/>
      <c r="I10436" s="48"/>
      <c r="J10436" s="48"/>
    </row>
    <row r="10437" spans="6:10" x14ac:dyDescent="0.25">
      <c r="F10437" s="48"/>
      <c r="G10437" s="48"/>
      <c r="H10437" s="61"/>
      <c r="I10437" s="48"/>
      <c r="J10437" s="48"/>
    </row>
    <row r="10438" spans="6:10" x14ac:dyDescent="0.25">
      <c r="F10438" s="48"/>
      <c r="G10438" s="48"/>
      <c r="H10438" s="61"/>
      <c r="I10438" s="48"/>
      <c r="J10438" s="48"/>
    </row>
    <row r="10439" spans="6:10" x14ac:dyDescent="0.25">
      <c r="F10439" s="48"/>
      <c r="G10439" s="48"/>
      <c r="H10439" s="61"/>
      <c r="I10439" s="48"/>
      <c r="J10439" s="48"/>
    </row>
    <row r="10440" spans="6:10" x14ac:dyDescent="0.25">
      <c r="F10440" s="48"/>
      <c r="G10440" s="48"/>
      <c r="H10440" s="61"/>
      <c r="I10440" s="48"/>
      <c r="J10440" s="48"/>
    </row>
    <row r="10441" spans="6:10" x14ac:dyDescent="0.25">
      <c r="F10441" s="48"/>
      <c r="G10441" s="48"/>
      <c r="H10441" s="61"/>
      <c r="I10441" s="48"/>
      <c r="J10441" s="48"/>
    </row>
    <row r="10442" spans="6:10" x14ac:dyDescent="0.25">
      <c r="F10442" s="48"/>
      <c r="G10442" s="48"/>
      <c r="H10442" s="61"/>
      <c r="I10442" s="48"/>
      <c r="J10442" s="48"/>
    </row>
    <row r="10443" spans="6:10" x14ac:dyDescent="0.25">
      <c r="F10443" s="48"/>
      <c r="G10443" s="48"/>
      <c r="H10443" s="61"/>
      <c r="I10443" s="48"/>
      <c r="J10443" s="48"/>
    </row>
    <row r="10444" spans="6:10" x14ac:dyDescent="0.25">
      <c r="F10444" s="48"/>
      <c r="G10444" s="48"/>
      <c r="H10444" s="61"/>
      <c r="I10444" s="48"/>
      <c r="J10444" s="48"/>
    </row>
    <row r="10445" spans="6:10" x14ac:dyDescent="0.25">
      <c r="F10445" s="48"/>
      <c r="G10445" s="48"/>
      <c r="H10445" s="61"/>
      <c r="I10445" s="48"/>
      <c r="J10445" s="48"/>
    </row>
    <row r="10446" spans="6:10" x14ac:dyDescent="0.25">
      <c r="F10446" s="48"/>
      <c r="G10446" s="48"/>
      <c r="H10446" s="61"/>
      <c r="I10446" s="48"/>
      <c r="J10446" s="48"/>
    </row>
    <row r="10447" spans="6:10" x14ac:dyDescent="0.25">
      <c r="F10447" s="48"/>
      <c r="G10447" s="48"/>
      <c r="H10447" s="61"/>
      <c r="I10447" s="48"/>
      <c r="J10447" s="48"/>
    </row>
    <row r="10448" spans="6:10" x14ac:dyDescent="0.25">
      <c r="F10448" s="48"/>
      <c r="G10448" s="48"/>
      <c r="H10448" s="61"/>
      <c r="I10448" s="48"/>
      <c r="J10448" s="48"/>
    </row>
    <row r="10449" spans="6:10" x14ac:dyDescent="0.25">
      <c r="F10449" s="48"/>
      <c r="G10449" s="48"/>
      <c r="H10449" s="61"/>
      <c r="I10449" s="48"/>
      <c r="J10449" s="48"/>
    </row>
    <row r="10450" spans="6:10" x14ac:dyDescent="0.25">
      <c r="F10450" s="48"/>
      <c r="G10450" s="48"/>
      <c r="H10450" s="61"/>
      <c r="I10450" s="48"/>
      <c r="J10450" s="48"/>
    </row>
    <row r="10451" spans="6:10" x14ac:dyDescent="0.25">
      <c r="F10451" s="48"/>
      <c r="G10451" s="48"/>
      <c r="H10451" s="61"/>
      <c r="I10451" s="48"/>
      <c r="J10451" s="48"/>
    </row>
    <row r="10452" spans="6:10" x14ac:dyDescent="0.25">
      <c r="F10452" s="48"/>
      <c r="G10452" s="48"/>
      <c r="H10452" s="61"/>
      <c r="I10452" s="48"/>
      <c r="J10452" s="48"/>
    </row>
    <row r="10453" spans="6:10" x14ac:dyDescent="0.25">
      <c r="F10453" s="48"/>
      <c r="G10453" s="48"/>
      <c r="H10453" s="61"/>
      <c r="I10453" s="48"/>
      <c r="J10453" s="48"/>
    </row>
    <row r="10454" spans="6:10" x14ac:dyDescent="0.25">
      <c r="F10454" s="48"/>
      <c r="G10454" s="48"/>
      <c r="H10454" s="61"/>
      <c r="I10454" s="48"/>
      <c r="J10454" s="48"/>
    </row>
    <row r="10455" spans="6:10" x14ac:dyDescent="0.25">
      <c r="F10455" s="48"/>
      <c r="G10455" s="48"/>
      <c r="H10455" s="61"/>
      <c r="I10455" s="48"/>
      <c r="J10455" s="48"/>
    </row>
    <row r="10456" spans="6:10" x14ac:dyDescent="0.25">
      <c r="F10456" s="48"/>
      <c r="G10456" s="48"/>
      <c r="H10456" s="61"/>
      <c r="I10456" s="48"/>
      <c r="J10456" s="48"/>
    </row>
    <row r="10457" spans="6:10" x14ac:dyDescent="0.25">
      <c r="F10457" s="48"/>
      <c r="G10457" s="48"/>
      <c r="H10457" s="61"/>
      <c r="I10457" s="48"/>
      <c r="J10457" s="48"/>
    </row>
    <row r="10458" spans="6:10" x14ac:dyDescent="0.25">
      <c r="F10458" s="48"/>
      <c r="G10458" s="48"/>
      <c r="H10458" s="61"/>
      <c r="I10458" s="48"/>
      <c r="J10458" s="48"/>
    </row>
    <row r="10459" spans="6:10" x14ac:dyDescent="0.25">
      <c r="F10459" s="48"/>
      <c r="G10459" s="48"/>
      <c r="H10459" s="61"/>
      <c r="I10459" s="48"/>
      <c r="J10459" s="48"/>
    </row>
    <row r="10460" spans="6:10" x14ac:dyDescent="0.25">
      <c r="F10460" s="48"/>
      <c r="G10460" s="48"/>
      <c r="H10460" s="61"/>
      <c r="I10460" s="48"/>
      <c r="J10460" s="48"/>
    </row>
    <row r="10461" spans="6:10" x14ac:dyDescent="0.25">
      <c r="F10461" s="48"/>
      <c r="G10461" s="48"/>
      <c r="H10461" s="61"/>
      <c r="I10461" s="48"/>
      <c r="J10461" s="48"/>
    </row>
    <row r="10462" spans="6:10" x14ac:dyDescent="0.25">
      <c r="F10462" s="48"/>
      <c r="G10462" s="48"/>
      <c r="H10462" s="61"/>
      <c r="I10462" s="48"/>
      <c r="J10462" s="48"/>
    </row>
    <row r="10463" spans="6:10" x14ac:dyDescent="0.25">
      <c r="F10463" s="48"/>
      <c r="G10463" s="48"/>
      <c r="H10463" s="61"/>
      <c r="I10463" s="48"/>
      <c r="J10463" s="48"/>
    </row>
    <row r="10464" spans="6:10" x14ac:dyDescent="0.25">
      <c r="F10464" s="48"/>
      <c r="G10464" s="48"/>
      <c r="H10464" s="61"/>
      <c r="I10464" s="48"/>
      <c r="J10464" s="48"/>
    </row>
    <row r="10465" spans="6:10" x14ac:dyDescent="0.25">
      <c r="F10465" s="48"/>
      <c r="G10465" s="48"/>
      <c r="H10465" s="61"/>
      <c r="I10465" s="48"/>
      <c r="J10465" s="48"/>
    </row>
    <row r="10466" spans="6:10" x14ac:dyDescent="0.25">
      <c r="F10466" s="48"/>
      <c r="G10466" s="48"/>
      <c r="H10466" s="61"/>
      <c r="I10466" s="48"/>
      <c r="J10466" s="48"/>
    </row>
    <row r="10467" spans="6:10" x14ac:dyDescent="0.25">
      <c r="F10467" s="48"/>
      <c r="G10467" s="48"/>
      <c r="H10467" s="61"/>
      <c r="I10467" s="48"/>
      <c r="J10467" s="48"/>
    </row>
    <row r="10468" spans="6:10" x14ac:dyDescent="0.25">
      <c r="F10468" s="48"/>
      <c r="G10468" s="48"/>
      <c r="H10468" s="61"/>
      <c r="I10468" s="48"/>
      <c r="J10468" s="48"/>
    </row>
    <row r="10469" spans="6:10" x14ac:dyDescent="0.25">
      <c r="F10469" s="48"/>
      <c r="G10469" s="48"/>
      <c r="H10469" s="61"/>
      <c r="I10469" s="48"/>
      <c r="J10469" s="48"/>
    </row>
    <row r="10470" spans="6:10" x14ac:dyDescent="0.25">
      <c r="F10470" s="48"/>
      <c r="G10470" s="48"/>
      <c r="H10470" s="61"/>
      <c r="I10470" s="48"/>
      <c r="J10470" s="48"/>
    </row>
    <row r="10471" spans="6:10" x14ac:dyDescent="0.25">
      <c r="F10471" s="48"/>
      <c r="G10471" s="48"/>
      <c r="H10471" s="61"/>
      <c r="I10471" s="48"/>
      <c r="J10471" s="48"/>
    </row>
    <row r="10472" spans="6:10" x14ac:dyDescent="0.25">
      <c r="F10472" s="48"/>
      <c r="G10472" s="48"/>
      <c r="H10472" s="61"/>
      <c r="I10472" s="48"/>
      <c r="J10472" s="48"/>
    </row>
    <row r="10473" spans="6:10" x14ac:dyDescent="0.25">
      <c r="F10473" s="48"/>
      <c r="G10473" s="48"/>
      <c r="H10473" s="61"/>
      <c r="I10473" s="48"/>
      <c r="J10473" s="48"/>
    </row>
    <row r="10474" spans="6:10" x14ac:dyDescent="0.25">
      <c r="F10474" s="48"/>
      <c r="G10474" s="48"/>
      <c r="H10474" s="61"/>
      <c r="I10474" s="48"/>
      <c r="J10474" s="48"/>
    </row>
    <row r="10475" spans="6:10" x14ac:dyDescent="0.25">
      <c r="F10475" s="48"/>
      <c r="G10475" s="48"/>
      <c r="H10475" s="61"/>
      <c r="I10475" s="48"/>
      <c r="J10475" s="48"/>
    </row>
    <row r="10476" spans="6:10" x14ac:dyDescent="0.25">
      <c r="F10476" s="48"/>
      <c r="G10476" s="48"/>
      <c r="H10476" s="61"/>
      <c r="I10476" s="48"/>
      <c r="J10476" s="48"/>
    </row>
    <row r="10477" spans="6:10" x14ac:dyDescent="0.25">
      <c r="F10477" s="48"/>
      <c r="G10477" s="48"/>
      <c r="H10477" s="61"/>
      <c r="I10477" s="48"/>
      <c r="J10477" s="48"/>
    </row>
    <row r="10478" spans="6:10" x14ac:dyDescent="0.25">
      <c r="F10478" s="48"/>
      <c r="G10478" s="48"/>
      <c r="H10478" s="61"/>
      <c r="I10478" s="48"/>
      <c r="J10478" s="48"/>
    </row>
    <row r="10479" spans="6:10" x14ac:dyDescent="0.25">
      <c r="F10479" s="48"/>
      <c r="G10479" s="48"/>
      <c r="H10479" s="61"/>
      <c r="I10479" s="48"/>
      <c r="J10479" s="48"/>
    </row>
    <row r="10480" spans="6:10" x14ac:dyDescent="0.25">
      <c r="F10480" s="48"/>
      <c r="G10480" s="48"/>
      <c r="H10480" s="61"/>
      <c r="I10480" s="48"/>
      <c r="J10480" s="48"/>
    </row>
    <row r="10481" spans="6:10" x14ac:dyDescent="0.25">
      <c r="F10481" s="48"/>
      <c r="G10481" s="48"/>
      <c r="H10481" s="61"/>
      <c r="I10481" s="48"/>
      <c r="J10481" s="48"/>
    </row>
    <row r="10482" spans="6:10" x14ac:dyDescent="0.25">
      <c r="F10482" s="48"/>
      <c r="G10482" s="48"/>
      <c r="H10482" s="61"/>
      <c r="I10482" s="48"/>
      <c r="J10482" s="48"/>
    </row>
    <row r="10483" spans="6:10" x14ac:dyDescent="0.25">
      <c r="F10483" s="48"/>
      <c r="G10483" s="48"/>
      <c r="H10483" s="61"/>
      <c r="I10483" s="48"/>
      <c r="J10483" s="48"/>
    </row>
    <row r="10484" spans="6:10" x14ac:dyDescent="0.25">
      <c r="F10484" s="48"/>
      <c r="G10484" s="48"/>
      <c r="H10484" s="61"/>
      <c r="I10484" s="48"/>
      <c r="J10484" s="48"/>
    </row>
    <row r="10485" spans="6:10" x14ac:dyDescent="0.25">
      <c r="F10485" s="48"/>
      <c r="G10485" s="48"/>
      <c r="H10485" s="61"/>
      <c r="I10485" s="48"/>
      <c r="J10485" s="48"/>
    </row>
    <row r="10486" spans="6:10" x14ac:dyDescent="0.25">
      <c r="F10486" s="48"/>
      <c r="G10486" s="48"/>
      <c r="H10486" s="61"/>
      <c r="I10486" s="48"/>
      <c r="J10486" s="48"/>
    </row>
    <row r="10487" spans="6:10" x14ac:dyDescent="0.25">
      <c r="F10487" s="48"/>
      <c r="G10487" s="48"/>
      <c r="H10487" s="61"/>
      <c r="I10487" s="48"/>
      <c r="J10487" s="48"/>
    </row>
    <row r="10488" spans="6:10" x14ac:dyDescent="0.25">
      <c r="F10488" s="48"/>
      <c r="G10488" s="48"/>
      <c r="H10488" s="61"/>
      <c r="I10488" s="48"/>
      <c r="J10488" s="48"/>
    </row>
    <row r="10489" spans="6:10" x14ac:dyDescent="0.25">
      <c r="F10489" s="48"/>
      <c r="G10489" s="48"/>
      <c r="H10489" s="61"/>
      <c r="I10489" s="48"/>
      <c r="J10489" s="48"/>
    </row>
    <row r="10490" spans="6:10" x14ac:dyDescent="0.25">
      <c r="F10490" s="48"/>
      <c r="G10490" s="48"/>
      <c r="H10490" s="61"/>
      <c r="I10490" s="48"/>
      <c r="J10490" s="48"/>
    </row>
    <row r="10491" spans="6:10" x14ac:dyDescent="0.25">
      <c r="F10491" s="48"/>
      <c r="G10491" s="48"/>
      <c r="H10491" s="61"/>
      <c r="I10491" s="48"/>
      <c r="J10491" s="48"/>
    </row>
    <row r="10492" spans="6:10" x14ac:dyDescent="0.25">
      <c r="F10492" s="48"/>
      <c r="G10492" s="48"/>
      <c r="H10492" s="61"/>
      <c r="I10492" s="48"/>
      <c r="J10492" s="48"/>
    </row>
    <row r="10493" spans="6:10" x14ac:dyDescent="0.25">
      <c r="F10493" s="48"/>
      <c r="G10493" s="48"/>
      <c r="H10493" s="61"/>
      <c r="I10493" s="48"/>
      <c r="J10493" s="48"/>
    </row>
    <row r="10494" spans="6:10" x14ac:dyDescent="0.25">
      <c r="F10494" s="48"/>
      <c r="G10494" s="48"/>
      <c r="H10494" s="61"/>
      <c r="I10494" s="48"/>
      <c r="J10494" s="48"/>
    </row>
    <row r="10495" spans="6:10" x14ac:dyDescent="0.25">
      <c r="F10495" s="48"/>
      <c r="G10495" s="48"/>
      <c r="H10495" s="61"/>
      <c r="I10495" s="48"/>
      <c r="J10495" s="48"/>
    </row>
    <row r="10496" spans="6:10" x14ac:dyDescent="0.25">
      <c r="F10496" s="48"/>
      <c r="G10496" s="48"/>
      <c r="H10496" s="61"/>
      <c r="I10496" s="48"/>
      <c r="J10496" s="48"/>
    </row>
    <row r="10497" spans="6:10" x14ac:dyDescent="0.25">
      <c r="F10497" s="48"/>
      <c r="G10497" s="48"/>
      <c r="H10497" s="61"/>
      <c r="I10497" s="48"/>
      <c r="J10497" s="48"/>
    </row>
    <row r="10498" spans="6:10" x14ac:dyDescent="0.25">
      <c r="F10498" s="48"/>
      <c r="G10498" s="48"/>
      <c r="H10498" s="61"/>
      <c r="I10498" s="48"/>
      <c r="J10498" s="48"/>
    </row>
    <row r="10499" spans="6:10" x14ac:dyDescent="0.25">
      <c r="F10499" s="48"/>
      <c r="G10499" s="48"/>
      <c r="H10499" s="61"/>
      <c r="I10499" s="48"/>
      <c r="J10499" s="48"/>
    </row>
    <row r="10500" spans="6:10" x14ac:dyDescent="0.25">
      <c r="F10500" s="48"/>
      <c r="G10500" s="48"/>
      <c r="H10500" s="61"/>
      <c r="I10500" s="48"/>
      <c r="J10500" s="48"/>
    </row>
    <row r="10501" spans="6:10" x14ac:dyDescent="0.25">
      <c r="F10501" s="48"/>
      <c r="G10501" s="48"/>
      <c r="H10501" s="61"/>
      <c r="I10501" s="48"/>
      <c r="J10501" s="48"/>
    </row>
    <row r="10502" spans="6:10" x14ac:dyDescent="0.25">
      <c r="F10502" s="48"/>
      <c r="G10502" s="48"/>
      <c r="H10502" s="61"/>
      <c r="I10502" s="48"/>
      <c r="J10502" s="48"/>
    </row>
    <row r="10503" spans="6:10" x14ac:dyDescent="0.25">
      <c r="F10503" s="48"/>
      <c r="G10503" s="48"/>
      <c r="H10503" s="61"/>
      <c r="I10503" s="48"/>
      <c r="J10503" s="48"/>
    </row>
    <row r="10504" spans="6:10" x14ac:dyDescent="0.25">
      <c r="F10504" s="48"/>
      <c r="G10504" s="48"/>
      <c r="H10504" s="61"/>
      <c r="I10504" s="48"/>
      <c r="J10504" s="48"/>
    </row>
    <row r="10505" spans="6:10" x14ac:dyDescent="0.25">
      <c r="F10505" s="48"/>
      <c r="G10505" s="48"/>
      <c r="H10505" s="61"/>
      <c r="I10505" s="48"/>
      <c r="J10505" s="48"/>
    </row>
    <row r="10506" spans="6:10" x14ac:dyDescent="0.25">
      <c r="F10506" s="48"/>
      <c r="G10506" s="48"/>
      <c r="H10506" s="61"/>
      <c r="I10506" s="48"/>
      <c r="J10506" s="48"/>
    </row>
    <row r="10507" spans="6:10" x14ac:dyDescent="0.25">
      <c r="F10507" s="48"/>
      <c r="G10507" s="48"/>
      <c r="H10507" s="61"/>
      <c r="I10507" s="48"/>
      <c r="J10507" s="48"/>
    </row>
    <row r="10508" spans="6:10" x14ac:dyDescent="0.25">
      <c r="F10508" s="48"/>
      <c r="G10508" s="48"/>
      <c r="H10508" s="61"/>
      <c r="I10508" s="48"/>
      <c r="J10508" s="48"/>
    </row>
    <row r="10509" spans="6:10" x14ac:dyDescent="0.25">
      <c r="F10509" s="48"/>
      <c r="G10509" s="48"/>
      <c r="H10509" s="61"/>
      <c r="I10509" s="48"/>
      <c r="J10509" s="48"/>
    </row>
    <row r="10510" spans="6:10" x14ac:dyDescent="0.25">
      <c r="F10510" s="48"/>
      <c r="G10510" s="48"/>
      <c r="H10510" s="61"/>
      <c r="I10510" s="48"/>
      <c r="J10510" s="48"/>
    </row>
    <row r="10511" spans="6:10" x14ac:dyDescent="0.25">
      <c r="F10511" s="48"/>
      <c r="G10511" s="48"/>
      <c r="H10511" s="61"/>
      <c r="I10511" s="48"/>
      <c r="J10511" s="48"/>
    </row>
    <row r="10512" spans="6:10" x14ac:dyDescent="0.25">
      <c r="F10512" s="48"/>
      <c r="G10512" s="48"/>
      <c r="H10512" s="61"/>
      <c r="I10512" s="48"/>
      <c r="J10512" s="48"/>
    </row>
    <row r="10513" spans="6:10" x14ac:dyDescent="0.25">
      <c r="F10513" s="48"/>
      <c r="G10513" s="48"/>
      <c r="H10513" s="61"/>
      <c r="I10513" s="48"/>
      <c r="J10513" s="48"/>
    </row>
    <row r="10514" spans="6:10" x14ac:dyDescent="0.25">
      <c r="F10514" s="48"/>
      <c r="G10514" s="48"/>
      <c r="H10514" s="61"/>
      <c r="I10514" s="48"/>
      <c r="J10514" s="48"/>
    </row>
    <row r="10515" spans="6:10" x14ac:dyDescent="0.25">
      <c r="F10515" s="48"/>
      <c r="G10515" s="48"/>
      <c r="H10515" s="61"/>
      <c r="I10515" s="48"/>
      <c r="J10515" s="48"/>
    </row>
    <row r="10516" spans="6:10" x14ac:dyDescent="0.25">
      <c r="F10516" s="48"/>
      <c r="G10516" s="48"/>
      <c r="H10516" s="61"/>
      <c r="I10516" s="48"/>
      <c r="J10516" s="48"/>
    </row>
    <row r="10517" spans="6:10" x14ac:dyDescent="0.25">
      <c r="F10517" s="48"/>
      <c r="G10517" s="48"/>
      <c r="H10517" s="61"/>
      <c r="I10517" s="48"/>
      <c r="J10517" s="48"/>
    </row>
    <row r="10518" spans="6:10" x14ac:dyDescent="0.25">
      <c r="F10518" s="48"/>
      <c r="G10518" s="48"/>
      <c r="H10518" s="61"/>
      <c r="I10518" s="48"/>
      <c r="J10518" s="48"/>
    </row>
    <row r="10519" spans="6:10" x14ac:dyDescent="0.25">
      <c r="F10519" s="48"/>
      <c r="G10519" s="48"/>
      <c r="H10519" s="61"/>
      <c r="I10519" s="48"/>
      <c r="J10519" s="48"/>
    </row>
    <row r="10520" spans="6:10" x14ac:dyDescent="0.25">
      <c r="F10520" s="48"/>
      <c r="G10520" s="48"/>
      <c r="H10520" s="61"/>
      <c r="I10520" s="48"/>
      <c r="J10520" s="48"/>
    </row>
    <row r="10521" spans="6:10" x14ac:dyDescent="0.25">
      <c r="F10521" s="48"/>
      <c r="G10521" s="48"/>
      <c r="H10521" s="61"/>
      <c r="I10521" s="48"/>
      <c r="J10521" s="48"/>
    </row>
    <row r="10522" spans="6:10" x14ac:dyDescent="0.25">
      <c r="F10522" s="48"/>
      <c r="G10522" s="48"/>
      <c r="H10522" s="61"/>
      <c r="I10522" s="48"/>
      <c r="J10522" s="48"/>
    </row>
    <row r="10523" spans="6:10" x14ac:dyDescent="0.25">
      <c r="F10523" s="48"/>
      <c r="G10523" s="48"/>
      <c r="H10523" s="61"/>
      <c r="I10523" s="48"/>
      <c r="J10523" s="48"/>
    </row>
    <row r="10524" spans="6:10" x14ac:dyDescent="0.25">
      <c r="F10524" s="48"/>
      <c r="G10524" s="48"/>
      <c r="H10524" s="61"/>
      <c r="I10524" s="48"/>
      <c r="J10524" s="48"/>
    </row>
    <row r="10525" spans="6:10" x14ac:dyDescent="0.25">
      <c r="F10525" s="48"/>
      <c r="G10525" s="48"/>
      <c r="H10525" s="61"/>
      <c r="I10525" s="48"/>
      <c r="J10525" s="48"/>
    </row>
    <row r="10526" spans="6:10" x14ac:dyDescent="0.25">
      <c r="F10526" s="48"/>
      <c r="G10526" s="48"/>
      <c r="H10526" s="61"/>
      <c r="I10526" s="48"/>
      <c r="J10526" s="48"/>
    </row>
    <row r="10527" spans="6:10" x14ac:dyDescent="0.25">
      <c r="F10527" s="48"/>
      <c r="G10527" s="48"/>
      <c r="H10527" s="61"/>
      <c r="I10527" s="48"/>
      <c r="J10527" s="48"/>
    </row>
    <row r="10528" spans="6:10" x14ac:dyDescent="0.25">
      <c r="F10528" s="48"/>
      <c r="G10528" s="48"/>
      <c r="H10528" s="61"/>
      <c r="I10528" s="48"/>
      <c r="J10528" s="48"/>
    </row>
    <row r="10529" spans="6:10" x14ac:dyDescent="0.25">
      <c r="F10529" s="48"/>
      <c r="G10529" s="48"/>
      <c r="H10529" s="61"/>
      <c r="I10529" s="48"/>
      <c r="J10529" s="48"/>
    </row>
    <row r="10530" spans="6:10" x14ac:dyDescent="0.25">
      <c r="F10530" s="48"/>
      <c r="G10530" s="48"/>
      <c r="H10530" s="61"/>
      <c r="I10530" s="48"/>
      <c r="J10530" s="48"/>
    </row>
    <row r="10531" spans="6:10" x14ac:dyDescent="0.25">
      <c r="F10531" s="48"/>
      <c r="G10531" s="48"/>
      <c r="H10531" s="61"/>
      <c r="I10531" s="48"/>
      <c r="J10531" s="48"/>
    </row>
    <row r="10532" spans="6:10" x14ac:dyDescent="0.25">
      <c r="F10532" s="48"/>
      <c r="G10532" s="48"/>
      <c r="H10532" s="61"/>
      <c r="I10532" s="48"/>
      <c r="J10532" s="48"/>
    </row>
    <row r="10533" spans="6:10" x14ac:dyDescent="0.25">
      <c r="F10533" s="48"/>
      <c r="G10533" s="48"/>
      <c r="H10533" s="61"/>
      <c r="I10533" s="48"/>
      <c r="J10533" s="48"/>
    </row>
    <row r="10534" spans="6:10" x14ac:dyDescent="0.25">
      <c r="F10534" s="48"/>
      <c r="G10534" s="48"/>
      <c r="H10534" s="61"/>
      <c r="I10534" s="48"/>
      <c r="J10534" s="48"/>
    </row>
    <row r="10535" spans="6:10" x14ac:dyDescent="0.25">
      <c r="F10535" s="48"/>
      <c r="G10535" s="48"/>
      <c r="H10535" s="61"/>
      <c r="I10535" s="48"/>
      <c r="J10535" s="48"/>
    </row>
    <row r="10536" spans="6:10" x14ac:dyDescent="0.25">
      <c r="F10536" s="48"/>
      <c r="G10536" s="48"/>
      <c r="H10536" s="61"/>
      <c r="I10536" s="48"/>
      <c r="J10536" s="48"/>
    </row>
    <row r="10537" spans="6:10" x14ac:dyDescent="0.25">
      <c r="F10537" s="48"/>
      <c r="G10537" s="48"/>
      <c r="H10537" s="61"/>
      <c r="I10537" s="48"/>
      <c r="J10537" s="48"/>
    </row>
    <row r="10538" spans="6:10" x14ac:dyDescent="0.25">
      <c r="F10538" s="48"/>
      <c r="G10538" s="48"/>
      <c r="H10538" s="61"/>
      <c r="I10538" s="48"/>
      <c r="J10538" s="48"/>
    </row>
    <row r="10539" spans="6:10" x14ac:dyDescent="0.25">
      <c r="F10539" s="48"/>
      <c r="G10539" s="48"/>
      <c r="H10539" s="61"/>
      <c r="I10539" s="48"/>
      <c r="J10539" s="48"/>
    </row>
    <row r="10540" spans="6:10" x14ac:dyDescent="0.25">
      <c r="F10540" s="48"/>
      <c r="G10540" s="48"/>
      <c r="H10540" s="61"/>
      <c r="I10540" s="48"/>
      <c r="J10540" s="48"/>
    </row>
    <row r="10541" spans="6:10" x14ac:dyDescent="0.25">
      <c r="F10541" s="48"/>
      <c r="G10541" s="48"/>
      <c r="H10541" s="61"/>
      <c r="I10541" s="48"/>
      <c r="J10541" s="48"/>
    </row>
    <row r="10542" spans="6:10" x14ac:dyDescent="0.25">
      <c r="F10542" s="48"/>
      <c r="G10542" s="48"/>
      <c r="H10542" s="61"/>
      <c r="I10542" s="48"/>
      <c r="J10542" s="48"/>
    </row>
    <row r="10543" spans="6:10" x14ac:dyDescent="0.25">
      <c r="F10543" s="48"/>
      <c r="G10543" s="48"/>
      <c r="H10543" s="61"/>
      <c r="I10543" s="48"/>
      <c r="J10543" s="48"/>
    </row>
    <row r="10544" spans="6:10" x14ac:dyDescent="0.25">
      <c r="F10544" s="48"/>
      <c r="G10544" s="48"/>
      <c r="H10544" s="61"/>
      <c r="I10544" s="48"/>
      <c r="J10544" s="48"/>
    </row>
    <row r="10545" spans="6:10" x14ac:dyDescent="0.25">
      <c r="F10545" s="48"/>
      <c r="G10545" s="48"/>
      <c r="H10545" s="61"/>
      <c r="I10545" s="48"/>
      <c r="J10545" s="48"/>
    </row>
    <row r="10546" spans="6:10" x14ac:dyDescent="0.25">
      <c r="F10546" s="48"/>
      <c r="G10546" s="48"/>
      <c r="H10546" s="61"/>
      <c r="I10546" s="48"/>
      <c r="J10546" s="48"/>
    </row>
    <row r="10547" spans="6:10" x14ac:dyDescent="0.25">
      <c r="F10547" s="48"/>
      <c r="G10547" s="48"/>
      <c r="H10547" s="61"/>
      <c r="I10547" s="48"/>
      <c r="J10547" s="48"/>
    </row>
    <row r="10548" spans="6:10" x14ac:dyDescent="0.25">
      <c r="F10548" s="48"/>
      <c r="G10548" s="48"/>
      <c r="H10548" s="61"/>
      <c r="I10548" s="48"/>
      <c r="J10548" s="48"/>
    </row>
    <row r="10549" spans="6:10" x14ac:dyDescent="0.25">
      <c r="F10549" s="48"/>
      <c r="G10549" s="48"/>
      <c r="H10549" s="61"/>
      <c r="I10549" s="48"/>
      <c r="J10549" s="48"/>
    </row>
    <row r="10550" spans="6:10" x14ac:dyDescent="0.25">
      <c r="F10550" s="48"/>
      <c r="G10550" s="48"/>
      <c r="H10550" s="61"/>
      <c r="I10550" s="48"/>
      <c r="J10550" s="48"/>
    </row>
    <row r="10551" spans="6:10" x14ac:dyDescent="0.25">
      <c r="F10551" s="48"/>
      <c r="G10551" s="48"/>
      <c r="H10551" s="61"/>
      <c r="I10551" s="48"/>
      <c r="J10551" s="48"/>
    </row>
    <row r="10552" spans="6:10" x14ac:dyDescent="0.25">
      <c r="F10552" s="48"/>
      <c r="G10552" s="48"/>
      <c r="H10552" s="61"/>
      <c r="I10552" s="48"/>
      <c r="J10552" s="48"/>
    </row>
    <row r="10553" spans="6:10" x14ac:dyDescent="0.25">
      <c r="F10553" s="48"/>
      <c r="G10553" s="48"/>
      <c r="H10553" s="61"/>
      <c r="I10553" s="48"/>
      <c r="J10553" s="48"/>
    </row>
    <row r="10554" spans="6:10" x14ac:dyDescent="0.25">
      <c r="F10554" s="48"/>
      <c r="G10554" s="48"/>
      <c r="H10554" s="61"/>
      <c r="I10554" s="48"/>
      <c r="J10554" s="48"/>
    </row>
    <row r="10555" spans="6:10" x14ac:dyDescent="0.25">
      <c r="F10555" s="48"/>
      <c r="G10555" s="48"/>
      <c r="H10555" s="61"/>
      <c r="I10555" s="48"/>
      <c r="J10555" s="48"/>
    </row>
    <row r="10556" spans="6:10" x14ac:dyDescent="0.25">
      <c r="F10556" s="48"/>
      <c r="G10556" s="48"/>
      <c r="H10556" s="61"/>
      <c r="I10556" s="48"/>
      <c r="J10556" s="48"/>
    </row>
    <row r="10557" spans="6:10" x14ac:dyDescent="0.25">
      <c r="F10557" s="48"/>
      <c r="G10557" s="48"/>
      <c r="H10557" s="61"/>
      <c r="I10557" s="48"/>
      <c r="J10557" s="48"/>
    </row>
    <row r="10558" spans="6:10" x14ac:dyDescent="0.25">
      <c r="F10558" s="48"/>
      <c r="G10558" s="48"/>
      <c r="H10558" s="61"/>
      <c r="I10558" s="48"/>
      <c r="J10558" s="48"/>
    </row>
    <row r="10559" spans="6:10" x14ac:dyDescent="0.25">
      <c r="F10559" s="48"/>
      <c r="G10559" s="48"/>
      <c r="H10559" s="61"/>
      <c r="I10559" s="48"/>
      <c r="J10559" s="48"/>
    </row>
    <row r="10560" spans="6:10" x14ac:dyDescent="0.25">
      <c r="F10560" s="48"/>
      <c r="G10560" s="48"/>
      <c r="H10560" s="61"/>
      <c r="I10560" s="48"/>
      <c r="J10560" s="48"/>
    </row>
    <row r="10561" spans="6:10" x14ac:dyDescent="0.25">
      <c r="F10561" s="48"/>
      <c r="G10561" s="48"/>
      <c r="H10561" s="61"/>
      <c r="I10561" s="48"/>
      <c r="J10561" s="48"/>
    </row>
    <row r="10562" spans="6:10" x14ac:dyDescent="0.25">
      <c r="F10562" s="48"/>
      <c r="G10562" s="48"/>
      <c r="H10562" s="61"/>
      <c r="I10562" s="48"/>
      <c r="J10562" s="48"/>
    </row>
    <row r="10563" spans="6:10" x14ac:dyDescent="0.25">
      <c r="F10563" s="48"/>
      <c r="G10563" s="48"/>
      <c r="H10563" s="61"/>
      <c r="I10563" s="48"/>
      <c r="J10563" s="48"/>
    </row>
    <row r="10564" spans="6:10" x14ac:dyDescent="0.25">
      <c r="F10564" s="48"/>
      <c r="G10564" s="48"/>
      <c r="H10564" s="61"/>
      <c r="I10564" s="48"/>
      <c r="J10564" s="48"/>
    </row>
    <row r="10565" spans="6:10" x14ac:dyDescent="0.25">
      <c r="F10565" s="48"/>
      <c r="G10565" s="48"/>
      <c r="H10565" s="61"/>
      <c r="I10565" s="48"/>
      <c r="J10565" s="48"/>
    </row>
    <row r="10566" spans="6:10" x14ac:dyDescent="0.25">
      <c r="F10566" s="48"/>
      <c r="G10566" s="48"/>
      <c r="H10566" s="61"/>
      <c r="I10566" s="48"/>
      <c r="J10566" s="48"/>
    </row>
    <row r="10567" spans="6:10" x14ac:dyDescent="0.25">
      <c r="F10567" s="48"/>
      <c r="G10567" s="48"/>
      <c r="H10567" s="61"/>
      <c r="I10567" s="48"/>
      <c r="J10567" s="48"/>
    </row>
    <row r="10568" spans="6:10" x14ac:dyDescent="0.25">
      <c r="F10568" s="48"/>
      <c r="G10568" s="48"/>
      <c r="H10568" s="61"/>
      <c r="I10568" s="48"/>
      <c r="J10568" s="48"/>
    </row>
    <row r="10569" spans="6:10" x14ac:dyDescent="0.25">
      <c r="F10569" s="48"/>
      <c r="G10569" s="48"/>
      <c r="H10569" s="61"/>
      <c r="I10569" s="48"/>
      <c r="J10569" s="48"/>
    </row>
    <row r="10570" spans="6:10" x14ac:dyDescent="0.25">
      <c r="F10570" s="48"/>
      <c r="G10570" s="48"/>
      <c r="H10570" s="61"/>
      <c r="I10570" s="48"/>
      <c r="J10570" s="48"/>
    </row>
    <row r="10571" spans="6:10" x14ac:dyDescent="0.25">
      <c r="F10571" s="48"/>
      <c r="G10571" s="48"/>
      <c r="H10571" s="61"/>
      <c r="I10571" s="48"/>
      <c r="J10571" s="48"/>
    </row>
    <row r="10572" spans="6:10" x14ac:dyDescent="0.25">
      <c r="F10572" s="48"/>
      <c r="G10572" s="48"/>
      <c r="H10572" s="61"/>
      <c r="I10572" s="48"/>
      <c r="J10572" s="48"/>
    </row>
    <row r="10573" spans="6:10" x14ac:dyDescent="0.25">
      <c r="F10573" s="48"/>
      <c r="G10573" s="48"/>
      <c r="H10573" s="61"/>
      <c r="I10573" s="48"/>
      <c r="J10573" s="48"/>
    </row>
    <row r="10574" spans="6:10" x14ac:dyDescent="0.25">
      <c r="F10574" s="48"/>
      <c r="G10574" s="48"/>
      <c r="H10574" s="61"/>
      <c r="I10574" s="48"/>
      <c r="J10574" s="48"/>
    </row>
    <row r="10575" spans="6:10" x14ac:dyDescent="0.25">
      <c r="F10575" s="48"/>
      <c r="G10575" s="48"/>
      <c r="H10575" s="61"/>
      <c r="I10575" s="48"/>
      <c r="J10575" s="48"/>
    </row>
    <row r="10576" spans="6:10" x14ac:dyDescent="0.25">
      <c r="F10576" s="48"/>
      <c r="G10576" s="48"/>
      <c r="H10576" s="61"/>
      <c r="I10576" s="48"/>
      <c r="J10576" s="48"/>
    </row>
    <row r="10577" spans="6:10" x14ac:dyDescent="0.25">
      <c r="F10577" s="48"/>
      <c r="G10577" s="48"/>
      <c r="H10577" s="61"/>
      <c r="I10577" s="48"/>
      <c r="J10577" s="48"/>
    </row>
    <row r="10578" spans="6:10" x14ac:dyDescent="0.25">
      <c r="F10578" s="48"/>
      <c r="G10578" s="48"/>
      <c r="H10578" s="61"/>
      <c r="I10578" s="48"/>
      <c r="J10578" s="48"/>
    </row>
    <row r="10579" spans="6:10" x14ac:dyDescent="0.25">
      <c r="F10579" s="48"/>
      <c r="G10579" s="48"/>
      <c r="H10579" s="61"/>
      <c r="I10579" s="48"/>
      <c r="J10579" s="48"/>
    </row>
    <row r="10580" spans="6:10" x14ac:dyDescent="0.25">
      <c r="F10580" s="48"/>
      <c r="G10580" s="48"/>
      <c r="H10580" s="61"/>
      <c r="I10580" s="48"/>
      <c r="J10580" s="48"/>
    </row>
    <row r="10581" spans="6:10" x14ac:dyDescent="0.25">
      <c r="F10581" s="48"/>
      <c r="G10581" s="48"/>
      <c r="H10581" s="61"/>
      <c r="I10581" s="48"/>
      <c r="J10581" s="48"/>
    </row>
    <row r="10582" spans="6:10" x14ac:dyDescent="0.25">
      <c r="F10582" s="48"/>
      <c r="G10582" s="48"/>
      <c r="H10582" s="61"/>
      <c r="I10582" s="48"/>
      <c r="J10582" s="48"/>
    </row>
    <row r="10583" spans="6:10" x14ac:dyDescent="0.25">
      <c r="F10583" s="48"/>
      <c r="G10583" s="48"/>
      <c r="H10583" s="61"/>
      <c r="I10583" s="48"/>
      <c r="J10583" s="48"/>
    </row>
    <row r="10584" spans="6:10" x14ac:dyDescent="0.25">
      <c r="F10584" s="48"/>
      <c r="G10584" s="48"/>
      <c r="H10584" s="61"/>
      <c r="I10584" s="48"/>
      <c r="J10584" s="48"/>
    </row>
    <row r="10585" spans="6:10" x14ac:dyDescent="0.25">
      <c r="F10585" s="48"/>
      <c r="G10585" s="48"/>
      <c r="H10585" s="61"/>
      <c r="I10585" s="48"/>
      <c r="J10585" s="48"/>
    </row>
    <row r="10586" spans="6:10" x14ac:dyDescent="0.25">
      <c r="F10586" s="48"/>
      <c r="G10586" s="48"/>
      <c r="H10586" s="61"/>
      <c r="I10586" s="48"/>
      <c r="J10586" s="48"/>
    </row>
    <row r="10587" spans="6:10" x14ac:dyDescent="0.25">
      <c r="F10587" s="48"/>
      <c r="G10587" s="48"/>
      <c r="H10587" s="61"/>
      <c r="I10587" s="48"/>
      <c r="J10587" s="48"/>
    </row>
    <row r="10588" spans="6:10" x14ac:dyDescent="0.25">
      <c r="F10588" s="48"/>
      <c r="G10588" s="48"/>
      <c r="H10588" s="61"/>
      <c r="I10588" s="48"/>
      <c r="J10588" s="48"/>
    </row>
    <row r="10589" spans="6:10" x14ac:dyDescent="0.25">
      <c r="F10589" s="48"/>
      <c r="G10589" s="48"/>
      <c r="H10589" s="61"/>
      <c r="I10589" s="48"/>
      <c r="J10589" s="48"/>
    </row>
    <row r="10590" spans="6:10" x14ac:dyDescent="0.25">
      <c r="F10590" s="48"/>
      <c r="G10590" s="48"/>
      <c r="H10590" s="61"/>
      <c r="I10590" s="48"/>
      <c r="J10590" s="48"/>
    </row>
    <row r="10591" spans="6:10" x14ac:dyDescent="0.25">
      <c r="F10591" s="48"/>
      <c r="G10591" s="48"/>
      <c r="H10591" s="61"/>
      <c r="I10591" s="48"/>
      <c r="J10591" s="48"/>
    </row>
    <row r="10592" spans="6:10" x14ac:dyDescent="0.25">
      <c r="F10592" s="48"/>
      <c r="G10592" s="48"/>
      <c r="H10592" s="61"/>
      <c r="I10592" s="48"/>
      <c r="J10592" s="48"/>
    </row>
    <row r="10593" spans="6:10" x14ac:dyDescent="0.25">
      <c r="F10593" s="48"/>
      <c r="G10593" s="48"/>
      <c r="H10593" s="61"/>
      <c r="I10593" s="48"/>
      <c r="J10593" s="48"/>
    </row>
    <row r="10594" spans="6:10" x14ac:dyDescent="0.25">
      <c r="F10594" s="48"/>
      <c r="G10594" s="48"/>
      <c r="H10594" s="61"/>
      <c r="I10594" s="48"/>
      <c r="J10594" s="48"/>
    </row>
    <row r="10595" spans="6:10" x14ac:dyDescent="0.25">
      <c r="F10595" s="48"/>
      <c r="G10595" s="48"/>
      <c r="H10595" s="61"/>
      <c r="I10595" s="48"/>
      <c r="J10595" s="48"/>
    </row>
    <row r="10596" spans="6:10" x14ac:dyDescent="0.25">
      <c r="F10596" s="48"/>
      <c r="G10596" s="48"/>
      <c r="H10596" s="61"/>
      <c r="I10596" s="48"/>
      <c r="J10596" s="48"/>
    </row>
    <row r="10597" spans="6:10" x14ac:dyDescent="0.25">
      <c r="F10597" s="48"/>
      <c r="G10597" s="48"/>
      <c r="H10597" s="61"/>
      <c r="I10597" s="48"/>
      <c r="J10597" s="48"/>
    </row>
    <row r="10598" spans="6:10" x14ac:dyDescent="0.25">
      <c r="F10598" s="48"/>
      <c r="G10598" s="48"/>
      <c r="H10598" s="61"/>
      <c r="I10598" s="48"/>
      <c r="J10598" s="48"/>
    </row>
    <row r="10599" spans="6:10" x14ac:dyDescent="0.25">
      <c r="F10599" s="48"/>
      <c r="G10599" s="48"/>
      <c r="H10599" s="61"/>
      <c r="I10599" s="48"/>
      <c r="J10599" s="48"/>
    </row>
    <row r="10600" spans="6:10" x14ac:dyDescent="0.25">
      <c r="F10600" s="48"/>
      <c r="G10600" s="48"/>
      <c r="H10600" s="61"/>
      <c r="I10600" s="48"/>
      <c r="J10600" s="48"/>
    </row>
    <row r="10601" spans="6:10" x14ac:dyDescent="0.25">
      <c r="F10601" s="48"/>
      <c r="G10601" s="48"/>
      <c r="H10601" s="61"/>
      <c r="I10601" s="48"/>
      <c r="J10601" s="48"/>
    </row>
    <row r="10602" spans="6:10" x14ac:dyDescent="0.25">
      <c r="F10602" s="48"/>
      <c r="G10602" s="48"/>
      <c r="H10602" s="61"/>
      <c r="I10602" s="48"/>
      <c r="J10602" s="48"/>
    </row>
    <row r="10603" spans="6:10" x14ac:dyDescent="0.25">
      <c r="F10603" s="48"/>
      <c r="G10603" s="48"/>
      <c r="H10603" s="61"/>
      <c r="I10603" s="48"/>
      <c r="J10603" s="48"/>
    </row>
    <row r="10604" spans="6:10" x14ac:dyDescent="0.25">
      <c r="F10604" s="48"/>
      <c r="G10604" s="48"/>
      <c r="H10604" s="61"/>
      <c r="I10604" s="48"/>
      <c r="J10604" s="48"/>
    </row>
    <row r="10605" spans="6:10" x14ac:dyDescent="0.25">
      <c r="F10605" s="48"/>
      <c r="G10605" s="48"/>
      <c r="H10605" s="61"/>
      <c r="I10605" s="48"/>
      <c r="J10605" s="48"/>
    </row>
    <row r="10606" spans="6:10" x14ac:dyDescent="0.25">
      <c r="F10606" s="48"/>
      <c r="G10606" s="48"/>
      <c r="H10606" s="61"/>
      <c r="I10606" s="48"/>
      <c r="J10606" s="48"/>
    </row>
    <row r="10607" spans="6:10" x14ac:dyDescent="0.25">
      <c r="F10607" s="48"/>
      <c r="G10607" s="48"/>
      <c r="H10607" s="61"/>
      <c r="I10607" s="48"/>
      <c r="J10607" s="48"/>
    </row>
    <row r="10608" spans="6:10" x14ac:dyDescent="0.25">
      <c r="F10608" s="48"/>
      <c r="G10608" s="48"/>
      <c r="H10608" s="61"/>
      <c r="I10608" s="48"/>
      <c r="J10608" s="48"/>
    </row>
    <row r="10609" spans="6:10" x14ac:dyDescent="0.25">
      <c r="F10609" s="48"/>
      <c r="G10609" s="48"/>
      <c r="H10609" s="61"/>
      <c r="I10609" s="48"/>
      <c r="J10609" s="48"/>
    </row>
    <row r="10610" spans="6:10" x14ac:dyDescent="0.25">
      <c r="F10610" s="48"/>
      <c r="G10610" s="48"/>
      <c r="H10610" s="61"/>
      <c r="I10610" s="48"/>
      <c r="J10610" s="48"/>
    </row>
    <row r="10611" spans="6:10" x14ac:dyDescent="0.25">
      <c r="F10611" s="48"/>
      <c r="G10611" s="48"/>
      <c r="H10611" s="61"/>
      <c r="I10611" s="48"/>
      <c r="J10611" s="48"/>
    </row>
    <row r="10612" spans="6:10" x14ac:dyDescent="0.25">
      <c r="F10612" s="48"/>
      <c r="G10612" s="48"/>
      <c r="H10612" s="61"/>
      <c r="I10612" s="48"/>
      <c r="J10612" s="48"/>
    </row>
    <row r="10613" spans="6:10" x14ac:dyDescent="0.25">
      <c r="F10613" s="48"/>
      <c r="G10613" s="48"/>
      <c r="H10613" s="61"/>
      <c r="I10613" s="48"/>
      <c r="J10613" s="48"/>
    </row>
    <row r="10614" spans="6:10" x14ac:dyDescent="0.25">
      <c r="F10614" s="48"/>
      <c r="G10614" s="48"/>
      <c r="H10614" s="61"/>
      <c r="I10614" s="48"/>
      <c r="J10614" s="48"/>
    </row>
    <row r="10615" spans="6:10" x14ac:dyDescent="0.25">
      <c r="F10615" s="48"/>
      <c r="G10615" s="48"/>
      <c r="H10615" s="61"/>
      <c r="I10615" s="48"/>
      <c r="J10615" s="48"/>
    </row>
    <row r="10616" spans="6:10" x14ac:dyDescent="0.25">
      <c r="F10616" s="48"/>
      <c r="G10616" s="48"/>
      <c r="H10616" s="61"/>
      <c r="I10616" s="48"/>
      <c r="J10616" s="48"/>
    </row>
    <row r="10617" spans="6:10" x14ac:dyDescent="0.25">
      <c r="F10617" s="48"/>
      <c r="G10617" s="48"/>
      <c r="H10617" s="61"/>
      <c r="I10617" s="48"/>
      <c r="J10617" s="48"/>
    </row>
    <row r="10618" spans="6:10" x14ac:dyDescent="0.25">
      <c r="F10618" s="48"/>
      <c r="G10618" s="48"/>
      <c r="H10618" s="61"/>
      <c r="I10618" s="48"/>
      <c r="J10618" s="48"/>
    </row>
    <row r="10619" spans="6:10" x14ac:dyDescent="0.25">
      <c r="F10619" s="48"/>
      <c r="G10619" s="48"/>
      <c r="H10619" s="61"/>
      <c r="I10619" s="48"/>
      <c r="J10619" s="48"/>
    </row>
    <row r="10620" spans="6:10" x14ac:dyDescent="0.25">
      <c r="F10620" s="48"/>
      <c r="G10620" s="48"/>
      <c r="H10620" s="61"/>
      <c r="I10620" s="48"/>
      <c r="J10620" s="48"/>
    </row>
    <row r="10621" spans="6:10" x14ac:dyDescent="0.25">
      <c r="F10621" s="48"/>
      <c r="G10621" s="48"/>
      <c r="H10621" s="61"/>
      <c r="I10621" s="48"/>
      <c r="J10621" s="48"/>
    </row>
    <row r="10622" spans="6:10" x14ac:dyDescent="0.25">
      <c r="F10622" s="48"/>
      <c r="G10622" s="48"/>
      <c r="H10622" s="61"/>
      <c r="I10622" s="48"/>
      <c r="J10622" s="48"/>
    </row>
    <row r="10623" spans="6:10" x14ac:dyDescent="0.25">
      <c r="F10623" s="48"/>
      <c r="G10623" s="48"/>
      <c r="H10623" s="61"/>
      <c r="I10623" s="48"/>
      <c r="J10623" s="48"/>
    </row>
    <row r="10624" spans="6:10" x14ac:dyDescent="0.25">
      <c r="F10624" s="48"/>
      <c r="G10624" s="48"/>
      <c r="H10624" s="61"/>
      <c r="I10624" s="48"/>
      <c r="J10624" s="48"/>
    </row>
    <row r="10625" spans="6:10" x14ac:dyDescent="0.25">
      <c r="F10625" s="48"/>
      <c r="G10625" s="48"/>
      <c r="H10625" s="61"/>
      <c r="I10625" s="48"/>
      <c r="J10625" s="48"/>
    </row>
    <row r="10626" spans="6:10" x14ac:dyDescent="0.25">
      <c r="F10626" s="48"/>
      <c r="G10626" s="48"/>
      <c r="H10626" s="61"/>
      <c r="I10626" s="48"/>
      <c r="J10626" s="48"/>
    </row>
    <row r="10627" spans="6:10" x14ac:dyDescent="0.25">
      <c r="F10627" s="48"/>
      <c r="G10627" s="48"/>
      <c r="H10627" s="61"/>
      <c r="I10627" s="48"/>
      <c r="J10627" s="48"/>
    </row>
    <row r="10628" spans="6:10" x14ac:dyDescent="0.25">
      <c r="F10628" s="48"/>
      <c r="G10628" s="48"/>
      <c r="H10628" s="61"/>
      <c r="I10628" s="48"/>
      <c r="J10628" s="48"/>
    </row>
    <row r="10629" spans="6:10" x14ac:dyDescent="0.25">
      <c r="F10629" s="48"/>
      <c r="G10629" s="48"/>
      <c r="H10629" s="61"/>
      <c r="I10629" s="48"/>
      <c r="J10629" s="48"/>
    </row>
    <row r="10630" spans="6:10" x14ac:dyDescent="0.25">
      <c r="F10630" s="48"/>
      <c r="G10630" s="48"/>
      <c r="H10630" s="61"/>
      <c r="I10630" s="48"/>
      <c r="J10630" s="48"/>
    </row>
    <row r="10631" spans="6:10" x14ac:dyDescent="0.25">
      <c r="F10631" s="48"/>
      <c r="G10631" s="48"/>
      <c r="H10631" s="61"/>
      <c r="I10631" s="48"/>
      <c r="J10631" s="48"/>
    </row>
    <row r="10632" spans="6:10" x14ac:dyDescent="0.25">
      <c r="F10632" s="48"/>
      <c r="G10632" s="48"/>
      <c r="H10632" s="61"/>
      <c r="I10632" s="48"/>
      <c r="J10632" s="48"/>
    </row>
    <row r="10633" spans="6:10" x14ac:dyDescent="0.25">
      <c r="F10633" s="48"/>
      <c r="G10633" s="48"/>
      <c r="H10633" s="61"/>
      <c r="I10633" s="48"/>
      <c r="J10633" s="48"/>
    </row>
    <row r="10634" spans="6:10" x14ac:dyDescent="0.25">
      <c r="F10634" s="48"/>
      <c r="G10634" s="48"/>
      <c r="H10634" s="61"/>
      <c r="I10634" s="48"/>
      <c r="J10634" s="48"/>
    </row>
    <row r="10635" spans="6:10" x14ac:dyDescent="0.25">
      <c r="F10635" s="48"/>
      <c r="G10635" s="48"/>
      <c r="H10635" s="61"/>
      <c r="I10635" s="48"/>
      <c r="J10635" s="48"/>
    </row>
    <row r="10636" spans="6:10" x14ac:dyDescent="0.25">
      <c r="F10636" s="48"/>
      <c r="G10636" s="48"/>
      <c r="H10636" s="61"/>
      <c r="I10636" s="48"/>
      <c r="J10636" s="48"/>
    </row>
    <row r="10637" spans="6:10" x14ac:dyDescent="0.25">
      <c r="F10637" s="48"/>
      <c r="G10637" s="48"/>
      <c r="H10637" s="61"/>
      <c r="I10637" s="48"/>
      <c r="J10637" s="48"/>
    </row>
    <row r="10638" spans="6:10" x14ac:dyDescent="0.25">
      <c r="F10638" s="48"/>
      <c r="G10638" s="48"/>
      <c r="H10638" s="61"/>
      <c r="I10638" s="48"/>
      <c r="J10638" s="48"/>
    </row>
    <row r="10639" spans="6:10" x14ac:dyDescent="0.25">
      <c r="F10639" s="48"/>
      <c r="G10639" s="48"/>
      <c r="H10639" s="61"/>
      <c r="I10639" s="48"/>
      <c r="J10639" s="48"/>
    </row>
    <row r="10640" spans="6:10" x14ac:dyDescent="0.25">
      <c r="F10640" s="48"/>
      <c r="G10640" s="48"/>
      <c r="H10640" s="61"/>
      <c r="I10640" s="48"/>
      <c r="J10640" s="48"/>
    </row>
    <row r="10641" spans="6:10" x14ac:dyDescent="0.25">
      <c r="F10641" s="48"/>
      <c r="G10641" s="48"/>
      <c r="H10641" s="61"/>
      <c r="I10641" s="48"/>
      <c r="J10641" s="48"/>
    </row>
    <row r="10642" spans="6:10" x14ac:dyDescent="0.25">
      <c r="F10642" s="48"/>
      <c r="G10642" s="48"/>
      <c r="H10642" s="61"/>
      <c r="I10642" s="48"/>
      <c r="J10642" s="48"/>
    </row>
    <row r="10643" spans="6:10" x14ac:dyDescent="0.25">
      <c r="F10643" s="48"/>
      <c r="G10643" s="48"/>
      <c r="H10643" s="61"/>
      <c r="I10643" s="48"/>
      <c r="J10643" s="48"/>
    </row>
    <row r="10644" spans="6:10" x14ac:dyDescent="0.25">
      <c r="F10644" s="48"/>
      <c r="G10644" s="48"/>
      <c r="H10644" s="61"/>
      <c r="I10644" s="48"/>
      <c r="J10644" s="48"/>
    </row>
    <row r="10645" spans="6:10" x14ac:dyDescent="0.25">
      <c r="F10645" s="48"/>
      <c r="G10645" s="48"/>
      <c r="H10645" s="61"/>
      <c r="I10645" s="48"/>
      <c r="J10645" s="48"/>
    </row>
    <row r="10646" spans="6:10" x14ac:dyDescent="0.25">
      <c r="F10646" s="48"/>
      <c r="G10646" s="48"/>
      <c r="H10646" s="61"/>
      <c r="I10646" s="48"/>
      <c r="J10646" s="48"/>
    </row>
    <row r="10647" spans="6:10" x14ac:dyDescent="0.25">
      <c r="F10647" s="48"/>
      <c r="G10647" s="48"/>
      <c r="H10647" s="61"/>
      <c r="I10647" s="48"/>
      <c r="J10647" s="48"/>
    </row>
    <row r="10648" spans="6:10" x14ac:dyDescent="0.25">
      <c r="F10648" s="48"/>
      <c r="G10648" s="48"/>
      <c r="H10648" s="61"/>
      <c r="I10648" s="48"/>
      <c r="J10648" s="48"/>
    </row>
    <row r="10649" spans="6:10" x14ac:dyDescent="0.25">
      <c r="F10649" s="48"/>
      <c r="G10649" s="48"/>
      <c r="H10649" s="61"/>
      <c r="I10649" s="48"/>
      <c r="J10649" s="48"/>
    </row>
    <row r="10650" spans="6:10" x14ac:dyDescent="0.25">
      <c r="F10650" s="48"/>
      <c r="G10650" s="48"/>
      <c r="H10650" s="61"/>
      <c r="I10650" s="48"/>
      <c r="J10650" s="48"/>
    </row>
    <row r="10651" spans="6:10" x14ac:dyDescent="0.25">
      <c r="F10651" s="48"/>
      <c r="G10651" s="48"/>
      <c r="H10651" s="61"/>
      <c r="I10651" s="48"/>
      <c r="J10651" s="48"/>
    </row>
    <row r="10652" spans="6:10" x14ac:dyDescent="0.25">
      <c r="F10652" s="48"/>
      <c r="G10652" s="48"/>
      <c r="H10652" s="61"/>
      <c r="I10652" s="48"/>
      <c r="J10652" s="48"/>
    </row>
    <row r="10653" spans="6:10" x14ac:dyDescent="0.25">
      <c r="F10653" s="48"/>
      <c r="G10653" s="48"/>
      <c r="H10653" s="61"/>
      <c r="I10653" s="48"/>
      <c r="J10653" s="48"/>
    </row>
    <row r="10654" spans="6:10" x14ac:dyDescent="0.25">
      <c r="F10654" s="48"/>
      <c r="G10654" s="48"/>
      <c r="H10654" s="61"/>
      <c r="I10654" s="48"/>
      <c r="J10654" s="48"/>
    </row>
    <row r="10655" spans="6:10" x14ac:dyDescent="0.25">
      <c r="F10655" s="48"/>
      <c r="G10655" s="48"/>
      <c r="H10655" s="61"/>
      <c r="I10655" s="48"/>
      <c r="J10655" s="48"/>
    </row>
    <row r="10656" spans="6:10" x14ac:dyDescent="0.25">
      <c r="F10656" s="48"/>
      <c r="G10656" s="48"/>
      <c r="H10656" s="61"/>
      <c r="I10656" s="48"/>
      <c r="J10656" s="48"/>
    </row>
    <row r="10657" spans="6:10" x14ac:dyDescent="0.25">
      <c r="F10657" s="48"/>
      <c r="G10657" s="48"/>
      <c r="H10657" s="61"/>
      <c r="I10657" s="48"/>
      <c r="J10657" s="48"/>
    </row>
    <row r="10658" spans="6:10" x14ac:dyDescent="0.25">
      <c r="F10658" s="48"/>
      <c r="G10658" s="48"/>
      <c r="H10658" s="61"/>
      <c r="I10658" s="48"/>
      <c r="J10658" s="48"/>
    </row>
    <row r="10659" spans="6:10" x14ac:dyDescent="0.25">
      <c r="F10659" s="48"/>
      <c r="G10659" s="48"/>
      <c r="H10659" s="61"/>
      <c r="I10659" s="48"/>
      <c r="J10659" s="48"/>
    </row>
    <row r="10660" spans="6:10" x14ac:dyDescent="0.25">
      <c r="F10660" s="48"/>
      <c r="G10660" s="48"/>
      <c r="H10660" s="61"/>
      <c r="I10660" s="48"/>
      <c r="J10660" s="48"/>
    </row>
    <row r="10661" spans="6:10" x14ac:dyDescent="0.25">
      <c r="F10661" s="48"/>
      <c r="G10661" s="48"/>
      <c r="H10661" s="61"/>
      <c r="I10661" s="48"/>
      <c r="J10661" s="48"/>
    </row>
    <row r="10662" spans="6:10" x14ac:dyDescent="0.25">
      <c r="F10662" s="48"/>
      <c r="G10662" s="48"/>
      <c r="H10662" s="61"/>
      <c r="I10662" s="48"/>
      <c r="J10662" s="48"/>
    </row>
    <row r="10663" spans="6:10" x14ac:dyDescent="0.25">
      <c r="F10663" s="48"/>
      <c r="G10663" s="48"/>
      <c r="H10663" s="61"/>
      <c r="I10663" s="48"/>
      <c r="J10663" s="48"/>
    </row>
    <row r="10664" spans="6:10" x14ac:dyDescent="0.25">
      <c r="F10664" s="48"/>
      <c r="G10664" s="48"/>
      <c r="H10664" s="61"/>
      <c r="I10664" s="48"/>
      <c r="J10664" s="48"/>
    </row>
    <row r="10665" spans="6:10" x14ac:dyDescent="0.25">
      <c r="F10665" s="48"/>
      <c r="G10665" s="48"/>
      <c r="H10665" s="61"/>
      <c r="I10665" s="48"/>
      <c r="J10665" s="48"/>
    </row>
    <row r="10666" spans="6:10" x14ac:dyDescent="0.25">
      <c r="F10666" s="48"/>
      <c r="G10666" s="48"/>
      <c r="H10666" s="61"/>
      <c r="I10666" s="48"/>
      <c r="J10666" s="48"/>
    </row>
    <row r="10667" spans="6:10" x14ac:dyDescent="0.25">
      <c r="F10667" s="48"/>
      <c r="G10667" s="48"/>
      <c r="H10667" s="61"/>
      <c r="I10667" s="48"/>
      <c r="J10667" s="48"/>
    </row>
    <row r="10668" spans="6:10" x14ac:dyDescent="0.25">
      <c r="F10668" s="48"/>
      <c r="G10668" s="48"/>
      <c r="H10668" s="61"/>
      <c r="I10668" s="48"/>
      <c r="J10668" s="48"/>
    </row>
    <row r="10669" spans="6:10" x14ac:dyDescent="0.25">
      <c r="F10669" s="48"/>
      <c r="G10669" s="48"/>
      <c r="H10669" s="61"/>
      <c r="I10669" s="48"/>
      <c r="J10669" s="48"/>
    </row>
    <row r="10670" spans="6:10" x14ac:dyDescent="0.25">
      <c r="F10670" s="48"/>
      <c r="G10670" s="48"/>
      <c r="H10670" s="61"/>
      <c r="I10670" s="48"/>
      <c r="J10670" s="48"/>
    </row>
    <row r="10671" spans="6:10" x14ac:dyDescent="0.25">
      <c r="F10671" s="48"/>
      <c r="G10671" s="48"/>
      <c r="H10671" s="61"/>
      <c r="I10671" s="48"/>
      <c r="J10671" s="48"/>
    </row>
    <row r="10672" spans="6:10" x14ac:dyDescent="0.25">
      <c r="F10672" s="48"/>
      <c r="G10672" s="48"/>
      <c r="H10672" s="61"/>
      <c r="I10672" s="48"/>
      <c r="J10672" s="48"/>
    </row>
    <row r="10673" spans="6:10" x14ac:dyDescent="0.25">
      <c r="F10673" s="48"/>
      <c r="G10673" s="48"/>
      <c r="H10673" s="61"/>
      <c r="I10673" s="48"/>
      <c r="J10673" s="48"/>
    </row>
    <row r="10674" spans="6:10" x14ac:dyDescent="0.25">
      <c r="F10674" s="48"/>
      <c r="G10674" s="48"/>
      <c r="H10674" s="61"/>
      <c r="I10674" s="48"/>
      <c r="J10674" s="48"/>
    </row>
    <row r="10675" spans="6:10" x14ac:dyDescent="0.25">
      <c r="F10675" s="48"/>
      <c r="G10675" s="48"/>
      <c r="H10675" s="61"/>
      <c r="I10675" s="48"/>
      <c r="J10675" s="48"/>
    </row>
    <row r="10676" spans="6:10" x14ac:dyDescent="0.25">
      <c r="F10676" s="48"/>
      <c r="G10676" s="48"/>
      <c r="H10676" s="61"/>
      <c r="I10676" s="48"/>
      <c r="J10676" s="48"/>
    </row>
    <row r="10677" spans="6:10" x14ac:dyDescent="0.25">
      <c r="F10677" s="48"/>
      <c r="G10677" s="48"/>
      <c r="H10677" s="61"/>
      <c r="I10677" s="48"/>
      <c r="J10677" s="48"/>
    </row>
    <row r="10678" spans="6:10" x14ac:dyDescent="0.25">
      <c r="F10678" s="48"/>
      <c r="G10678" s="48"/>
      <c r="H10678" s="61"/>
      <c r="I10678" s="48"/>
      <c r="J10678" s="48"/>
    </row>
    <row r="10679" spans="6:10" x14ac:dyDescent="0.25">
      <c r="F10679" s="48"/>
      <c r="G10679" s="48"/>
      <c r="H10679" s="61"/>
      <c r="I10679" s="48"/>
      <c r="J10679" s="48"/>
    </row>
    <row r="10680" spans="6:10" x14ac:dyDescent="0.25">
      <c r="F10680" s="48"/>
      <c r="G10680" s="48"/>
      <c r="H10680" s="61"/>
      <c r="I10680" s="48"/>
      <c r="J10680" s="48"/>
    </row>
    <row r="10681" spans="6:10" x14ac:dyDescent="0.25">
      <c r="F10681" s="48"/>
      <c r="G10681" s="48"/>
      <c r="H10681" s="61"/>
      <c r="I10681" s="48"/>
      <c r="J10681" s="48"/>
    </row>
    <row r="10682" spans="6:10" x14ac:dyDescent="0.25">
      <c r="F10682" s="48"/>
      <c r="G10682" s="48"/>
      <c r="H10682" s="61"/>
      <c r="I10682" s="48"/>
      <c r="J10682" s="48"/>
    </row>
    <row r="10683" spans="6:10" x14ac:dyDescent="0.25">
      <c r="F10683" s="48"/>
      <c r="G10683" s="48"/>
      <c r="H10683" s="61"/>
      <c r="I10683" s="48"/>
      <c r="J10683" s="48"/>
    </row>
    <row r="10684" spans="6:10" x14ac:dyDescent="0.25">
      <c r="F10684" s="48"/>
      <c r="G10684" s="48"/>
      <c r="H10684" s="61"/>
      <c r="I10684" s="48"/>
      <c r="J10684" s="48"/>
    </row>
    <row r="10685" spans="6:10" x14ac:dyDescent="0.25">
      <c r="F10685" s="48"/>
      <c r="G10685" s="48"/>
      <c r="H10685" s="61"/>
      <c r="I10685" s="48"/>
      <c r="J10685" s="48"/>
    </row>
    <row r="10686" spans="6:10" x14ac:dyDescent="0.25">
      <c r="F10686" s="48"/>
      <c r="G10686" s="48"/>
      <c r="H10686" s="61"/>
      <c r="I10686" s="48"/>
      <c r="J10686" s="48"/>
    </row>
    <row r="10687" spans="6:10" x14ac:dyDescent="0.25">
      <c r="F10687" s="48"/>
      <c r="G10687" s="48"/>
      <c r="H10687" s="61"/>
      <c r="I10687" s="48"/>
      <c r="J10687" s="48"/>
    </row>
    <row r="10688" spans="6:10" x14ac:dyDescent="0.25">
      <c r="F10688" s="48"/>
      <c r="G10688" s="48"/>
      <c r="H10688" s="61"/>
      <c r="I10688" s="48"/>
      <c r="J10688" s="48"/>
    </row>
    <row r="10689" spans="6:10" x14ac:dyDescent="0.25">
      <c r="F10689" s="48"/>
      <c r="G10689" s="48"/>
      <c r="H10689" s="61"/>
      <c r="I10689" s="48"/>
      <c r="J10689" s="48"/>
    </row>
    <row r="10690" spans="6:10" x14ac:dyDescent="0.25">
      <c r="F10690" s="48"/>
      <c r="G10690" s="48"/>
      <c r="H10690" s="61"/>
      <c r="I10690" s="48"/>
      <c r="J10690" s="48"/>
    </row>
    <row r="10691" spans="6:10" x14ac:dyDescent="0.25">
      <c r="F10691" s="48"/>
      <c r="G10691" s="48"/>
      <c r="H10691" s="61"/>
      <c r="I10691" s="48"/>
      <c r="J10691" s="48"/>
    </row>
    <row r="10692" spans="6:10" x14ac:dyDescent="0.25">
      <c r="F10692" s="48"/>
      <c r="G10692" s="48"/>
      <c r="H10692" s="61"/>
      <c r="I10692" s="48"/>
      <c r="J10692" s="48"/>
    </row>
    <row r="10693" spans="6:10" x14ac:dyDescent="0.25">
      <c r="F10693" s="48"/>
      <c r="G10693" s="48"/>
      <c r="H10693" s="61"/>
      <c r="I10693" s="48"/>
      <c r="J10693" s="48"/>
    </row>
    <row r="10694" spans="6:10" x14ac:dyDescent="0.25">
      <c r="F10694" s="48"/>
      <c r="G10694" s="48"/>
      <c r="H10694" s="61"/>
      <c r="I10694" s="48"/>
      <c r="J10694" s="48"/>
    </row>
    <row r="10695" spans="6:10" x14ac:dyDescent="0.25">
      <c r="F10695" s="48"/>
      <c r="G10695" s="48"/>
      <c r="H10695" s="61"/>
      <c r="I10695" s="48"/>
      <c r="J10695" s="48"/>
    </row>
    <row r="10696" spans="6:10" x14ac:dyDescent="0.25">
      <c r="F10696" s="48"/>
      <c r="G10696" s="48"/>
      <c r="H10696" s="61"/>
      <c r="I10696" s="48"/>
      <c r="J10696" s="48"/>
    </row>
    <row r="10697" spans="6:10" x14ac:dyDescent="0.25">
      <c r="F10697" s="48"/>
      <c r="G10697" s="48"/>
      <c r="H10697" s="61"/>
      <c r="I10697" s="48"/>
      <c r="J10697" s="48"/>
    </row>
    <row r="10698" spans="6:10" x14ac:dyDescent="0.25">
      <c r="F10698" s="48"/>
      <c r="G10698" s="48"/>
      <c r="H10698" s="61"/>
      <c r="I10698" s="48"/>
      <c r="J10698" s="48"/>
    </row>
    <row r="10699" spans="6:10" x14ac:dyDescent="0.25">
      <c r="F10699" s="48"/>
      <c r="G10699" s="48"/>
      <c r="H10699" s="61"/>
      <c r="I10699" s="48"/>
      <c r="J10699" s="48"/>
    </row>
    <row r="10700" spans="6:10" x14ac:dyDescent="0.25">
      <c r="F10700" s="48"/>
      <c r="G10700" s="48"/>
      <c r="H10700" s="61"/>
      <c r="I10700" s="48"/>
      <c r="J10700" s="48"/>
    </row>
    <row r="10701" spans="6:10" x14ac:dyDescent="0.25">
      <c r="F10701" s="48"/>
      <c r="G10701" s="48"/>
      <c r="H10701" s="61"/>
      <c r="I10701" s="48"/>
      <c r="J10701" s="48"/>
    </row>
    <row r="10702" spans="6:10" x14ac:dyDescent="0.25">
      <c r="F10702" s="48"/>
      <c r="G10702" s="48"/>
      <c r="H10702" s="61"/>
      <c r="I10702" s="48"/>
      <c r="J10702" s="48"/>
    </row>
    <row r="10703" spans="6:10" x14ac:dyDescent="0.25">
      <c r="F10703" s="48"/>
      <c r="G10703" s="48"/>
      <c r="H10703" s="61"/>
      <c r="I10703" s="48"/>
      <c r="J10703" s="48"/>
    </row>
    <row r="10704" spans="6:10" x14ac:dyDescent="0.25">
      <c r="F10704" s="48"/>
      <c r="G10704" s="48"/>
      <c r="H10704" s="61"/>
      <c r="I10704" s="48"/>
      <c r="J10704" s="48"/>
    </row>
    <row r="10705" spans="6:10" x14ac:dyDescent="0.25">
      <c r="F10705" s="48"/>
      <c r="G10705" s="48"/>
      <c r="H10705" s="61"/>
      <c r="I10705" s="48"/>
      <c r="J10705" s="48"/>
    </row>
    <row r="10706" spans="6:10" x14ac:dyDescent="0.25">
      <c r="F10706" s="48"/>
      <c r="G10706" s="48"/>
      <c r="H10706" s="61"/>
      <c r="I10706" s="48"/>
      <c r="J10706" s="48"/>
    </row>
    <row r="10707" spans="6:10" x14ac:dyDescent="0.25">
      <c r="F10707" s="48"/>
      <c r="G10707" s="48"/>
      <c r="H10707" s="61"/>
      <c r="I10707" s="48"/>
      <c r="J10707" s="48"/>
    </row>
    <row r="10708" spans="6:10" x14ac:dyDescent="0.25">
      <c r="F10708" s="48"/>
      <c r="G10708" s="48"/>
      <c r="H10708" s="61"/>
      <c r="I10708" s="48"/>
      <c r="J10708" s="48"/>
    </row>
    <row r="10709" spans="6:10" x14ac:dyDescent="0.25">
      <c r="F10709" s="48"/>
      <c r="G10709" s="48"/>
      <c r="H10709" s="61"/>
      <c r="I10709" s="48"/>
      <c r="J10709" s="48"/>
    </row>
    <row r="10710" spans="6:10" x14ac:dyDescent="0.25">
      <c r="F10710" s="48"/>
      <c r="G10710" s="48"/>
      <c r="H10710" s="61"/>
      <c r="I10710" s="48"/>
      <c r="J10710" s="48"/>
    </row>
    <row r="10711" spans="6:10" x14ac:dyDescent="0.25">
      <c r="F10711" s="48"/>
      <c r="G10711" s="48"/>
      <c r="H10711" s="61"/>
      <c r="I10711" s="48"/>
      <c r="J10711" s="48"/>
    </row>
    <row r="10712" spans="6:10" x14ac:dyDescent="0.25">
      <c r="F10712" s="48"/>
      <c r="G10712" s="48"/>
      <c r="H10712" s="61"/>
      <c r="I10712" s="48"/>
      <c r="J10712" s="48"/>
    </row>
    <row r="10713" spans="6:10" x14ac:dyDescent="0.25">
      <c r="F10713" s="48"/>
      <c r="G10713" s="48"/>
      <c r="H10713" s="61"/>
      <c r="I10713" s="48"/>
      <c r="J10713" s="48"/>
    </row>
    <row r="10714" spans="6:10" x14ac:dyDescent="0.25">
      <c r="F10714" s="48"/>
      <c r="G10714" s="48"/>
      <c r="H10714" s="61"/>
      <c r="I10714" s="48"/>
      <c r="J10714" s="48"/>
    </row>
    <row r="10715" spans="6:10" x14ac:dyDescent="0.25">
      <c r="F10715" s="48"/>
      <c r="G10715" s="48"/>
      <c r="H10715" s="61"/>
      <c r="I10715" s="48"/>
      <c r="J10715" s="48"/>
    </row>
    <row r="10716" spans="6:10" x14ac:dyDescent="0.25">
      <c r="F10716" s="48"/>
      <c r="G10716" s="48"/>
      <c r="H10716" s="61"/>
      <c r="I10716" s="48"/>
      <c r="J10716" s="48"/>
    </row>
    <row r="10717" spans="6:10" x14ac:dyDescent="0.25">
      <c r="F10717" s="48"/>
      <c r="G10717" s="48"/>
      <c r="H10717" s="61"/>
      <c r="I10717" s="48"/>
      <c r="J10717" s="48"/>
    </row>
    <row r="10718" spans="6:10" x14ac:dyDescent="0.25">
      <c r="F10718" s="48"/>
      <c r="G10718" s="48"/>
      <c r="H10718" s="61"/>
      <c r="I10718" s="48"/>
      <c r="J10718" s="48"/>
    </row>
    <row r="10719" spans="6:10" x14ac:dyDescent="0.25">
      <c r="F10719" s="48"/>
      <c r="G10719" s="48"/>
      <c r="H10719" s="61"/>
      <c r="I10719" s="48"/>
      <c r="J10719" s="48"/>
    </row>
    <row r="10720" spans="6:10" x14ac:dyDescent="0.25">
      <c r="F10720" s="48"/>
      <c r="G10720" s="48"/>
      <c r="H10720" s="61"/>
      <c r="I10720" s="48"/>
      <c r="J10720" s="48"/>
    </row>
    <row r="10721" spans="6:10" x14ac:dyDescent="0.25">
      <c r="F10721" s="48"/>
      <c r="G10721" s="48"/>
      <c r="H10721" s="61"/>
      <c r="I10721" s="48"/>
      <c r="J10721" s="48"/>
    </row>
    <row r="10722" spans="6:10" x14ac:dyDescent="0.25">
      <c r="F10722" s="48"/>
      <c r="G10722" s="48"/>
      <c r="H10722" s="61"/>
      <c r="I10722" s="48"/>
      <c r="J10722" s="48"/>
    </row>
    <row r="10723" spans="6:10" x14ac:dyDescent="0.25">
      <c r="F10723" s="48"/>
      <c r="G10723" s="48"/>
      <c r="H10723" s="61"/>
      <c r="I10723" s="48"/>
      <c r="J10723" s="48"/>
    </row>
    <row r="10724" spans="6:10" x14ac:dyDescent="0.25">
      <c r="F10724" s="48"/>
      <c r="G10724" s="48"/>
      <c r="H10724" s="61"/>
      <c r="I10724" s="48"/>
      <c r="J10724" s="48"/>
    </row>
    <row r="10725" spans="6:10" x14ac:dyDescent="0.25">
      <c r="F10725" s="48"/>
      <c r="G10725" s="48"/>
      <c r="H10725" s="61"/>
      <c r="I10725" s="48"/>
      <c r="J10725" s="48"/>
    </row>
    <row r="10726" spans="6:10" x14ac:dyDescent="0.25">
      <c r="F10726" s="48"/>
      <c r="G10726" s="48"/>
      <c r="H10726" s="61"/>
      <c r="I10726" s="48"/>
      <c r="J10726" s="48"/>
    </row>
    <row r="10727" spans="6:10" x14ac:dyDescent="0.25">
      <c r="F10727" s="48"/>
      <c r="G10727" s="48"/>
      <c r="H10727" s="61"/>
      <c r="I10727" s="48"/>
      <c r="J10727" s="48"/>
    </row>
    <row r="10728" spans="6:10" x14ac:dyDescent="0.25">
      <c r="F10728" s="48"/>
      <c r="G10728" s="48"/>
      <c r="H10728" s="61"/>
      <c r="I10728" s="48"/>
      <c r="J10728" s="48"/>
    </row>
    <row r="10729" spans="6:10" x14ac:dyDescent="0.25">
      <c r="F10729" s="48"/>
      <c r="G10729" s="48"/>
      <c r="H10729" s="61"/>
      <c r="I10729" s="48"/>
      <c r="J10729" s="48"/>
    </row>
    <row r="10730" spans="6:10" x14ac:dyDescent="0.25">
      <c r="F10730" s="48"/>
      <c r="G10730" s="48"/>
      <c r="H10730" s="61"/>
      <c r="I10730" s="48"/>
      <c r="J10730" s="48"/>
    </row>
    <row r="10731" spans="6:10" x14ac:dyDescent="0.25">
      <c r="F10731" s="48"/>
      <c r="G10731" s="48"/>
      <c r="H10731" s="61"/>
      <c r="I10731" s="48"/>
      <c r="J10731" s="48"/>
    </row>
    <row r="10732" spans="6:10" x14ac:dyDescent="0.25">
      <c r="F10732" s="48"/>
      <c r="G10732" s="48"/>
      <c r="H10732" s="61"/>
      <c r="I10732" s="48"/>
      <c r="J10732" s="48"/>
    </row>
    <row r="10733" spans="6:10" x14ac:dyDescent="0.25">
      <c r="F10733" s="48"/>
      <c r="G10733" s="48"/>
      <c r="H10733" s="61"/>
      <c r="I10733" s="48"/>
      <c r="J10733" s="48"/>
    </row>
    <row r="10734" spans="6:10" x14ac:dyDescent="0.25">
      <c r="F10734" s="48"/>
      <c r="G10734" s="48"/>
      <c r="H10734" s="61"/>
      <c r="I10734" s="48"/>
      <c r="J10734" s="48"/>
    </row>
    <row r="10735" spans="6:10" x14ac:dyDescent="0.25">
      <c r="F10735" s="48"/>
      <c r="G10735" s="48"/>
      <c r="H10735" s="61"/>
      <c r="I10735" s="48"/>
      <c r="J10735" s="48"/>
    </row>
    <row r="10736" spans="6:10" x14ac:dyDescent="0.25">
      <c r="F10736" s="48"/>
      <c r="G10736" s="48"/>
      <c r="H10736" s="61"/>
      <c r="I10736" s="48"/>
      <c r="J10736" s="48"/>
    </row>
    <row r="10737" spans="6:10" x14ac:dyDescent="0.25">
      <c r="F10737" s="48"/>
      <c r="G10737" s="48"/>
      <c r="H10737" s="61"/>
      <c r="I10737" s="48"/>
      <c r="J10737" s="48"/>
    </row>
    <row r="10738" spans="6:10" x14ac:dyDescent="0.25">
      <c r="F10738" s="48"/>
      <c r="G10738" s="48"/>
      <c r="H10738" s="61"/>
      <c r="I10738" s="48"/>
      <c r="J10738" s="48"/>
    </row>
    <row r="10739" spans="6:10" x14ac:dyDescent="0.25">
      <c r="F10739" s="48"/>
      <c r="G10739" s="48"/>
      <c r="H10739" s="61"/>
      <c r="I10739" s="48"/>
      <c r="J10739" s="48"/>
    </row>
    <row r="10740" spans="6:10" x14ac:dyDescent="0.25">
      <c r="F10740" s="48"/>
      <c r="G10740" s="48"/>
      <c r="H10740" s="61"/>
      <c r="I10740" s="48"/>
      <c r="J10740" s="48"/>
    </row>
    <row r="10741" spans="6:10" x14ac:dyDescent="0.25">
      <c r="F10741" s="48"/>
      <c r="G10741" s="48"/>
      <c r="H10741" s="61"/>
      <c r="I10741" s="48"/>
      <c r="J10741" s="48"/>
    </row>
    <row r="10742" spans="6:10" x14ac:dyDescent="0.25">
      <c r="F10742" s="48"/>
      <c r="G10742" s="48"/>
      <c r="H10742" s="61"/>
      <c r="I10742" s="48"/>
      <c r="J10742" s="48"/>
    </row>
    <row r="10743" spans="6:10" x14ac:dyDescent="0.25">
      <c r="F10743" s="48"/>
      <c r="G10743" s="48"/>
      <c r="H10743" s="61"/>
      <c r="I10743" s="48"/>
      <c r="J10743" s="48"/>
    </row>
    <row r="10744" spans="6:10" x14ac:dyDescent="0.25">
      <c r="F10744" s="48"/>
      <c r="G10744" s="48"/>
      <c r="H10744" s="61"/>
      <c r="I10744" s="48"/>
      <c r="J10744" s="48"/>
    </row>
    <row r="10745" spans="6:10" x14ac:dyDescent="0.25">
      <c r="F10745" s="48"/>
      <c r="G10745" s="48"/>
      <c r="H10745" s="61"/>
      <c r="I10745" s="48"/>
      <c r="J10745" s="48"/>
    </row>
    <row r="10746" spans="6:10" x14ac:dyDescent="0.25">
      <c r="F10746" s="48"/>
      <c r="G10746" s="48"/>
      <c r="H10746" s="61"/>
      <c r="I10746" s="48"/>
      <c r="J10746" s="48"/>
    </row>
    <row r="10747" spans="6:10" x14ac:dyDescent="0.25">
      <c r="F10747" s="48"/>
      <c r="G10747" s="48"/>
      <c r="H10747" s="61"/>
      <c r="I10747" s="48"/>
      <c r="J10747" s="48"/>
    </row>
    <row r="10748" spans="6:10" x14ac:dyDescent="0.25">
      <c r="F10748" s="48"/>
      <c r="G10748" s="48"/>
      <c r="H10748" s="61"/>
      <c r="I10748" s="48"/>
      <c r="J10748" s="48"/>
    </row>
    <row r="10749" spans="6:10" x14ac:dyDescent="0.25">
      <c r="F10749" s="48"/>
      <c r="G10749" s="48"/>
      <c r="H10749" s="61"/>
      <c r="I10749" s="48"/>
      <c r="J10749" s="48"/>
    </row>
    <row r="10750" spans="6:10" x14ac:dyDescent="0.25">
      <c r="F10750" s="48"/>
      <c r="G10750" s="48"/>
      <c r="H10750" s="61"/>
      <c r="I10750" s="48"/>
      <c r="J10750" s="48"/>
    </row>
    <row r="10751" spans="6:10" x14ac:dyDescent="0.25">
      <c r="F10751" s="48"/>
      <c r="G10751" s="48"/>
      <c r="H10751" s="61"/>
      <c r="I10751" s="48"/>
      <c r="J10751" s="48"/>
    </row>
    <row r="10752" spans="6:10" x14ac:dyDescent="0.25">
      <c r="F10752" s="48"/>
      <c r="G10752" s="48"/>
      <c r="H10752" s="61"/>
      <c r="I10752" s="48"/>
      <c r="J10752" s="48"/>
    </row>
    <row r="10753" spans="6:10" x14ac:dyDescent="0.25">
      <c r="F10753" s="48"/>
      <c r="G10753" s="48"/>
      <c r="H10753" s="61"/>
      <c r="I10753" s="48"/>
      <c r="J10753" s="48"/>
    </row>
    <row r="10754" spans="6:10" x14ac:dyDescent="0.25">
      <c r="F10754" s="48"/>
      <c r="G10754" s="48"/>
      <c r="H10754" s="61"/>
      <c r="I10754" s="48"/>
      <c r="J10754" s="48"/>
    </row>
    <row r="10755" spans="6:10" x14ac:dyDescent="0.25">
      <c r="F10755" s="48"/>
      <c r="G10755" s="48"/>
      <c r="H10755" s="61"/>
      <c r="I10755" s="48"/>
      <c r="J10755" s="48"/>
    </row>
    <row r="10756" spans="6:10" x14ac:dyDescent="0.25">
      <c r="F10756" s="48"/>
      <c r="G10756" s="48"/>
      <c r="H10756" s="61"/>
      <c r="I10756" s="48"/>
      <c r="J10756" s="48"/>
    </row>
    <row r="10757" spans="6:10" x14ac:dyDescent="0.25">
      <c r="F10757" s="48"/>
      <c r="G10757" s="48"/>
      <c r="H10757" s="61"/>
      <c r="I10757" s="48"/>
      <c r="J10757" s="48"/>
    </row>
    <row r="10758" spans="6:10" x14ac:dyDescent="0.25">
      <c r="F10758" s="48"/>
      <c r="G10758" s="48"/>
      <c r="H10758" s="61"/>
      <c r="I10758" s="48"/>
      <c r="J10758" s="48"/>
    </row>
    <row r="10759" spans="6:10" x14ac:dyDescent="0.25">
      <c r="F10759" s="48"/>
      <c r="G10759" s="48"/>
      <c r="H10759" s="61"/>
      <c r="I10759" s="48"/>
      <c r="J10759" s="48"/>
    </row>
    <row r="10760" spans="6:10" x14ac:dyDescent="0.25">
      <c r="F10760" s="48"/>
      <c r="G10760" s="48"/>
      <c r="H10760" s="61"/>
      <c r="I10760" s="48"/>
      <c r="J10760" s="48"/>
    </row>
    <row r="10761" spans="6:10" x14ac:dyDescent="0.25">
      <c r="F10761" s="48"/>
      <c r="G10761" s="48"/>
      <c r="H10761" s="61"/>
      <c r="I10761" s="48"/>
      <c r="J10761" s="48"/>
    </row>
    <row r="10762" spans="6:10" x14ac:dyDescent="0.25">
      <c r="F10762" s="48"/>
      <c r="G10762" s="48"/>
      <c r="H10762" s="61"/>
      <c r="I10762" s="48"/>
      <c r="J10762" s="48"/>
    </row>
    <row r="10763" spans="6:10" x14ac:dyDescent="0.25">
      <c r="F10763" s="48"/>
      <c r="G10763" s="48"/>
      <c r="H10763" s="61"/>
      <c r="I10763" s="48"/>
      <c r="J10763" s="48"/>
    </row>
    <row r="10764" spans="6:10" x14ac:dyDescent="0.25">
      <c r="F10764" s="48"/>
      <c r="G10764" s="48"/>
      <c r="H10764" s="61"/>
      <c r="I10764" s="48"/>
      <c r="J10764" s="48"/>
    </row>
    <row r="10765" spans="6:10" x14ac:dyDescent="0.25">
      <c r="F10765" s="48"/>
      <c r="G10765" s="48"/>
      <c r="H10765" s="61"/>
      <c r="I10765" s="48"/>
      <c r="J10765" s="48"/>
    </row>
    <row r="10766" spans="6:10" x14ac:dyDescent="0.25">
      <c r="F10766" s="48"/>
      <c r="G10766" s="48"/>
      <c r="H10766" s="61"/>
      <c r="I10766" s="48"/>
      <c r="J10766" s="48"/>
    </row>
    <row r="10767" spans="6:10" x14ac:dyDescent="0.25">
      <c r="F10767" s="48"/>
      <c r="G10767" s="48"/>
      <c r="H10767" s="61"/>
      <c r="I10767" s="48"/>
      <c r="J10767" s="48"/>
    </row>
    <row r="10768" spans="6:10" x14ac:dyDescent="0.25">
      <c r="F10768" s="48"/>
      <c r="G10768" s="48"/>
      <c r="H10768" s="61"/>
      <c r="I10768" s="48"/>
      <c r="J10768" s="48"/>
    </row>
    <row r="10769" spans="6:10" x14ac:dyDescent="0.25">
      <c r="F10769" s="48"/>
      <c r="G10769" s="48"/>
      <c r="H10769" s="61"/>
      <c r="I10769" s="48"/>
      <c r="J10769" s="48"/>
    </row>
    <row r="10770" spans="6:10" x14ac:dyDescent="0.25">
      <c r="F10770" s="48"/>
      <c r="G10770" s="48"/>
      <c r="H10770" s="61"/>
      <c r="I10770" s="48"/>
      <c r="J10770" s="48"/>
    </row>
    <row r="10771" spans="6:10" x14ac:dyDescent="0.25">
      <c r="F10771" s="48"/>
      <c r="G10771" s="48"/>
      <c r="H10771" s="61"/>
      <c r="I10771" s="48"/>
      <c r="J10771" s="48"/>
    </row>
    <row r="10772" spans="6:10" x14ac:dyDescent="0.25">
      <c r="F10772" s="48"/>
      <c r="G10772" s="48"/>
      <c r="H10772" s="61"/>
      <c r="I10772" s="48"/>
      <c r="J10772" s="48"/>
    </row>
    <row r="10773" spans="6:10" x14ac:dyDescent="0.25">
      <c r="F10773" s="48"/>
      <c r="G10773" s="48"/>
      <c r="H10773" s="61"/>
      <c r="I10773" s="48"/>
      <c r="J10773" s="48"/>
    </row>
    <row r="10774" spans="6:10" x14ac:dyDescent="0.25">
      <c r="F10774" s="48"/>
      <c r="G10774" s="48"/>
      <c r="H10774" s="61"/>
      <c r="I10774" s="48"/>
      <c r="J10774" s="48"/>
    </row>
    <row r="10775" spans="6:10" x14ac:dyDescent="0.25">
      <c r="F10775" s="48"/>
      <c r="G10775" s="48"/>
      <c r="H10775" s="61"/>
      <c r="I10775" s="48"/>
      <c r="J10775" s="48"/>
    </row>
    <row r="10776" spans="6:10" x14ac:dyDescent="0.25">
      <c r="F10776" s="48"/>
      <c r="G10776" s="48"/>
      <c r="H10776" s="61"/>
      <c r="I10776" s="48"/>
      <c r="J10776" s="48"/>
    </row>
    <row r="10777" spans="6:10" x14ac:dyDescent="0.25">
      <c r="F10777" s="48"/>
      <c r="G10777" s="48"/>
      <c r="H10777" s="61"/>
      <c r="I10777" s="48"/>
      <c r="J10777" s="48"/>
    </row>
    <row r="10778" spans="6:10" x14ac:dyDescent="0.25">
      <c r="F10778" s="48"/>
      <c r="G10778" s="48"/>
      <c r="H10778" s="61"/>
      <c r="I10778" s="48"/>
      <c r="J10778" s="48"/>
    </row>
    <row r="10779" spans="6:10" x14ac:dyDescent="0.25">
      <c r="F10779" s="48"/>
      <c r="G10779" s="48"/>
      <c r="H10779" s="61"/>
      <c r="I10779" s="48"/>
      <c r="J10779" s="48"/>
    </row>
    <row r="10780" spans="6:10" x14ac:dyDescent="0.25">
      <c r="F10780" s="48"/>
      <c r="G10780" s="48"/>
      <c r="H10780" s="61"/>
      <c r="I10780" s="48"/>
      <c r="J10780" s="48"/>
    </row>
    <row r="10781" spans="6:10" x14ac:dyDescent="0.25">
      <c r="F10781" s="48"/>
      <c r="G10781" s="48"/>
      <c r="H10781" s="61"/>
      <c r="I10781" s="48"/>
      <c r="J10781" s="48"/>
    </row>
    <row r="10782" spans="6:10" x14ac:dyDescent="0.25">
      <c r="F10782" s="48"/>
      <c r="G10782" s="48"/>
      <c r="H10782" s="61"/>
      <c r="I10782" s="48"/>
      <c r="J10782" s="48"/>
    </row>
    <row r="10783" spans="6:10" x14ac:dyDescent="0.25">
      <c r="F10783" s="48"/>
      <c r="G10783" s="48"/>
      <c r="H10783" s="61"/>
      <c r="I10783" s="48"/>
      <c r="J10783" s="48"/>
    </row>
    <row r="10784" spans="6:10" x14ac:dyDescent="0.25">
      <c r="F10784" s="48"/>
      <c r="G10784" s="48"/>
      <c r="H10784" s="61"/>
      <c r="I10784" s="48"/>
      <c r="J10784" s="48"/>
    </row>
    <row r="10785" spans="6:10" x14ac:dyDescent="0.25">
      <c r="F10785" s="48"/>
      <c r="G10785" s="48"/>
      <c r="H10785" s="61"/>
      <c r="I10785" s="48"/>
      <c r="J10785" s="48"/>
    </row>
    <row r="10786" spans="6:10" x14ac:dyDescent="0.25">
      <c r="F10786" s="48"/>
      <c r="G10786" s="48"/>
      <c r="H10786" s="61"/>
      <c r="I10786" s="48"/>
      <c r="J10786" s="48"/>
    </row>
    <row r="10787" spans="6:10" x14ac:dyDescent="0.25">
      <c r="F10787" s="48"/>
      <c r="G10787" s="48"/>
      <c r="H10787" s="61"/>
      <c r="I10787" s="48"/>
      <c r="J10787" s="48"/>
    </row>
    <row r="10788" spans="6:10" x14ac:dyDescent="0.25">
      <c r="F10788" s="48"/>
      <c r="G10788" s="48"/>
      <c r="H10788" s="61"/>
      <c r="I10788" s="48"/>
      <c r="J10788" s="48"/>
    </row>
    <row r="10789" spans="6:10" x14ac:dyDescent="0.25">
      <c r="F10789" s="48"/>
      <c r="G10789" s="48"/>
      <c r="H10789" s="61"/>
      <c r="I10789" s="48"/>
      <c r="J10789" s="48"/>
    </row>
    <row r="10790" spans="6:10" x14ac:dyDescent="0.25">
      <c r="F10790" s="48"/>
      <c r="G10790" s="48"/>
      <c r="H10790" s="61"/>
      <c r="I10790" s="48"/>
      <c r="J10790" s="48"/>
    </row>
    <row r="10791" spans="6:10" x14ac:dyDescent="0.25">
      <c r="F10791" s="48"/>
      <c r="G10791" s="48"/>
      <c r="H10791" s="61"/>
      <c r="I10791" s="48"/>
      <c r="J10791" s="48"/>
    </row>
    <row r="10792" spans="6:10" x14ac:dyDescent="0.25">
      <c r="F10792" s="48"/>
      <c r="G10792" s="48"/>
      <c r="H10792" s="61"/>
      <c r="I10792" s="48"/>
      <c r="J10792" s="48"/>
    </row>
    <row r="10793" spans="6:10" x14ac:dyDescent="0.25">
      <c r="F10793" s="48"/>
      <c r="G10793" s="48"/>
      <c r="H10793" s="61"/>
      <c r="I10793" s="48"/>
      <c r="J10793" s="48"/>
    </row>
    <row r="10794" spans="6:10" x14ac:dyDescent="0.25">
      <c r="F10794" s="48"/>
      <c r="G10794" s="48"/>
      <c r="H10794" s="61"/>
      <c r="I10794" s="48"/>
      <c r="J10794" s="48"/>
    </row>
    <row r="10795" spans="6:10" x14ac:dyDescent="0.25">
      <c r="F10795" s="48"/>
      <c r="G10795" s="48"/>
      <c r="H10795" s="61"/>
      <c r="I10795" s="48"/>
      <c r="J10795" s="48"/>
    </row>
    <row r="10796" spans="6:10" x14ac:dyDescent="0.25">
      <c r="F10796" s="48"/>
      <c r="G10796" s="48"/>
      <c r="H10796" s="61"/>
      <c r="I10796" s="48"/>
      <c r="J10796" s="48"/>
    </row>
    <row r="10797" spans="6:10" x14ac:dyDescent="0.25">
      <c r="F10797" s="48"/>
      <c r="G10797" s="48"/>
      <c r="H10797" s="61"/>
      <c r="I10797" s="48"/>
      <c r="J10797" s="48"/>
    </row>
    <row r="10798" spans="6:10" x14ac:dyDescent="0.25">
      <c r="F10798" s="48"/>
      <c r="G10798" s="48"/>
      <c r="H10798" s="61"/>
      <c r="I10798" s="48"/>
      <c r="J10798" s="48"/>
    </row>
    <row r="10799" spans="6:10" x14ac:dyDescent="0.25">
      <c r="F10799" s="48"/>
      <c r="G10799" s="48"/>
      <c r="H10799" s="61"/>
      <c r="I10799" s="48"/>
      <c r="J10799" s="48"/>
    </row>
    <row r="10800" spans="6:10" x14ac:dyDescent="0.25">
      <c r="F10800" s="48"/>
      <c r="G10800" s="48"/>
      <c r="H10800" s="61"/>
      <c r="I10800" s="48"/>
      <c r="J10800" s="48"/>
    </row>
    <row r="10801" spans="6:10" x14ac:dyDescent="0.25">
      <c r="F10801" s="48"/>
      <c r="G10801" s="48"/>
      <c r="H10801" s="61"/>
      <c r="I10801" s="48"/>
      <c r="J10801" s="48"/>
    </row>
    <row r="10802" spans="6:10" x14ac:dyDescent="0.25">
      <c r="F10802" s="48"/>
      <c r="G10802" s="48"/>
      <c r="H10802" s="61"/>
      <c r="I10802" s="48"/>
      <c r="J10802" s="48"/>
    </row>
    <row r="10803" spans="6:10" x14ac:dyDescent="0.25">
      <c r="F10803" s="48"/>
      <c r="G10803" s="48"/>
      <c r="H10803" s="61"/>
      <c r="I10803" s="48"/>
      <c r="J10803" s="48"/>
    </row>
    <row r="10804" spans="6:10" x14ac:dyDescent="0.25">
      <c r="F10804" s="48"/>
      <c r="G10804" s="48"/>
      <c r="H10804" s="61"/>
      <c r="I10804" s="48"/>
      <c r="J10804" s="48"/>
    </row>
    <row r="10805" spans="6:10" x14ac:dyDescent="0.25">
      <c r="F10805" s="48"/>
      <c r="G10805" s="48"/>
      <c r="H10805" s="61"/>
      <c r="I10805" s="48"/>
      <c r="J10805" s="48"/>
    </row>
    <row r="10806" spans="6:10" x14ac:dyDescent="0.25">
      <c r="F10806" s="48"/>
      <c r="G10806" s="48"/>
      <c r="H10806" s="61"/>
      <c r="I10806" s="48"/>
      <c r="J10806" s="48"/>
    </row>
    <row r="10807" spans="6:10" x14ac:dyDescent="0.25">
      <c r="F10807" s="48"/>
      <c r="G10807" s="48"/>
      <c r="H10807" s="61"/>
      <c r="I10807" s="48"/>
      <c r="J10807" s="48"/>
    </row>
    <row r="10808" spans="6:10" x14ac:dyDescent="0.25">
      <c r="F10808" s="48"/>
      <c r="G10808" s="48"/>
      <c r="H10808" s="61"/>
      <c r="I10808" s="48"/>
      <c r="J10808" s="48"/>
    </row>
    <row r="10809" spans="6:10" x14ac:dyDescent="0.25">
      <c r="F10809" s="48"/>
      <c r="G10809" s="48"/>
      <c r="H10809" s="61"/>
      <c r="I10809" s="48"/>
      <c r="J10809" s="48"/>
    </row>
    <row r="10810" spans="6:10" x14ac:dyDescent="0.25">
      <c r="F10810" s="48"/>
      <c r="G10810" s="48"/>
      <c r="H10810" s="61"/>
      <c r="I10810" s="48"/>
      <c r="J10810" s="48"/>
    </row>
    <row r="10811" spans="6:10" x14ac:dyDescent="0.25">
      <c r="F10811" s="48"/>
      <c r="G10811" s="48"/>
      <c r="H10811" s="61"/>
      <c r="I10811" s="48"/>
      <c r="J10811" s="48"/>
    </row>
    <row r="10812" spans="6:10" x14ac:dyDescent="0.25">
      <c r="F10812" s="48"/>
      <c r="G10812" s="48"/>
      <c r="H10812" s="61"/>
      <c r="I10812" s="48"/>
      <c r="J10812" s="48"/>
    </row>
    <row r="10813" spans="6:10" x14ac:dyDescent="0.25">
      <c r="F10813" s="48"/>
      <c r="G10813" s="48"/>
      <c r="H10813" s="61"/>
      <c r="I10813" s="48"/>
      <c r="J10813" s="48"/>
    </row>
    <row r="10814" spans="6:10" x14ac:dyDescent="0.25">
      <c r="F10814" s="48"/>
      <c r="G10814" s="48"/>
      <c r="H10814" s="61"/>
      <c r="I10814" s="48"/>
      <c r="J10814" s="48"/>
    </row>
    <row r="10815" spans="6:10" x14ac:dyDescent="0.25">
      <c r="F10815" s="48"/>
      <c r="G10815" s="48"/>
      <c r="H10815" s="61"/>
      <c r="I10815" s="48"/>
      <c r="J10815" s="48"/>
    </row>
    <row r="10816" spans="6:10" x14ac:dyDescent="0.25">
      <c r="F10816" s="48"/>
      <c r="G10816" s="48"/>
      <c r="H10816" s="61"/>
      <c r="I10816" s="48"/>
      <c r="J10816" s="48"/>
    </row>
    <row r="10817" spans="6:10" x14ac:dyDescent="0.25">
      <c r="F10817" s="48"/>
      <c r="G10817" s="48"/>
      <c r="H10817" s="61"/>
      <c r="I10817" s="48"/>
      <c r="J10817" s="48"/>
    </row>
    <row r="10818" spans="6:10" x14ac:dyDescent="0.25">
      <c r="F10818" s="48"/>
      <c r="G10818" s="48"/>
      <c r="H10818" s="61"/>
      <c r="I10818" s="48"/>
      <c r="J10818" s="48"/>
    </row>
    <row r="10819" spans="6:10" x14ac:dyDescent="0.25">
      <c r="F10819" s="48"/>
      <c r="G10819" s="48"/>
      <c r="H10819" s="61"/>
      <c r="I10819" s="48"/>
      <c r="J10819" s="48"/>
    </row>
    <row r="10820" spans="6:10" x14ac:dyDescent="0.25">
      <c r="F10820" s="48"/>
      <c r="G10820" s="48"/>
      <c r="H10820" s="61"/>
      <c r="I10820" s="48"/>
      <c r="J10820" s="48"/>
    </row>
    <row r="10821" spans="6:10" x14ac:dyDescent="0.25">
      <c r="F10821" s="48"/>
      <c r="G10821" s="48"/>
      <c r="H10821" s="61"/>
      <c r="I10821" s="48"/>
      <c r="J10821" s="48"/>
    </row>
    <row r="10822" spans="6:10" x14ac:dyDescent="0.25">
      <c r="F10822" s="48"/>
      <c r="G10822" s="48"/>
      <c r="H10822" s="61"/>
      <c r="I10822" s="48"/>
      <c r="J10822" s="48"/>
    </row>
    <row r="10823" spans="6:10" x14ac:dyDescent="0.25">
      <c r="F10823" s="48"/>
      <c r="G10823" s="48"/>
      <c r="H10823" s="61"/>
      <c r="I10823" s="48"/>
      <c r="J10823" s="48"/>
    </row>
    <row r="10824" spans="6:10" x14ac:dyDescent="0.25">
      <c r="F10824" s="48"/>
      <c r="G10824" s="48"/>
      <c r="H10824" s="61"/>
      <c r="I10824" s="48"/>
      <c r="J10824" s="48"/>
    </row>
    <row r="10825" spans="6:10" x14ac:dyDescent="0.25">
      <c r="F10825" s="48"/>
      <c r="G10825" s="48"/>
      <c r="H10825" s="61"/>
      <c r="I10825" s="48"/>
      <c r="J10825" s="48"/>
    </row>
    <row r="10826" spans="6:10" x14ac:dyDescent="0.25">
      <c r="F10826" s="48"/>
      <c r="G10826" s="48"/>
      <c r="H10826" s="61"/>
      <c r="I10826" s="48"/>
      <c r="J10826" s="48"/>
    </row>
    <row r="10827" spans="6:10" x14ac:dyDescent="0.25">
      <c r="F10827" s="48"/>
      <c r="G10827" s="48"/>
      <c r="H10827" s="61"/>
      <c r="I10827" s="48"/>
      <c r="J10827" s="48"/>
    </row>
    <row r="10828" spans="6:10" x14ac:dyDescent="0.25">
      <c r="F10828" s="48"/>
      <c r="G10828" s="48"/>
      <c r="H10828" s="61"/>
      <c r="I10828" s="48"/>
      <c r="J10828" s="48"/>
    </row>
    <row r="10829" spans="6:10" x14ac:dyDescent="0.25">
      <c r="F10829" s="48"/>
      <c r="G10829" s="48"/>
      <c r="H10829" s="61"/>
      <c r="I10829" s="48"/>
      <c r="J10829" s="48"/>
    </row>
    <row r="10830" spans="6:10" x14ac:dyDescent="0.25">
      <c r="F10830" s="48"/>
      <c r="G10830" s="48"/>
      <c r="H10830" s="61"/>
      <c r="I10830" s="48"/>
      <c r="J10830" s="48"/>
    </row>
    <row r="10831" spans="6:10" x14ac:dyDescent="0.25">
      <c r="F10831" s="48"/>
      <c r="G10831" s="48"/>
      <c r="H10831" s="61"/>
      <c r="I10831" s="48"/>
      <c r="J10831" s="48"/>
    </row>
    <row r="10832" spans="6:10" x14ac:dyDescent="0.25">
      <c r="F10832" s="48"/>
      <c r="G10832" s="48"/>
      <c r="H10832" s="61"/>
      <c r="I10832" s="48"/>
      <c r="J10832" s="48"/>
    </row>
    <row r="10833" spans="6:10" x14ac:dyDescent="0.25">
      <c r="F10833" s="48"/>
      <c r="G10833" s="48"/>
      <c r="H10833" s="61"/>
      <c r="I10833" s="48"/>
      <c r="J10833" s="48"/>
    </row>
    <row r="10834" spans="6:10" x14ac:dyDescent="0.25">
      <c r="F10834" s="48"/>
      <c r="G10834" s="48"/>
      <c r="H10834" s="61"/>
      <c r="I10834" s="48"/>
      <c r="J10834" s="48"/>
    </row>
    <row r="10835" spans="6:10" x14ac:dyDescent="0.25">
      <c r="F10835" s="48"/>
      <c r="G10835" s="48"/>
      <c r="H10835" s="61"/>
      <c r="I10835" s="48"/>
      <c r="J10835" s="48"/>
    </row>
    <row r="10836" spans="6:10" x14ac:dyDescent="0.25">
      <c r="F10836" s="48"/>
      <c r="G10836" s="48"/>
      <c r="H10836" s="61"/>
      <c r="I10836" s="48"/>
      <c r="J10836" s="48"/>
    </row>
    <row r="10837" spans="6:10" x14ac:dyDescent="0.25">
      <c r="F10837" s="48"/>
      <c r="G10837" s="48"/>
      <c r="H10837" s="61"/>
      <c r="I10837" s="48"/>
      <c r="J10837" s="48"/>
    </row>
    <row r="10838" spans="6:10" x14ac:dyDescent="0.25">
      <c r="F10838" s="48"/>
      <c r="G10838" s="48"/>
      <c r="H10838" s="61"/>
      <c r="I10838" s="48"/>
      <c r="J10838" s="48"/>
    </row>
    <row r="10839" spans="6:10" x14ac:dyDescent="0.25">
      <c r="F10839" s="48"/>
      <c r="G10839" s="48"/>
      <c r="H10839" s="61"/>
      <c r="I10839" s="48"/>
      <c r="J10839" s="48"/>
    </row>
    <row r="10840" spans="6:10" x14ac:dyDescent="0.25">
      <c r="F10840" s="48"/>
      <c r="G10840" s="48"/>
      <c r="H10840" s="61"/>
      <c r="I10840" s="48"/>
      <c r="J10840" s="48"/>
    </row>
    <row r="10841" spans="6:10" x14ac:dyDescent="0.25">
      <c r="F10841" s="48"/>
      <c r="G10841" s="48"/>
      <c r="H10841" s="61"/>
      <c r="I10841" s="48"/>
      <c r="J10841" s="48"/>
    </row>
    <row r="10842" spans="6:10" x14ac:dyDescent="0.25">
      <c r="F10842" s="48"/>
      <c r="G10842" s="48"/>
      <c r="H10842" s="61"/>
      <c r="I10842" s="48"/>
      <c r="J10842" s="48"/>
    </row>
    <row r="10843" spans="6:10" x14ac:dyDescent="0.25">
      <c r="F10843" s="48"/>
      <c r="G10843" s="48"/>
      <c r="H10843" s="61"/>
      <c r="I10843" s="48"/>
      <c r="J10843" s="48"/>
    </row>
    <row r="10844" spans="6:10" x14ac:dyDescent="0.25">
      <c r="F10844" s="48"/>
      <c r="G10844" s="48"/>
      <c r="H10844" s="61"/>
      <c r="I10844" s="48"/>
      <c r="J10844" s="48"/>
    </row>
    <row r="10845" spans="6:10" x14ac:dyDescent="0.25">
      <c r="F10845" s="48"/>
      <c r="G10845" s="48"/>
      <c r="H10845" s="61"/>
      <c r="I10845" s="48"/>
      <c r="J10845" s="48"/>
    </row>
    <row r="10846" spans="6:10" x14ac:dyDescent="0.25">
      <c r="F10846" s="48"/>
      <c r="G10846" s="48"/>
      <c r="H10846" s="61"/>
      <c r="I10846" s="48"/>
      <c r="J10846" s="48"/>
    </row>
    <row r="10847" spans="6:10" x14ac:dyDescent="0.25">
      <c r="F10847" s="48"/>
      <c r="G10847" s="48"/>
      <c r="H10847" s="61"/>
      <c r="I10847" s="48"/>
      <c r="J10847" s="48"/>
    </row>
    <row r="10848" spans="6:10" x14ac:dyDescent="0.25">
      <c r="F10848" s="48"/>
      <c r="G10848" s="48"/>
      <c r="H10848" s="61"/>
      <c r="I10848" s="48"/>
      <c r="J10848" s="48"/>
    </row>
    <row r="10849" spans="6:10" x14ac:dyDescent="0.25">
      <c r="F10849" s="48"/>
      <c r="G10849" s="48"/>
      <c r="H10849" s="61"/>
      <c r="I10849" s="48"/>
      <c r="J10849" s="48"/>
    </row>
    <row r="10850" spans="6:10" x14ac:dyDescent="0.25">
      <c r="F10850" s="48"/>
      <c r="G10850" s="48"/>
      <c r="H10850" s="61"/>
      <c r="I10850" s="48"/>
      <c r="J10850" s="48"/>
    </row>
    <row r="10851" spans="6:10" x14ac:dyDescent="0.25">
      <c r="F10851" s="48"/>
      <c r="G10851" s="48"/>
      <c r="H10851" s="61"/>
      <c r="I10851" s="48"/>
      <c r="J10851" s="48"/>
    </row>
    <row r="10852" spans="6:10" x14ac:dyDescent="0.25">
      <c r="F10852" s="48"/>
      <c r="G10852" s="48"/>
      <c r="H10852" s="61"/>
      <c r="I10852" s="48"/>
      <c r="J10852" s="48"/>
    </row>
    <row r="10853" spans="6:10" x14ac:dyDescent="0.25">
      <c r="F10853" s="48"/>
      <c r="G10853" s="48"/>
      <c r="H10853" s="61"/>
      <c r="I10853" s="48"/>
      <c r="J10853" s="48"/>
    </row>
    <row r="10854" spans="6:10" x14ac:dyDescent="0.25">
      <c r="F10854" s="48"/>
      <c r="G10854" s="48"/>
      <c r="H10854" s="61"/>
      <c r="I10854" s="48"/>
      <c r="J10854" s="48"/>
    </row>
    <row r="10855" spans="6:10" x14ac:dyDescent="0.25">
      <c r="F10855" s="48"/>
      <c r="G10855" s="48"/>
      <c r="H10855" s="61"/>
      <c r="I10855" s="48"/>
      <c r="J10855" s="48"/>
    </row>
    <row r="10856" spans="6:10" x14ac:dyDescent="0.25">
      <c r="F10856" s="48"/>
      <c r="G10856" s="48"/>
      <c r="H10856" s="61"/>
      <c r="I10856" s="48"/>
      <c r="J10856" s="48"/>
    </row>
    <row r="10857" spans="6:10" x14ac:dyDescent="0.25">
      <c r="F10857" s="48"/>
      <c r="G10857" s="48"/>
      <c r="H10857" s="61"/>
      <c r="I10857" s="48"/>
      <c r="J10857" s="48"/>
    </row>
    <row r="10858" spans="6:10" x14ac:dyDescent="0.25">
      <c r="F10858" s="48"/>
      <c r="G10858" s="48"/>
      <c r="H10858" s="61"/>
      <c r="I10858" s="48"/>
      <c r="J10858" s="48"/>
    </row>
    <row r="10859" spans="6:10" x14ac:dyDescent="0.25">
      <c r="F10859" s="48"/>
      <c r="G10859" s="48"/>
      <c r="H10859" s="61"/>
      <c r="I10859" s="48"/>
      <c r="J10859" s="48"/>
    </row>
    <row r="10860" spans="6:10" x14ac:dyDescent="0.25">
      <c r="F10860" s="48"/>
      <c r="G10860" s="48"/>
      <c r="H10860" s="61"/>
      <c r="I10860" s="48"/>
      <c r="J10860" s="48"/>
    </row>
    <row r="10861" spans="6:10" x14ac:dyDescent="0.25">
      <c r="F10861" s="48"/>
      <c r="G10861" s="48"/>
      <c r="H10861" s="61"/>
      <c r="I10861" s="48"/>
      <c r="J10861" s="48"/>
    </row>
    <row r="10862" spans="6:10" x14ac:dyDescent="0.25">
      <c r="F10862" s="48"/>
      <c r="G10862" s="48"/>
      <c r="H10862" s="61"/>
      <c r="I10862" s="48"/>
      <c r="J10862" s="48"/>
    </row>
    <row r="10863" spans="6:10" x14ac:dyDescent="0.25">
      <c r="F10863" s="48"/>
      <c r="G10863" s="48"/>
      <c r="H10863" s="61"/>
      <c r="I10863" s="48"/>
      <c r="J10863" s="48"/>
    </row>
    <row r="10864" spans="6:10" x14ac:dyDescent="0.25">
      <c r="F10864" s="48"/>
      <c r="G10864" s="48"/>
      <c r="H10864" s="61"/>
      <c r="I10864" s="48"/>
      <c r="J10864" s="48"/>
    </row>
    <row r="10865" spans="6:10" x14ac:dyDescent="0.25">
      <c r="F10865" s="48"/>
      <c r="G10865" s="48"/>
      <c r="H10865" s="61"/>
      <c r="I10865" s="48"/>
      <c r="J10865" s="48"/>
    </row>
    <row r="10866" spans="6:10" x14ac:dyDescent="0.25">
      <c r="F10866" s="48"/>
      <c r="G10866" s="48"/>
      <c r="H10866" s="61"/>
      <c r="I10866" s="48"/>
      <c r="J10866" s="48"/>
    </row>
    <row r="10867" spans="6:10" x14ac:dyDescent="0.25">
      <c r="F10867" s="48"/>
      <c r="G10867" s="48"/>
      <c r="H10867" s="61"/>
      <c r="I10867" s="48"/>
      <c r="J10867" s="48"/>
    </row>
    <row r="10868" spans="6:10" x14ac:dyDescent="0.25">
      <c r="F10868" s="48"/>
      <c r="G10868" s="48"/>
      <c r="H10868" s="61"/>
      <c r="I10868" s="48"/>
      <c r="J10868" s="48"/>
    </row>
    <row r="10869" spans="6:10" x14ac:dyDescent="0.25">
      <c r="F10869" s="48"/>
      <c r="G10869" s="48"/>
      <c r="H10869" s="61"/>
      <c r="I10869" s="48"/>
      <c r="J10869" s="48"/>
    </row>
    <row r="10870" spans="6:10" x14ac:dyDescent="0.25">
      <c r="F10870" s="48"/>
      <c r="G10870" s="48"/>
      <c r="H10870" s="61"/>
      <c r="I10870" s="48"/>
      <c r="J10870" s="48"/>
    </row>
    <row r="10871" spans="6:10" x14ac:dyDescent="0.25">
      <c r="F10871" s="48"/>
      <c r="G10871" s="48"/>
      <c r="H10871" s="61"/>
      <c r="I10871" s="48"/>
      <c r="J10871" s="48"/>
    </row>
    <row r="10872" spans="6:10" x14ac:dyDescent="0.25">
      <c r="F10872" s="48"/>
      <c r="G10872" s="48"/>
      <c r="H10872" s="61"/>
      <c r="I10872" s="48"/>
      <c r="J10872" s="48"/>
    </row>
    <row r="10873" spans="6:10" x14ac:dyDescent="0.25">
      <c r="F10873" s="48"/>
      <c r="G10873" s="48"/>
      <c r="H10873" s="61"/>
      <c r="I10873" s="48"/>
      <c r="J10873" s="48"/>
    </row>
    <row r="10874" spans="6:10" x14ac:dyDescent="0.25">
      <c r="F10874" s="48"/>
      <c r="G10874" s="48"/>
      <c r="H10874" s="61"/>
      <c r="I10874" s="48"/>
      <c r="J10874" s="48"/>
    </row>
    <row r="10875" spans="6:10" x14ac:dyDescent="0.25">
      <c r="F10875" s="48"/>
      <c r="G10875" s="48"/>
      <c r="H10875" s="61"/>
      <c r="I10875" s="48"/>
      <c r="J10875" s="48"/>
    </row>
    <row r="10876" spans="6:10" x14ac:dyDescent="0.25">
      <c r="F10876" s="48"/>
      <c r="G10876" s="48"/>
      <c r="H10876" s="61"/>
      <c r="I10876" s="48"/>
      <c r="J10876" s="48"/>
    </row>
    <row r="10877" spans="6:10" x14ac:dyDescent="0.25">
      <c r="F10877" s="48"/>
      <c r="G10877" s="48"/>
      <c r="H10877" s="61"/>
      <c r="I10877" s="48"/>
      <c r="J10877" s="48"/>
    </row>
    <row r="10878" spans="6:10" x14ac:dyDescent="0.25">
      <c r="F10878" s="48"/>
      <c r="G10878" s="48"/>
      <c r="H10878" s="61"/>
      <c r="I10878" s="48"/>
      <c r="J10878" s="48"/>
    </row>
    <row r="10879" spans="6:10" x14ac:dyDescent="0.25">
      <c r="F10879" s="48"/>
      <c r="G10879" s="48"/>
      <c r="H10879" s="61"/>
      <c r="I10879" s="48"/>
      <c r="J10879" s="48"/>
    </row>
    <row r="10880" spans="6:10" x14ac:dyDescent="0.25">
      <c r="F10880" s="48"/>
      <c r="G10880" s="48"/>
      <c r="H10880" s="61"/>
      <c r="I10880" s="48"/>
      <c r="J10880" s="48"/>
    </row>
    <row r="10881" spans="6:10" x14ac:dyDescent="0.25">
      <c r="F10881" s="48"/>
      <c r="G10881" s="48"/>
      <c r="H10881" s="61"/>
      <c r="I10881" s="48"/>
      <c r="J10881" s="48"/>
    </row>
    <row r="10882" spans="6:10" x14ac:dyDescent="0.25">
      <c r="F10882" s="48"/>
      <c r="G10882" s="48"/>
      <c r="H10882" s="61"/>
      <c r="I10882" s="48"/>
      <c r="J10882" s="48"/>
    </row>
    <row r="10883" spans="6:10" x14ac:dyDescent="0.25">
      <c r="F10883" s="48"/>
      <c r="G10883" s="48"/>
      <c r="H10883" s="61"/>
      <c r="I10883" s="48"/>
      <c r="J10883" s="48"/>
    </row>
    <row r="10884" spans="6:10" x14ac:dyDescent="0.25">
      <c r="F10884" s="48"/>
      <c r="G10884" s="48"/>
      <c r="H10884" s="61"/>
      <c r="I10884" s="48"/>
      <c r="J10884" s="48"/>
    </row>
    <row r="10885" spans="6:10" x14ac:dyDescent="0.25">
      <c r="F10885" s="48"/>
      <c r="G10885" s="48"/>
      <c r="H10885" s="61"/>
      <c r="I10885" s="48"/>
      <c r="J10885" s="48"/>
    </row>
    <row r="10886" spans="6:10" x14ac:dyDescent="0.25">
      <c r="F10886" s="48"/>
      <c r="G10886" s="48"/>
      <c r="H10886" s="61"/>
      <c r="I10886" s="48"/>
      <c r="J10886" s="48"/>
    </row>
    <row r="10887" spans="6:10" x14ac:dyDescent="0.25">
      <c r="F10887" s="48"/>
      <c r="G10887" s="48"/>
      <c r="H10887" s="61"/>
      <c r="I10887" s="48"/>
      <c r="J10887" s="48"/>
    </row>
    <row r="10888" spans="6:10" x14ac:dyDescent="0.25">
      <c r="F10888" s="48"/>
      <c r="G10888" s="48"/>
      <c r="H10888" s="61"/>
      <c r="I10888" s="48"/>
      <c r="J10888" s="48"/>
    </row>
    <row r="10889" spans="6:10" x14ac:dyDescent="0.25">
      <c r="F10889" s="48"/>
      <c r="G10889" s="48"/>
      <c r="H10889" s="61"/>
      <c r="I10889" s="48"/>
      <c r="J10889" s="48"/>
    </row>
    <row r="10890" spans="6:10" x14ac:dyDescent="0.25">
      <c r="F10890" s="48"/>
      <c r="G10890" s="48"/>
      <c r="H10890" s="61"/>
      <c r="I10890" s="48"/>
      <c r="J10890" s="48"/>
    </row>
    <row r="10891" spans="6:10" x14ac:dyDescent="0.25">
      <c r="F10891" s="48"/>
      <c r="G10891" s="48"/>
      <c r="H10891" s="61"/>
      <c r="I10891" s="48"/>
      <c r="J10891" s="48"/>
    </row>
    <row r="10892" spans="6:10" x14ac:dyDescent="0.25">
      <c r="F10892" s="48"/>
      <c r="G10892" s="48"/>
      <c r="H10892" s="61"/>
      <c r="I10892" s="48"/>
      <c r="J10892" s="48"/>
    </row>
    <row r="10893" spans="6:10" x14ac:dyDescent="0.25">
      <c r="F10893" s="48"/>
      <c r="G10893" s="48"/>
      <c r="H10893" s="61"/>
      <c r="I10893" s="48"/>
      <c r="J10893" s="48"/>
    </row>
    <row r="10894" spans="6:10" x14ac:dyDescent="0.25">
      <c r="F10894" s="48"/>
      <c r="G10894" s="48"/>
      <c r="H10894" s="61"/>
      <c r="I10894" s="48"/>
      <c r="J10894" s="48"/>
    </row>
    <row r="10895" spans="6:10" x14ac:dyDescent="0.25">
      <c r="F10895" s="48"/>
      <c r="G10895" s="48"/>
      <c r="H10895" s="61"/>
      <c r="I10895" s="48"/>
      <c r="J10895" s="48"/>
    </row>
    <row r="10896" spans="6:10" x14ac:dyDescent="0.25">
      <c r="F10896" s="48"/>
      <c r="G10896" s="48"/>
      <c r="H10896" s="61"/>
      <c r="I10896" s="48"/>
      <c r="J10896" s="48"/>
    </row>
    <row r="10897" spans="6:10" x14ac:dyDescent="0.25">
      <c r="F10897" s="48"/>
      <c r="G10897" s="48"/>
      <c r="H10897" s="61"/>
      <c r="I10897" s="48"/>
      <c r="J10897" s="48"/>
    </row>
    <row r="10898" spans="6:10" x14ac:dyDescent="0.25">
      <c r="F10898" s="48"/>
      <c r="G10898" s="48"/>
      <c r="H10898" s="61"/>
      <c r="I10898" s="48"/>
      <c r="J10898" s="48"/>
    </row>
    <row r="10899" spans="6:10" x14ac:dyDescent="0.25">
      <c r="F10899" s="48"/>
      <c r="G10899" s="48"/>
      <c r="H10899" s="61"/>
      <c r="I10899" s="48"/>
      <c r="J10899" s="48"/>
    </row>
    <row r="10900" spans="6:10" x14ac:dyDescent="0.25">
      <c r="F10900" s="48"/>
      <c r="G10900" s="48"/>
      <c r="H10900" s="61"/>
      <c r="I10900" s="48"/>
      <c r="J10900" s="48"/>
    </row>
    <row r="10901" spans="6:10" x14ac:dyDescent="0.25">
      <c r="F10901" s="48"/>
      <c r="G10901" s="48"/>
      <c r="H10901" s="61"/>
      <c r="I10901" s="48"/>
      <c r="J10901" s="48"/>
    </row>
    <row r="10902" spans="6:10" x14ac:dyDescent="0.25">
      <c r="F10902" s="48"/>
      <c r="G10902" s="48"/>
      <c r="H10902" s="61"/>
      <c r="I10902" s="48"/>
      <c r="J10902" s="48"/>
    </row>
    <row r="10903" spans="6:10" x14ac:dyDescent="0.25">
      <c r="F10903" s="48"/>
      <c r="G10903" s="48"/>
      <c r="H10903" s="61"/>
      <c r="I10903" s="48"/>
      <c r="J10903" s="48"/>
    </row>
    <row r="10904" spans="6:10" x14ac:dyDescent="0.25">
      <c r="F10904" s="48"/>
      <c r="G10904" s="48"/>
      <c r="H10904" s="61"/>
      <c r="I10904" s="48"/>
      <c r="J10904" s="48"/>
    </row>
    <row r="10905" spans="6:10" x14ac:dyDescent="0.25">
      <c r="F10905" s="48"/>
      <c r="G10905" s="48"/>
      <c r="H10905" s="61"/>
      <c r="I10905" s="48"/>
      <c r="J10905" s="48"/>
    </row>
    <row r="10906" spans="6:10" x14ac:dyDescent="0.25">
      <c r="F10906" s="48"/>
      <c r="G10906" s="48"/>
      <c r="H10906" s="61"/>
      <c r="I10906" s="48"/>
      <c r="J10906" s="48"/>
    </row>
    <row r="10907" spans="6:10" x14ac:dyDescent="0.25">
      <c r="F10907" s="48"/>
      <c r="G10907" s="48"/>
      <c r="H10907" s="61"/>
      <c r="I10907" s="48"/>
      <c r="J10907" s="48"/>
    </row>
    <row r="10908" spans="6:10" x14ac:dyDescent="0.25">
      <c r="F10908" s="48"/>
      <c r="G10908" s="48"/>
      <c r="H10908" s="61"/>
      <c r="I10908" s="48"/>
      <c r="J10908" s="48"/>
    </row>
    <row r="10909" spans="6:10" x14ac:dyDescent="0.25">
      <c r="F10909" s="48"/>
      <c r="G10909" s="48"/>
      <c r="H10909" s="61"/>
      <c r="I10909" s="48"/>
      <c r="J10909" s="48"/>
    </row>
    <row r="10910" spans="6:10" x14ac:dyDescent="0.25">
      <c r="F10910" s="48"/>
      <c r="G10910" s="48"/>
      <c r="H10910" s="61"/>
      <c r="I10910" s="48"/>
      <c r="J10910" s="48"/>
    </row>
    <row r="10911" spans="6:10" x14ac:dyDescent="0.25">
      <c r="F10911" s="48"/>
      <c r="G10911" s="48"/>
      <c r="H10911" s="61"/>
      <c r="I10911" s="48"/>
      <c r="J10911" s="48"/>
    </row>
    <row r="10912" spans="6:10" x14ac:dyDescent="0.25">
      <c r="F10912" s="48"/>
      <c r="G10912" s="48"/>
      <c r="H10912" s="61"/>
      <c r="I10912" s="48"/>
      <c r="J10912" s="48"/>
    </row>
    <row r="10913" spans="6:10" x14ac:dyDescent="0.25">
      <c r="F10913" s="48"/>
      <c r="G10913" s="48"/>
      <c r="H10913" s="61"/>
      <c r="I10913" s="48"/>
      <c r="J10913" s="48"/>
    </row>
    <row r="10914" spans="6:10" x14ac:dyDescent="0.25">
      <c r="F10914" s="48"/>
      <c r="G10914" s="48"/>
      <c r="H10914" s="61"/>
      <c r="I10914" s="48"/>
      <c r="J10914" s="48"/>
    </row>
    <row r="10915" spans="6:10" x14ac:dyDescent="0.25">
      <c r="F10915" s="48"/>
      <c r="G10915" s="48"/>
      <c r="H10915" s="61"/>
      <c r="I10915" s="48"/>
      <c r="J10915" s="48"/>
    </row>
    <row r="10916" spans="6:10" x14ac:dyDescent="0.25">
      <c r="F10916" s="48"/>
      <c r="G10916" s="48"/>
      <c r="H10916" s="61"/>
      <c r="I10916" s="48"/>
      <c r="J10916" s="48"/>
    </row>
    <row r="10917" spans="6:10" x14ac:dyDescent="0.25">
      <c r="F10917" s="48"/>
      <c r="G10917" s="48"/>
      <c r="H10917" s="61"/>
      <c r="I10917" s="48"/>
      <c r="J10917" s="48"/>
    </row>
    <row r="10918" spans="6:10" x14ac:dyDescent="0.25">
      <c r="F10918" s="48"/>
      <c r="G10918" s="48"/>
      <c r="H10918" s="61"/>
      <c r="I10918" s="48"/>
      <c r="J10918" s="48"/>
    </row>
    <row r="10919" spans="6:10" x14ac:dyDescent="0.25">
      <c r="F10919" s="48"/>
      <c r="G10919" s="48"/>
      <c r="H10919" s="61"/>
      <c r="I10919" s="48"/>
      <c r="J10919" s="48"/>
    </row>
    <row r="10920" spans="6:10" x14ac:dyDescent="0.25">
      <c r="F10920" s="48"/>
      <c r="G10920" s="48"/>
      <c r="H10920" s="61"/>
      <c r="I10920" s="48"/>
      <c r="J10920" s="48"/>
    </row>
    <row r="10921" spans="6:10" x14ac:dyDescent="0.25">
      <c r="F10921" s="48"/>
      <c r="G10921" s="48"/>
      <c r="H10921" s="61"/>
      <c r="I10921" s="48"/>
      <c r="J10921" s="48"/>
    </row>
    <row r="10922" spans="6:10" x14ac:dyDescent="0.25">
      <c r="F10922" s="48"/>
      <c r="G10922" s="48"/>
      <c r="H10922" s="61"/>
      <c r="I10922" s="48"/>
      <c r="J10922" s="48"/>
    </row>
    <row r="10923" spans="6:10" x14ac:dyDescent="0.25">
      <c r="F10923" s="48"/>
      <c r="G10923" s="48"/>
      <c r="H10923" s="61"/>
      <c r="I10923" s="48"/>
      <c r="J10923" s="48"/>
    </row>
    <row r="10924" spans="6:10" x14ac:dyDescent="0.25">
      <c r="F10924" s="48"/>
      <c r="G10924" s="48"/>
      <c r="H10924" s="61"/>
      <c r="I10924" s="48"/>
      <c r="J10924" s="48"/>
    </row>
    <row r="10925" spans="6:10" x14ac:dyDescent="0.25">
      <c r="F10925" s="48"/>
      <c r="G10925" s="48"/>
      <c r="H10925" s="61"/>
      <c r="I10925" s="48"/>
      <c r="J10925" s="48"/>
    </row>
    <row r="10926" spans="6:10" x14ac:dyDescent="0.25">
      <c r="F10926" s="48"/>
      <c r="G10926" s="48"/>
      <c r="H10926" s="61"/>
      <c r="I10926" s="48"/>
      <c r="J10926" s="48"/>
    </row>
    <row r="10927" spans="6:10" x14ac:dyDescent="0.25">
      <c r="F10927" s="48"/>
      <c r="G10927" s="48"/>
      <c r="H10927" s="61"/>
      <c r="I10927" s="48"/>
      <c r="J10927" s="48"/>
    </row>
    <row r="10928" spans="6:10" x14ac:dyDescent="0.25">
      <c r="F10928" s="48"/>
      <c r="G10928" s="48"/>
      <c r="H10928" s="61"/>
      <c r="I10928" s="48"/>
      <c r="J10928" s="48"/>
    </row>
    <row r="10929" spans="6:10" x14ac:dyDescent="0.25">
      <c r="F10929" s="48"/>
      <c r="G10929" s="48"/>
      <c r="H10929" s="61"/>
      <c r="I10929" s="48"/>
      <c r="J10929" s="48"/>
    </row>
    <row r="10930" spans="6:10" x14ac:dyDescent="0.25">
      <c r="F10930" s="48"/>
      <c r="G10930" s="48"/>
      <c r="H10930" s="61"/>
      <c r="I10930" s="48"/>
      <c r="J10930" s="48"/>
    </row>
    <row r="10931" spans="6:10" x14ac:dyDescent="0.25">
      <c r="F10931" s="48"/>
      <c r="G10931" s="48"/>
      <c r="H10931" s="61"/>
      <c r="I10931" s="48"/>
      <c r="J10931" s="48"/>
    </row>
    <row r="10932" spans="6:10" x14ac:dyDescent="0.25">
      <c r="F10932" s="48"/>
      <c r="G10932" s="48"/>
      <c r="H10932" s="61"/>
      <c r="I10932" s="48"/>
      <c r="J10932" s="48"/>
    </row>
    <row r="10933" spans="6:10" x14ac:dyDescent="0.25">
      <c r="F10933" s="48"/>
      <c r="G10933" s="48"/>
      <c r="H10933" s="61"/>
      <c r="I10933" s="48"/>
      <c r="J10933" s="48"/>
    </row>
    <row r="10934" spans="6:10" x14ac:dyDescent="0.25">
      <c r="F10934" s="48"/>
      <c r="G10934" s="48"/>
      <c r="H10934" s="61"/>
      <c r="I10934" s="48"/>
      <c r="J10934" s="48"/>
    </row>
    <row r="10935" spans="6:10" x14ac:dyDescent="0.25">
      <c r="F10935" s="48"/>
      <c r="G10935" s="48"/>
      <c r="H10935" s="61"/>
      <c r="I10935" s="48"/>
      <c r="J10935" s="48"/>
    </row>
    <row r="10936" spans="6:10" x14ac:dyDescent="0.25">
      <c r="F10936" s="48"/>
      <c r="G10936" s="48"/>
      <c r="H10936" s="61"/>
      <c r="I10936" s="48"/>
      <c r="J10936" s="48"/>
    </row>
    <row r="10937" spans="6:10" x14ac:dyDescent="0.25">
      <c r="F10937" s="48"/>
      <c r="G10937" s="48"/>
      <c r="H10937" s="61"/>
      <c r="I10937" s="48"/>
      <c r="J10937" s="48"/>
    </row>
    <row r="10938" spans="6:10" x14ac:dyDescent="0.25">
      <c r="F10938" s="48"/>
      <c r="G10938" s="48"/>
      <c r="H10938" s="61"/>
      <c r="I10938" s="48"/>
      <c r="J10938" s="48"/>
    </row>
    <row r="10939" spans="6:10" x14ac:dyDescent="0.25">
      <c r="F10939" s="48"/>
      <c r="G10939" s="48"/>
      <c r="H10939" s="61"/>
      <c r="I10939" s="48"/>
      <c r="J10939" s="48"/>
    </row>
    <row r="10940" spans="6:10" x14ac:dyDescent="0.25">
      <c r="F10940" s="48"/>
      <c r="G10940" s="48"/>
      <c r="H10940" s="61"/>
      <c r="I10940" s="48"/>
      <c r="J10940" s="48"/>
    </row>
    <row r="10941" spans="6:10" x14ac:dyDescent="0.25">
      <c r="F10941" s="48"/>
      <c r="G10941" s="48"/>
      <c r="H10941" s="61"/>
      <c r="I10941" s="48"/>
      <c r="J10941" s="48"/>
    </row>
    <row r="10942" spans="6:10" x14ac:dyDescent="0.25">
      <c r="F10942" s="48"/>
      <c r="G10942" s="48"/>
      <c r="H10942" s="61"/>
      <c r="I10942" s="48"/>
      <c r="J10942" s="48"/>
    </row>
    <row r="10943" spans="6:10" x14ac:dyDescent="0.25">
      <c r="F10943" s="48"/>
      <c r="G10943" s="48"/>
      <c r="H10943" s="61"/>
      <c r="I10943" s="48"/>
      <c r="J10943" s="48"/>
    </row>
    <row r="10944" spans="6:10" x14ac:dyDescent="0.25">
      <c r="F10944" s="48"/>
      <c r="G10944" s="48"/>
      <c r="H10944" s="61"/>
      <c r="I10944" s="48"/>
      <c r="J10944" s="48"/>
    </row>
    <row r="10945" spans="6:10" x14ac:dyDescent="0.25">
      <c r="F10945" s="48"/>
      <c r="G10945" s="48"/>
      <c r="H10945" s="61"/>
      <c r="I10945" s="48"/>
      <c r="J10945" s="48"/>
    </row>
    <row r="10946" spans="6:10" x14ac:dyDescent="0.25">
      <c r="F10946" s="48"/>
      <c r="G10946" s="48"/>
      <c r="H10946" s="61"/>
      <c r="I10946" s="48"/>
      <c r="J10946" s="48"/>
    </row>
    <row r="10947" spans="6:10" x14ac:dyDescent="0.25">
      <c r="F10947" s="48"/>
      <c r="G10947" s="48"/>
      <c r="H10947" s="61"/>
      <c r="I10947" s="48"/>
      <c r="J10947" s="48"/>
    </row>
    <row r="10948" spans="6:10" x14ac:dyDescent="0.25">
      <c r="F10948" s="48"/>
      <c r="G10948" s="48"/>
      <c r="H10948" s="61"/>
      <c r="I10948" s="48"/>
      <c r="J10948" s="48"/>
    </row>
    <row r="10949" spans="6:10" x14ac:dyDescent="0.25">
      <c r="F10949" s="48"/>
      <c r="G10949" s="48"/>
      <c r="H10949" s="61"/>
      <c r="I10949" s="48"/>
      <c r="J10949" s="48"/>
    </row>
    <row r="10950" spans="6:10" x14ac:dyDescent="0.25">
      <c r="F10950" s="48"/>
      <c r="G10950" s="48"/>
      <c r="H10950" s="61"/>
      <c r="I10950" s="48"/>
      <c r="J10950" s="48"/>
    </row>
    <row r="10951" spans="6:10" x14ac:dyDescent="0.25">
      <c r="F10951" s="48"/>
      <c r="G10951" s="48"/>
      <c r="H10951" s="61"/>
      <c r="I10951" s="48"/>
      <c r="J10951" s="48"/>
    </row>
    <row r="10952" spans="6:10" x14ac:dyDescent="0.25">
      <c r="F10952" s="48"/>
      <c r="G10952" s="48"/>
      <c r="H10952" s="61"/>
      <c r="I10952" s="48"/>
      <c r="J10952" s="48"/>
    </row>
    <row r="10953" spans="6:10" x14ac:dyDescent="0.25">
      <c r="F10953" s="48"/>
      <c r="G10953" s="48"/>
      <c r="H10953" s="61"/>
      <c r="I10953" s="48"/>
      <c r="J10953" s="48"/>
    </row>
    <row r="10954" spans="6:10" x14ac:dyDescent="0.25">
      <c r="F10954" s="48"/>
      <c r="G10954" s="48"/>
      <c r="H10954" s="61"/>
      <c r="I10954" s="48"/>
      <c r="J10954" s="48"/>
    </row>
    <row r="10955" spans="6:10" x14ac:dyDescent="0.25">
      <c r="F10955" s="48"/>
      <c r="G10955" s="48"/>
      <c r="H10955" s="61"/>
      <c r="I10955" s="48"/>
      <c r="J10955" s="48"/>
    </row>
    <row r="10956" spans="6:10" x14ac:dyDescent="0.25">
      <c r="F10956" s="48"/>
      <c r="G10956" s="48"/>
      <c r="H10956" s="61"/>
      <c r="I10956" s="48"/>
      <c r="J10956" s="48"/>
    </row>
    <row r="10957" spans="6:10" x14ac:dyDescent="0.25">
      <c r="F10957" s="48"/>
      <c r="G10957" s="48"/>
      <c r="H10957" s="61"/>
      <c r="I10957" s="48"/>
      <c r="J10957" s="48"/>
    </row>
    <row r="10958" spans="6:10" x14ac:dyDescent="0.25">
      <c r="F10958" s="48"/>
      <c r="G10958" s="48"/>
      <c r="H10958" s="61"/>
      <c r="I10958" s="48"/>
      <c r="J10958" s="48"/>
    </row>
    <row r="10959" spans="6:10" x14ac:dyDescent="0.25">
      <c r="F10959" s="48"/>
      <c r="G10959" s="48"/>
      <c r="H10959" s="61"/>
      <c r="I10959" s="48"/>
      <c r="J10959" s="48"/>
    </row>
    <row r="10960" spans="6:10" x14ac:dyDescent="0.25">
      <c r="F10960" s="48"/>
      <c r="G10960" s="48"/>
      <c r="H10960" s="61"/>
      <c r="I10960" s="48"/>
      <c r="J10960" s="48"/>
    </row>
    <row r="10961" spans="6:10" x14ac:dyDescent="0.25">
      <c r="F10961" s="48"/>
      <c r="G10961" s="48"/>
      <c r="H10961" s="61"/>
      <c r="I10961" s="48"/>
      <c r="J10961" s="48"/>
    </row>
    <row r="10962" spans="6:10" x14ac:dyDescent="0.25">
      <c r="F10962" s="48"/>
      <c r="G10962" s="48"/>
      <c r="H10962" s="61"/>
      <c r="I10962" s="48"/>
      <c r="J10962" s="48"/>
    </row>
    <row r="10963" spans="6:10" x14ac:dyDescent="0.25">
      <c r="F10963" s="48"/>
      <c r="G10963" s="48"/>
      <c r="H10963" s="61"/>
      <c r="I10963" s="48"/>
      <c r="J10963" s="48"/>
    </row>
    <row r="10964" spans="6:10" x14ac:dyDescent="0.25">
      <c r="F10964" s="48"/>
      <c r="G10964" s="48"/>
      <c r="H10964" s="61"/>
      <c r="I10964" s="48"/>
      <c r="J10964" s="48"/>
    </row>
    <row r="10965" spans="6:10" x14ac:dyDescent="0.25">
      <c r="F10965" s="48"/>
      <c r="G10965" s="48"/>
      <c r="H10965" s="61"/>
      <c r="I10965" s="48"/>
      <c r="J10965" s="48"/>
    </row>
    <row r="10966" spans="6:10" x14ac:dyDescent="0.25">
      <c r="F10966" s="48"/>
      <c r="G10966" s="48"/>
      <c r="H10966" s="61"/>
      <c r="I10966" s="48"/>
      <c r="J10966" s="48"/>
    </row>
    <row r="10967" spans="6:10" x14ac:dyDescent="0.25">
      <c r="F10967" s="48"/>
      <c r="G10967" s="48"/>
      <c r="H10967" s="61"/>
      <c r="I10967" s="48"/>
      <c r="J10967" s="48"/>
    </row>
    <row r="10968" spans="6:10" x14ac:dyDescent="0.25">
      <c r="F10968" s="48"/>
      <c r="G10968" s="48"/>
      <c r="H10968" s="61"/>
      <c r="I10968" s="48"/>
      <c r="J10968" s="48"/>
    </row>
    <row r="10969" spans="6:10" x14ac:dyDescent="0.25">
      <c r="F10969" s="48"/>
      <c r="G10969" s="48"/>
      <c r="H10969" s="61"/>
      <c r="I10969" s="48"/>
      <c r="J10969" s="48"/>
    </row>
    <row r="10970" spans="6:10" x14ac:dyDescent="0.25">
      <c r="F10970" s="48"/>
      <c r="G10970" s="48"/>
      <c r="H10970" s="61"/>
      <c r="I10970" s="48"/>
      <c r="J10970" s="48"/>
    </row>
    <row r="10971" spans="6:10" x14ac:dyDescent="0.25">
      <c r="F10971" s="48"/>
      <c r="G10971" s="48"/>
      <c r="H10971" s="61"/>
      <c r="I10971" s="48"/>
      <c r="J10971" s="48"/>
    </row>
    <row r="10972" spans="6:10" x14ac:dyDescent="0.25">
      <c r="F10972" s="48"/>
      <c r="G10972" s="48"/>
      <c r="H10972" s="61"/>
      <c r="I10972" s="48"/>
      <c r="J10972" s="48"/>
    </row>
    <row r="10973" spans="6:10" x14ac:dyDescent="0.25">
      <c r="F10973" s="48"/>
      <c r="G10973" s="48"/>
      <c r="H10973" s="61"/>
      <c r="I10973" s="48"/>
      <c r="J10973" s="48"/>
    </row>
    <row r="10974" spans="6:10" x14ac:dyDescent="0.25">
      <c r="F10974" s="48"/>
      <c r="G10974" s="48"/>
      <c r="H10974" s="61"/>
      <c r="I10974" s="48"/>
      <c r="J10974" s="48"/>
    </row>
    <row r="10975" spans="6:10" x14ac:dyDescent="0.25">
      <c r="F10975" s="48"/>
      <c r="G10975" s="48"/>
      <c r="H10975" s="61"/>
      <c r="I10975" s="48"/>
      <c r="J10975" s="48"/>
    </row>
    <row r="10976" spans="6:10" x14ac:dyDescent="0.25">
      <c r="F10976" s="48"/>
      <c r="G10976" s="48"/>
      <c r="H10976" s="61"/>
      <c r="I10976" s="48"/>
      <c r="J10976" s="48"/>
    </row>
    <row r="10977" spans="6:10" x14ac:dyDescent="0.25">
      <c r="F10977" s="48"/>
      <c r="G10977" s="48"/>
      <c r="H10977" s="61"/>
      <c r="I10977" s="48"/>
      <c r="J10977" s="48"/>
    </row>
    <row r="10978" spans="6:10" x14ac:dyDescent="0.25">
      <c r="F10978" s="48"/>
      <c r="G10978" s="48"/>
      <c r="H10978" s="61"/>
      <c r="I10978" s="48"/>
      <c r="J10978" s="48"/>
    </row>
    <row r="10979" spans="6:10" x14ac:dyDescent="0.25">
      <c r="F10979" s="48"/>
      <c r="G10979" s="48"/>
      <c r="H10979" s="61"/>
      <c r="I10979" s="48"/>
      <c r="J10979" s="48"/>
    </row>
    <row r="10980" spans="6:10" x14ac:dyDescent="0.25">
      <c r="F10980" s="48"/>
      <c r="G10980" s="48"/>
      <c r="H10980" s="61"/>
      <c r="I10980" s="48"/>
      <c r="J10980" s="48"/>
    </row>
    <row r="10981" spans="6:10" x14ac:dyDescent="0.25">
      <c r="F10981" s="48"/>
      <c r="G10981" s="48"/>
      <c r="H10981" s="61"/>
      <c r="I10981" s="48"/>
      <c r="J10981" s="48"/>
    </row>
    <row r="10982" spans="6:10" x14ac:dyDescent="0.25">
      <c r="F10982" s="48"/>
      <c r="G10982" s="48"/>
      <c r="H10982" s="61"/>
      <c r="I10982" s="48"/>
      <c r="J10982" s="48"/>
    </row>
    <row r="10983" spans="6:10" x14ac:dyDescent="0.25">
      <c r="F10983" s="48"/>
      <c r="G10983" s="48"/>
      <c r="H10983" s="61"/>
      <c r="I10983" s="48"/>
      <c r="J10983" s="48"/>
    </row>
    <row r="10984" spans="6:10" x14ac:dyDescent="0.25">
      <c r="F10984" s="48"/>
      <c r="G10984" s="48"/>
      <c r="H10984" s="61"/>
      <c r="I10984" s="48"/>
      <c r="J10984" s="48"/>
    </row>
    <row r="10985" spans="6:10" x14ac:dyDescent="0.25">
      <c r="F10985" s="48"/>
      <c r="G10985" s="48"/>
      <c r="H10985" s="61"/>
      <c r="I10985" s="48"/>
      <c r="J10985" s="48"/>
    </row>
    <row r="10986" spans="6:10" x14ac:dyDescent="0.25">
      <c r="F10986" s="48"/>
      <c r="G10986" s="48"/>
      <c r="H10986" s="61"/>
      <c r="I10986" s="48"/>
      <c r="J10986" s="48"/>
    </row>
    <row r="10987" spans="6:10" x14ac:dyDescent="0.25">
      <c r="F10987" s="48"/>
      <c r="G10987" s="48"/>
      <c r="H10987" s="61"/>
      <c r="I10987" s="48"/>
      <c r="J10987" s="48"/>
    </row>
    <row r="10988" spans="6:10" x14ac:dyDescent="0.25">
      <c r="F10988" s="48"/>
      <c r="G10988" s="48"/>
      <c r="H10988" s="61"/>
      <c r="I10988" s="48"/>
      <c r="J10988" s="48"/>
    </row>
    <row r="10989" spans="6:10" x14ac:dyDescent="0.25">
      <c r="F10989" s="48"/>
      <c r="G10989" s="48"/>
      <c r="H10989" s="61"/>
      <c r="I10989" s="48"/>
      <c r="J10989" s="48"/>
    </row>
    <row r="10990" spans="6:10" x14ac:dyDescent="0.25">
      <c r="F10990" s="48"/>
      <c r="G10990" s="48"/>
      <c r="H10990" s="61"/>
      <c r="I10990" s="48"/>
      <c r="J10990" s="48"/>
    </row>
    <row r="10991" spans="6:10" x14ac:dyDescent="0.25">
      <c r="F10991" s="48"/>
      <c r="G10991" s="48"/>
      <c r="H10991" s="61"/>
      <c r="I10991" s="48"/>
      <c r="J10991" s="48"/>
    </row>
    <row r="10992" spans="6:10" x14ac:dyDescent="0.25">
      <c r="F10992" s="48"/>
      <c r="G10992" s="48"/>
      <c r="H10992" s="61"/>
      <c r="I10992" s="48"/>
      <c r="J10992" s="48"/>
    </row>
    <row r="10993" spans="6:10" x14ac:dyDescent="0.25">
      <c r="F10993" s="48"/>
      <c r="G10993" s="48"/>
      <c r="H10993" s="61"/>
      <c r="I10993" s="48"/>
      <c r="J10993" s="48"/>
    </row>
    <row r="10994" spans="6:10" x14ac:dyDescent="0.25">
      <c r="F10994" s="48"/>
      <c r="G10994" s="48"/>
      <c r="H10994" s="61"/>
      <c r="I10994" s="48"/>
      <c r="J10994" s="48"/>
    </row>
    <row r="10995" spans="6:10" x14ac:dyDescent="0.25">
      <c r="F10995" s="48"/>
      <c r="G10995" s="48"/>
      <c r="H10995" s="61"/>
      <c r="I10995" s="48"/>
      <c r="J10995" s="48"/>
    </row>
    <row r="10996" spans="6:10" x14ac:dyDescent="0.25">
      <c r="F10996" s="48"/>
      <c r="G10996" s="48"/>
      <c r="H10996" s="61"/>
      <c r="I10996" s="48"/>
      <c r="J10996" s="48"/>
    </row>
    <row r="10997" spans="6:10" x14ac:dyDescent="0.25">
      <c r="F10997" s="48"/>
      <c r="G10997" s="48"/>
      <c r="H10997" s="61"/>
      <c r="I10997" s="48"/>
      <c r="J10997" s="48"/>
    </row>
    <row r="10998" spans="6:10" x14ac:dyDescent="0.25">
      <c r="F10998" s="48"/>
      <c r="G10998" s="48"/>
      <c r="H10998" s="61"/>
      <c r="I10998" s="48"/>
      <c r="J10998" s="48"/>
    </row>
    <row r="10999" spans="6:10" x14ac:dyDescent="0.25">
      <c r="F10999" s="48"/>
      <c r="G10999" s="48"/>
      <c r="H10999" s="61"/>
      <c r="I10999" s="48"/>
      <c r="J10999" s="48"/>
    </row>
    <row r="11000" spans="6:10" x14ac:dyDescent="0.25">
      <c r="F11000" s="48"/>
      <c r="G11000" s="48"/>
      <c r="H11000" s="61"/>
      <c r="I11000" s="48"/>
      <c r="J11000" s="48"/>
    </row>
    <row r="11001" spans="6:10" x14ac:dyDescent="0.25">
      <c r="F11001" s="48"/>
      <c r="G11001" s="48"/>
      <c r="H11001" s="61"/>
      <c r="I11001" s="48"/>
      <c r="J11001" s="48"/>
    </row>
    <row r="11002" spans="6:10" x14ac:dyDescent="0.25">
      <c r="F11002" s="48"/>
      <c r="G11002" s="48"/>
      <c r="H11002" s="61"/>
      <c r="I11002" s="48"/>
      <c r="J11002" s="48"/>
    </row>
    <row r="11003" spans="6:10" x14ac:dyDescent="0.25">
      <c r="F11003" s="48"/>
      <c r="G11003" s="48"/>
      <c r="H11003" s="61"/>
      <c r="I11003" s="48"/>
      <c r="J11003" s="48"/>
    </row>
    <row r="11004" spans="6:10" x14ac:dyDescent="0.25">
      <c r="F11004" s="48"/>
      <c r="G11004" s="48"/>
      <c r="H11004" s="61"/>
      <c r="I11004" s="48"/>
      <c r="J11004" s="48"/>
    </row>
    <row r="11005" spans="6:10" x14ac:dyDescent="0.25">
      <c r="F11005" s="48"/>
      <c r="G11005" s="48"/>
      <c r="H11005" s="61"/>
      <c r="I11005" s="48"/>
      <c r="J11005" s="48"/>
    </row>
    <row r="11006" spans="6:10" x14ac:dyDescent="0.25">
      <c r="F11006" s="48"/>
      <c r="G11006" s="48"/>
      <c r="H11006" s="61"/>
      <c r="I11006" s="48"/>
      <c r="J11006" s="48"/>
    </row>
    <row r="11007" spans="6:10" x14ac:dyDescent="0.25">
      <c r="F11007" s="48"/>
      <c r="G11007" s="48"/>
      <c r="H11007" s="61"/>
      <c r="I11007" s="48"/>
      <c r="J11007" s="48"/>
    </row>
    <row r="11008" spans="6:10" x14ac:dyDescent="0.25">
      <c r="F11008" s="48"/>
      <c r="G11008" s="48"/>
      <c r="H11008" s="61"/>
      <c r="I11008" s="48"/>
      <c r="J11008" s="48"/>
    </row>
    <row r="11009" spans="6:10" x14ac:dyDescent="0.25">
      <c r="F11009" s="48"/>
      <c r="G11009" s="48"/>
      <c r="H11009" s="61"/>
      <c r="I11009" s="48"/>
      <c r="J11009" s="48"/>
    </row>
    <row r="11010" spans="6:10" x14ac:dyDescent="0.25">
      <c r="F11010" s="48"/>
      <c r="G11010" s="48"/>
      <c r="H11010" s="61"/>
      <c r="I11010" s="48"/>
      <c r="J11010" s="48"/>
    </row>
    <row r="11011" spans="6:10" x14ac:dyDescent="0.25">
      <c r="F11011" s="48"/>
      <c r="G11011" s="48"/>
      <c r="H11011" s="61"/>
      <c r="I11011" s="48"/>
      <c r="J11011" s="48"/>
    </row>
    <row r="11012" spans="6:10" x14ac:dyDescent="0.25">
      <c r="F11012" s="48"/>
      <c r="G11012" s="48"/>
      <c r="H11012" s="61"/>
      <c r="I11012" s="48"/>
      <c r="J11012" s="48"/>
    </row>
    <row r="11013" spans="6:10" x14ac:dyDescent="0.25">
      <c r="F11013" s="48"/>
      <c r="G11013" s="48"/>
      <c r="H11013" s="61"/>
      <c r="I11013" s="48"/>
      <c r="J11013" s="48"/>
    </row>
    <row r="11014" spans="6:10" x14ac:dyDescent="0.25">
      <c r="F11014" s="48"/>
      <c r="G11014" s="48"/>
      <c r="H11014" s="61"/>
      <c r="I11014" s="48"/>
      <c r="J11014" s="48"/>
    </row>
    <row r="11015" spans="6:10" x14ac:dyDescent="0.25">
      <c r="F11015" s="48"/>
      <c r="G11015" s="48"/>
      <c r="H11015" s="61"/>
      <c r="I11015" s="48"/>
      <c r="J11015" s="48"/>
    </row>
    <row r="11016" spans="6:10" x14ac:dyDescent="0.25">
      <c r="F11016" s="48"/>
      <c r="G11016" s="48"/>
      <c r="H11016" s="61"/>
      <c r="I11016" s="48"/>
      <c r="J11016" s="48"/>
    </row>
    <row r="11017" spans="6:10" x14ac:dyDescent="0.25">
      <c r="F11017" s="48"/>
      <c r="G11017" s="48"/>
      <c r="H11017" s="61"/>
      <c r="I11017" s="48"/>
      <c r="J11017" s="48"/>
    </row>
    <row r="11018" spans="6:10" x14ac:dyDescent="0.25">
      <c r="F11018" s="48"/>
      <c r="G11018" s="48"/>
      <c r="H11018" s="61"/>
      <c r="I11018" s="48"/>
      <c r="J11018" s="48"/>
    </row>
    <row r="11019" spans="6:10" x14ac:dyDescent="0.25">
      <c r="F11019" s="48"/>
      <c r="G11019" s="48"/>
      <c r="H11019" s="61"/>
      <c r="I11019" s="48"/>
      <c r="J11019" s="48"/>
    </row>
    <row r="11020" spans="6:10" x14ac:dyDescent="0.25">
      <c r="F11020" s="48"/>
      <c r="G11020" s="48"/>
      <c r="H11020" s="61"/>
      <c r="I11020" s="48"/>
      <c r="J11020" s="48"/>
    </row>
    <row r="11021" spans="6:10" x14ac:dyDescent="0.25">
      <c r="F11021" s="48"/>
      <c r="G11021" s="48"/>
      <c r="H11021" s="61"/>
      <c r="I11021" s="48"/>
      <c r="J11021" s="48"/>
    </row>
    <row r="11022" spans="6:10" x14ac:dyDescent="0.25">
      <c r="F11022" s="48"/>
      <c r="G11022" s="48"/>
      <c r="H11022" s="61"/>
      <c r="I11022" s="48"/>
      <c r="J11022" s="48"/>
    </row>
    <row r="11023" spans="6:10" x14ac:dyDescent="0.25">
      <c r="F11023" s="48"/>
      <c r="G11023" s="48"/>
      <c r="H11023" s="61"/>
      <c r="I11023" s="48"/>
      <c r="J11023" s="48"/>
    </row>
    <row r="11024" spans="6:10" x14ac:dyDescent="0.25">
      <c r="F11024" s="48"/>
      <c r="G11024" s="48"/>
      <c r="H11024" s="61"/>
      <c r="I11024" s="48"/>
      <c r="J11024" s="48"/>
    </row>
    <row r="11025" spans="6:10" x14ac:dyDescent="0.25">
      <c r="F11025" s="48"/>
      <c r="G11025" s="48"/>
      <c r="H11025" s="61"/>
      <c r="I11025" s="48"/>
      <c r="J11025" s="48"/>
    </row>
    <row r="11026" spans="6:10" x14ac:dyDescent="0.25">
      <c r="F11026" s="48"/>
      <c r="G11026" s="48"/>
      <c r="H11026" s="61"/>
      <c r="I11026" s="48"/>
      <c r="J11026" s="48"/>
    </row>
    <row r="11027" spans="6:10" x14ac:dyDescent="0.25">
      <c r="F11027" s="48"/>
      <c r="G11027" s="48"/>
      <c r="H11027" s="61"/>
      <c r="I11027" s="48"/>
      <c r="J11027" s="48"/>
    </row>
    <row r="11028" spans="6:10" x14ac:dyDescent="0.25">
      <c r="F11028" s="48"/>
      <c r="G11028" s="48"/>
      <c r="H11028" s="61"/>
      <c r="I11028" s="48"/>
      <c r="J11028" s="48"/>
    </row>
    <row r="11029" spans="6:10" x14ac:dyDescent="0.25">
      <c r="F11029" s="48"/>
      <c r="G11029" s="48"/>
      <c r="H11029" s="61"/>
      <c r="I11029" s="48"/>
      <c r="J11029" s="48"/>
    </row>
    <row r="11030" spans="6:10" x14ac:dyDescent="0.25">
      <c r="F11030" s="48"/>
      <c r="G11030" s="48"/>
      <c r="H11030" s="61"/>
      <c r="I11030" s="48"/>
      <c r="J11030" s="48"/>
    </row>
    <row r="11031" spans="6:10" x14ac:dyDescent="0.25">
      <c r="F11031" s="48"/>
      <c r="G11031" s="48"/>
      <c r="H11031" s="61"/>
      <c r="I11031" s="48"/>
      <c r="J11031" s="48"/>
    </row>
    <row r="11032" spans="6:10" x14ac:dyDescent="0.25">
      <c r="F11032" s="48"/>
      <c r="G11032" s="48"/>
      <c r="H11032" s="61"/>
      <c r="I11032" s="48"/>
      <c r="J11032" s="48"/>
    </row>
    <row r="11033" spans="6:10" x14ac:dyDescent="0.25">
      <c r="F11033" s="48"/>
      <c r="G11033" s="48"/>
      <c r="H11033" s="61"/>
      <c r="I11033" s="48"/>
      <c r="J11033" s="48"/>
    </row>
    <row r="11034" spans="6:10" x14ac:dyDescent="0.25">
      <c r="F11034" s="48"/>
      <c r="G11034" s="48"/>
      <c r="H11034" s="61"/>
      <c r="I11034" s="48"/>
      <c r="J11034" s="48"/>
    </row>
    <row r="11035" spans="6:10" x14ac:dyDescent="0.25">
      <c r="F11035" s="48"/>
      <c r="G11035" s="48"/>
      <c r="H11035" s="61"/>
      <c r="I11035" s="48"/>
      <c r="J11035" s="48"/>
    </row>
    <row r="11036" spans="6:10" x14ac:dyDescent="0.25">
      <c r="F11036" s="48"/>
      <c r="G11036" s="48"/>
      <c r="H11036" s="61"/>
      <c r="I11036" s="48"/>
      <c r="J11036" s="48"/>
    </row>
    <row r="11037" spans="6:10" x14ac:dyDescent="0.25">
      <c r="F11037" s="48"/>
      <c r="G11037" s="48"/>
      <c r="H11037" s="61"/>
      <c r="I11037" s="48"/>
      <c r="J11037" s="48"/>
    </row>
    <row r="11038" spans="6:10" x14ac:dyDescent="0.25">
      <c r="F11038" s="48"/>
      <c r="G11038" s="48"/>
      <c r="H11038" s="61"/>
      <c r="I11038" s="48"/>
      <c r="J11038" s="48"/>
    </row>
    <row r="11039" spans="6:10" x14ac:dyDescent="0.25">
      <c r="F11039" s="48"/>
      <c r="G11039" s="48"/>
      <c r="H11039" s="61"/>
      <c r="I11039" s="48"/>
      <c r="J11039" s="48"/>
    </row>
    <row r="11040" spans="6:10" x14ac:dyDescent="0.25">
      <c r="F11040" s="48"/>
      <c r="G11040" s="48"/>
      <c r="H11040" s="61"/>
      <c r="I11040" s="48"/>
      <c r="J11040" s="48"/>
    </row>
    <row r="11041" spans="6:10" x14ac:dyDescent="0.25">
      <c r="F11041" s="48"/>
      <c r="G11041" s="48"/>
      <c r="H11041" s="61"/>
      <c r="I11041" s="48"/>
      <c r="J11041" s="48"/>
    </row>
    <row r="11042" spans="6:10" x14ac:dyDescent="0.25">
      <c r="F11042" s="48"/>
      <c r="G11042" s="48"/>
      <c r="H11042" s="61"/>
      <c r="I11042" s="48"/>
      <c r="J11042" s="48"/>
    </row>
    <row r="11043" spans="6:10" x14ac:dyDescent="0.25">
      <c r="F11043" s="48"/>
      <c r="G11043" s="48"/>
      <c r="H11043" s="61"/>
      <c r="I11043" s="48"/>
      <c r="J11043" s="48"/>
    </row>
    <row r="11044" spans="6:10" x14ac:dyDescent="0.25">
      <c r="F11044" s="48"/>
      <c r="G11044" s="48"/>
      <c r="H11044" s="61"/>
      <c r="I11044" s="48"/>
      <c r="J11044" s="48"/>
    </row>
    <row r="11045" spans="6:10" x14ac:dyDescent="0.25">
      <c r="F11045" s="48"/>
      <c r="G11045" s="48"/>
      <c r="H11045" s="61"/>
      <c r="I11045" s="48"/>
      <c r="J11045" s="48"/>
    </row>
    <row r="11046" spans="6:10" x14ac:dyDescent="0.25">
      <c r="F11046" s="48"/>
      <c r="G11046" s="48"/>
      <c r="H11046" s="61"/>
      <c r="I11046" s="48"/>
      <c r="J11046" s="48"/>
    </row>
    <row r="11047" spans="6:10" x14ac:dyDescent="0.25">
      <c r="F11047" s="48"/>
      <c r="G11047" s="48"/>
      <c r="H11047" s="61"/>
      <c r="I11047" s="48"/>
      <c r="J11047" s="48"/>
    </row>
    <row r="11048" spans="6:10" x14ac:dyDescent="0.25">
      <c r="F11048" s="48"/>
      <c r="G11048" s="48"/>
      <c r="H11048" s="61"/>
      <c r="I11048" s="48"/>
      <c r="J11048" s="48"/>
    </row>
    <row r="11049" spans="6:10" x14ac:dyDescent="0.25">
      <c r="F11049" s="48"/>
      <c r="G11049" s="48"/>
      <c r="H11049" s="61"/>
      <c r="I11049" s="48"/>
      <c r="J11049" s="48"/>
    </row>
    <row r="11050" spans="6:10" x14ac:dyDescent="0.25">
      <c r="F11050" s="48"/>
      <c r="G11050" s="48"/>
      <c r="H11050" s="61"/>
      <c r="I11050" s="48"/>
      <c r="J11050" s="48"/>
    </row>
    <row r="11051" spans="6:10" x14ac:dyDescent="0.25">
      <c r="F11051" s="48"/>
      <c r="G11051" s="48"/>
      <c r="H11051" s="61"/>
      <c r="I11051" s="48"/>
      <c r="J11051" s="48"/>
    </row>
    <row r="11052" spans="6:10" x14ac:dyDescent="0.25">
      <c r="F11052" s="48"/>
      <c r="G11052" s="48"/>
      <c r="H11052" s="61"/>
      <c r="I11052" s="48"/>
      <c r="J11052" s="48"/>
    </row>
    <row r="11053" spans="6:10" x14ac:dyDescent="0.25">
      <c r="F11053" s="48"/>
      <c r="G11053" s="48"/>
      <c r="H11053" s="61"/>
      <c r="I11053" s="48"/>
      <c r="J11053" s="48"/>
    </row>
    <row r="11054" spans="6:10" x14ac:dyDescent="0.25">
      <c r="F11054" s="48"/>
      <c r="G11054" s="48"/>
      <c r="H11054" s="61"/>
      <c r="I11054" s="48"/>
      <c r="J11054" s="48"/>
    </row>
    <row r="11055" spans="6:10" x14ac:dyDescent="0.25">
      <c r="F11055" s="48"/>
      <c r="G11055" s="48"/>
      <c r="H11055" s="61"/>
      <c r="I11055" s="48"/>
      <c r="J11055" s="48"/>
    </row>
    <row r="11056" spans="6:10" x14ac:dyDescent="0.25">
      <c r="F11056" s="48"/>
      <c r="G11056" s="48"/>
      <c r="H11056" s="61"/>
      <c r="I11056" s="48"/>
      <c r="J11056" s="48"/>
    </row>
    <row r="11057" spans="6:10" x14ac:dyDescent="0.25">
      <c r="F11057" s="48"/>
      <c r="G11057" s="48"/>
      <c r="H11057" s="61"/>
      <c r="I11057" s="48"/>
      <c r="J11057" s="48"/>
    </row>
    <row r="11058" spans="6:10" x14ac:dyDescent="0.25">
      <c r="F11058" s="48"/>
      <c r="G11058" s="48"/>
      <c r="H11058" s="61"/>
      <c r="I11058" s="48"/>
      <c r="J11058" s="48"/>
    </row>
    <row r="11059" spans="6:10" x14ac:dyDescent="0.25">
      <c r="F11059" s="48"/>
      <c r="G11059" s="48"/>
      <c r="H11059" s="61"/>
      <c r="I11059" s="48"/>
      <c r="J11059" s="48"/>
    </row>
    <row r="11060" spans="6:10" x14ac:dyDescent="0.25">
      <c r="F11060" s="48"/>
      <c r="G11060" s="48"/>
      <c r="H11060" s="61"/>
      <c r="I11060" s="48"/>
      <c r="J11060" s="48"/>
    </row>
    <row r="11061" spans="6:10" x14ac:dyDescent="0.25">
      <c r="F11061" s="48"/>
      <c r="G11061" s="48"/>
      <c r="H11061" s="61"/>
      <c r="I11061" s="48"/>
      <c r="J11061" s="48"/>
    </row>
    <row r="11062" spans="6:10" x14ac:dyDescent="0.25">
      <c r="F11062" s="48"/>
      <c r="G11062" s="48"/>
      <c r="H11062" s="61"/>
      <c r="I11062" s="48"/>
      <c r="J11062" s="48"/>
    </row>
    <row r="11063" spans="6:10" x14ac:dyDescent="0.25">
      <c r="F11063" s="48"/>
      <c r="G11063" s="48"/>
      <c r="H11063" s="61"/>
      <c r="I11063" s="48"/>
      <c r="J11063" s="48"/>
    </row>
    <row r="11064" spans="6:10" x14ac:dyDescent="0.25">
      <c r="F11064" s="48"/>
      <c r="G11064" s="48"/>
      <c r="H11064" s="61"/>
      <c r="I11064" s="48"/>
      <c r="J11064" s="48"/>
    </row>
    <row r="11065" spans="6:10" x14ac:dyDescent="0.25">
      <c r="F11065" s="48"/>
      <c r="G11065" s="48"/>
      <c r="H11065" s="61"/>
      <c r="I11065" s="48"/>
      <c r="J11065" s="48"/>
    </row>
    <row r="11066" spans="6:10" x14ac:dyDescent="0.25">
      <c r="F11066" s="48"/>
      <c r="G11066" s="48"/>
      <c r="H11066" s="61"/>
      <c r="I11066" s="48"/>
      <c r="J11066" s="48"/>
    </row>
    <row r="11067" spans="6:10" x14ac:dyDescent="0.25">
      <c r="F11067" s="48"/>
      <c r="G11067" s="48"/>
      <c r="H11067" s="61"/>
      <c r="I11067" s="48"/>
      <c r="J11067" s="48"/>
    </row>
    <row r="11068" spans="6:10" x14ac:dyDescent="0.25">
      <c r="F11068" s="48"/>
      <c r="G11068" s="48"/>
      <c r="H11068" s="61"/>
      <c r="I11068" s="48"/>
      <c r="J11068" s="48"/>
    </row>
    <row r="11069" spans="6:10" x14ac:dyDescent="0.25">
      <c r="F11069" s="48"/>
      <c r="G11069" s="48"/>
      <c r="H11069" s="61"/>
      <c r="I11069" s="48"/>
      <c r="J11069" s="48"/>
    </row>
    <row r="11070" spans="6:10" x14ac:dyDescent="0.25">
      <c r="F11070" s="48"/>
      <c r="G11070" s="48"/>
      <c r="H11070" s="61"/>
      <c r="I11070" s="48"/>
      <c r="J11070" s="48"/>
    </row>
    <row r="11071" spans="6:10" x14ac:dyDescent="0.25">
      <c r="F11071" s="48"/>
      <c r="G11071" s="48"/>
      <c r="H11071" s="61"/>
      <c r="I11071" s="48"/>
      <c r="J11071" s="48"/>
    </row>
    <row r="11072" spans="6:10" x14ac:dyDescent="0.25">
      <c r="F11072" s="48"/>
      <c r="G11072" s="48"/>
      <c r="H11072" s="61"/>
      <c r="I11072" s="48"/>
      <c r="J11072" s="48"/>
    </row>
    <row r="11073" spans="6:10" x14ac:dyDescent="0.25">
      <c r="F11073" s="48"/>
      <c r="G11073" s="48"/>
      <c r="H11073" s="61"/>
      <c r="I11073" s="48"/>
      <c r="J11073" s="48"/>
    </row>
    <row r="11074" spans="6:10" x14ac:dyDescent="0.25">
      <c r="F11074" s="48"/>
      <c r="G11074" s="48"/>
      <c r="H11074" s="61"/>
      <c r="I11074" s="48"/>
      <c r="J11074" s="48"/>
    </row>
    <row r="11075" spans="6:10" x14ac:dyDescent="0.25">
      <c r="F11075" s="48"/>
      <c r="G11075" s="48"/>
      <c r="H11075" s="61"/>
      <c r="I11075" s="48"/>
      <c r="J11075" s="48"/>
    </row>
    <row r="11076" spans="6:10" x14ac:dyDescent="0.25">
      <c r="F11076" s="48"/>
      <c r="G11076" s="48"/>
      <c r="H11076" s="61"/>
      <c r="I11076" s="48"/>
      <c r="J11076" s="48"/>
    </row>
    <row r="11077" spans="6:10" x14ac:dyDescent="0.25">
      <c r="F11077" s="48"/>
      <c r="G11077" s="48"/>
      <c r="H11077" s="61"/>
      <c r="I11077" s="48"/>
      <c r="J11077" s="48"/>
    </row>
    <row r="11078" spans="6:10" x14ac:dyDescent="0.25">
      <c r="F11078" s="48"/>
      <c r="G11078" s="48"/>
      <c r="H11078" s="61"/>
      <c r="I11078" s="48"/>
      <c r="J11078" s="48"/>
    </row>
    <row r="11079" spans="6:10" x14ac:dyDescent="0.25">
      <c r="F11079" s="48"/>
      <c r="G11079" s="48"/>
      <c r="H11079" s="61"/>
      <c r="I11079" s="48"/>
      <c r="J11079" s="48"/>
    </row>
    <row r="11080" spans="6:10" x14ac:dyDescent="0.25">
      <c r="F11080" s="48"/>
      <c r="G11080" s="48"/>
      <c r="H11080" s="61"/>
      <c r="I11080" s="48"/>
      <c r="J11080" s="48"/>
    </row>
    <row r="11081" spans="6:10" x14ac:dyDescent="0.25">
      <c r="F11081" s="48"/>
      <c r="G11081" s="48"/>
      <c r="H11081" s="61"/>
      <c r="I11081" s="48"/>
      <c r="J11081" s="48"/>
    </row>
    <row r="11082" spans="6:10" x14ac:dyDescent="0.25">
      <c r="F11082" s="48"/>
      <c r="G11082" s="48"/>
      <c r="H11082" s="61"/>
      <c r="I11082" s="48"/>
      <c r="J11082" s="48"/>
    </row>
    <row r="11083" spans="6:10" x14ac:dyDescent="0.25">
      <c r="F11083" s="48"/>
      <c r="G11083" s="48"/>
      <c r="H11083" s="61"/>
      <c r="I11083" s="48"/>
      <c r="J11083" s="48"/>
    </row>
    <row r="11084" spans="6:10" x14ac:dyDescent="0.25">
      <c r="F11084" s="48"/>
      <c r="G11084" s="48"/>
      <c r="H11084" s="61"/>
      <c r="I11084" s="48"/>
      <c r="J11084" s="48"/>
    </row>
    <row r="11085" spans="6:10" x14ac:dyDescent="0.25">
      <c r="F11085" s="48"/>
      <c r="G11085" s="48"/>
      <c r="H11085" s="61"/>
      <c r="I11085" s="48"/>
      <c r="J11085" s="48"/>
    </row>
    <row r="11086" spans="6:10" x14ac:dyDescent="0.25">
      <c r="F11086" s="48"/>
      <c r="G11086" s="48"/>
      <c r="H11086" s="61"/>
      <c r="I11086" s="48"/>
      <c r="J11086" s="48"/>
    </row>
    <row r="11087" spans="6:10" x14ac:dyDescent="0.25">
      <c r="F11087" s="48"/>
      <c r="G11087" s="48"/>
      <c r="H11087" s="61"/>
      <c r="I11087" s="48"/>
      <c r="J11087" s="48"/>
    </row>
    <row r="11088" spans="6:10" x14ac:dyDescent="0.25">
      <c r="F11088" s="48"/>
      <c r="G11088" s="48"/>
      <c r="H11088" s="61"/>
      <c r="I11088" s="48"/>
      <c r="J11088" s="48"/>
    </row>
    <row r="11089" spans="6:10" x14ac:dyDescent="0.25">
      <c r="F11089" s="48"/>
      <c r="G11089" s="48"/>
      <c r="H11089" s="61"/>
      <c r="I11089" s="48"/>
      <c r="J11089" s="48"/>
    </row>
    <row r="11090" spans="6:10" x14ac:dyDescent="0.25">
      <c r="F11090" s="48"/>
      <c r="G11090" s="48"/>
      <c r="H11090" s="61"/>
      <c r="I11090" s="48"/>
      <c r="J11090" s="48"/>
    </row>
    <row r="11091" spans="6:10" x14ac:dyDescent="0.25">
      <c r="F11091" s="48"/>
      <c r="G11091" s="48"/>
      <c r="H11091" s="61"/>
      <c r="I11091" s="48"/>
      <c r="J11091" s="48"/>
    </row>
    <row r="11092" spans="6:10" x14ac:dyDescent="0.25">
      <c r="F11092" s="48"/>
      <c r="G11092" s="48"/>
      <c r="H11092" s="61"/>
      <c r="I11092" s="48"/>
      <c r="J11092" s="48"/>
    </row>
    <row r="11093" spans="6:10" x14ac:dyDescent="0.25">
      <c r="F11093" s="48"/>
      <c r="G11093" s="48"/>
      <c r="H11093" s="61"/>
      <c r="I11093" s="48"/>
      <c r="J11093" s="48"/>
    </row>
    <row r="11094" spans="6:10" x14ac:dyDescent="0.25">
      <c r="F11094" s="48"/>
      <c r="G11094" s="48"/>
      <c r="H11094" s="61"/>
      <c r="I11094" s="48"/>
      <c r="J11094" s="48"/>
    </row>
    <row r="11095" spans="6:10" x14ac:dyDescent="0.25">
      <c r="F11095" s="48"/>
      <c r="G11095" s="48"/>
      <c r="H11095" s="61"/>
      <c r="I11095" s="48"/>
      <c r="J11095" s="48"/>
    </row>
    <row r="11096" spans="6:10" x14ac:dyDescent="0.25">
      <c r="F11096" s="48"/>
      <c r="G11096" s="48"/>
      <c r="H11096" s="61"/>
      <c r="I11096" s="48"/>
      <c r="J11096" s="48"/>
    </row>
    <row r="11097" spans="6:10" x14ac:dyDescent="0.25">
      <c r="F11097" s="48"/>
      <c r="G11097" s="48"/>
      <c r="H11097" s="61"/>
      <c r="I11097" s="48"/>
      <c r="J11097" s="48"/>
    </row>
    <row r="11098" spans="6:10" x14ac:dyDescent="0.25">
      <c r="F11098" s="48"/>
      <c r="G11098" s="48"/>
      <c r="H11098" s="61"/>
      <c r="I11098" s="48"/>
      <c r="J11098" s="48"/>
    </row>
    <row r="11099" spans="6:10" x14ac:dyDescent="0.25">
      <c r="F11099" s="48"/>
      <c r="G11099" s="48"/>
      <c r="H11099" s="61"/>
      <c r="I11099" s="48"/>
      <c r="J11099" s="48"/>
    </row>
    <row r="11100" spans="6:10" x14ac:dyDescent="0.25">
      <c r="F11100" s="48"/>
      <c r="G11100" s="48"/>
      <c r="H11100" s="61"/>
      <c r="I11100" s="48"/>
      <c r="J11100" s="48"/>
    </row>
    <row r="11101" spans="6:10" x14ac:dyDescent="0.25">
      <c r="F11101" s="48"/>
      <c r="G11101" s="48"/>
      <c r="H11101" s="61"/>
      <c r="I11101" s="48"/>
      <c r="J11101" s="48"/>
    </row>
    <row r="11102" spans="6:10" x14ac:dyDescent="0.25">
      <c r="F11102" s="48"/>
      <c r="G11102" s="48"/>
      <c r="H11102" s="61"/>
      <c r="I11102" s="48"/>
      <c r="J11102" s="48"/>
    </row>
    <row r="11103" spans="6:10" x14ac:dyDescent="0.25">
      <c r="F11103" s="48"/>
      <c r="G11103" s="48"/>
      <c r="H11103" s="61"/>
      <c r="I11103" s="48"/>
      <c r="J11103" s="48"/>
    </row>
    <row r="11104" spans="6:10" x14ac:dyDescent="0.25">
      <c r="F11104" s="48"/>
      <c r="G11104" s="48"/>
      <c r="H11104" s="61"/>
      <c r="I11104" s="48"/>
      <c r="J11104" s="48"/>
    </row>
    <row r="11105" spans="6:10" x14ac:dyDescent="0.25">
      <c r="F11105" s="48"/>
      <c r="G11105" s="48"/>
      <c r="H11105" s="61"/>
      <c r="I11105" s="48"/>
      <c r="J11105" s="48"/>
    </row>
    <row r="11106" spans="6:10" x14ac:dyDescent="0.25">
      <c r="F11106" s="48"/>
      <c r="G11106" s="48"/>
      <c r="H11106" s="61"/>
      <c r="I11106" s="48"/>
      <c r="J11106" s="48"/>
    </row>
    <row r="11107" spans="6:10" x14ac:dyDescent="0.25">
      <c r="F11107" s="48"/>
      <c r="G11107" s="48"/>
      <c r="H11107" s="61"/>
      <c r="I11107" s="48"/>
      <c r="J11107" s="48"/>
    </row>
    <row r="11108" spans="6:10" x14ac:dyDescent="0.25">
      <c r="F11108" s="48"/>
      <c r="G11108" s="48"/>
      <c r="H11108" s="61"/>
      <c r="I11108" s="48"/>
      <c r="J11108" s="48"/>
    </row>
    <row r="11109" spans="6:10" x14ac:dyDescent="0.25">
      <c r="F11109" s="48"/>
      <c r="G11109" s="48"/>
      <c r="H11109" s="61"/>
      <c r="I11109" s="48"/>
      <c r="J11109" s="48"/>
    </row>
    <row r="11110" spans="6:10" x14ac:dyDescent="0.25">
      <c r="F11110" s="48"/>
      <c r="G11110" s="48"/>
      <c r="H11110" s="61"/>
      <c r="I11110" s="48"/>
      <c r="J11110" s="48"/>
    </row>
    <row r="11111" spans="6:10" x14ac:dyDescent="0.25">
      <c r="F11111" s="48"/>
      <c r="G11111" s="48"/>
      <c r="H11111" s="61"/>
      <c r="I11111" s="48"/>
      <c r="J11111" s="48"/>
    </row>
    <row r="11112" spans="6:10" x14ac:dyDescent="0.25">
      <c r="F11112" s="48"/>
      <c r="G11112" s="48"/>
      <c r="H11112" s="61"/>
      <c r="I11112" s="48"/>
      <c r="J11112" s="48"/>
    </row>
    <row r="11113" spans="6:10" x14ac:dyDescent="0.25">
      <c r="F11113" s="48"/>
      <c r="G11113" s="48"/>
      <c r="H11113" s="61"/>
      <c r="I11113" s="48"/>
      <c r="J11113" s="48"/>
    </row>
    <row r="11114" spans="6:10" x14ac:dyDescent="0.25">
      <c r="F11114" s="48"/>
      <c r="G11114" s="48"/>
      <c r="H11114" s="61"/>
      <c r="I11114" s="48"/>
      <c r="J11114" s="48"/>
    </row>
    <row r="11115" spans="6:10" x14ac:dyDescent="0.25">
      <c r="F11115" s="48"/>
      <c r="G11115" s="48"/>
      <c r="H11115" s="61"/>
      <c r="I11115" s="48"/>
      <c r="J11115" s="48"/>
    </row>
    <row r="11116" spans="6:10" x14ac:dyDescent="0.25">
      <c r="F11116" s="48"/>
      <c r="G11116" s="48"/>
      <c r="H11116" s="61"/>
      <c r="I11116" s="48"/>
      <c r="J11116" s="48"/>
    </row>
    <row r="11117" spans="6:10" x14ac:dyDescent="0.25">
      <c r="F11117" s="48"/>
      <c r="G11117" s="48"/>
      <c r="H11117" s="61"/>
      <c r="I11117" s="48"/>
      <c r="J11117" s="48"/>
    </row>
    <row r="11118" spans="6:10" x14ac:dyDescent="0.25">
      <c r="F11118" s="48"/>
      <c r="G11118" s="48"/>
      <c r="H11118" s="61"/>
      <c r="I11118" s="48"/>
      <c r="J11118" s="48"/>
    </row>
    <row r="11119" spans="6:10" x14ac:dyDescent="0.25">
      <c r="F11119" s="48"/>
      <c r="G11119" s="48"/>
      <c r="H11119" s="61"/>
      <c r="I11119" s="48"/>
      <c r="J11119" s="48"/>
    </row>
    <row r="11120" spans="6:10" x14ac:dyDescent="0.25">
      <c r="F11120" s="48"/>
      <c r="G11120" s="48"/>
      <c r="H11120" s="61"/>
      <c r="I11120" s="48"/>
      <c r="J11120" s="48"/>
    </row>
    <row r="11121" spans="6:10" x14ac:dyDescent="0.25">
      <c r="F11121" s="48"/>
      <c r="G11121" s="48"/>
      <c r="H11121" s="61"/>
      <c r="I11121" s="48"/>
      <c r="J11121" s="48"/>
    </row>
    <row r="11122" spans="6:10" x14ac:dyDescent="0.25">
      <c r="F11122" s="48"/>
      <c r="G11122" s="48"/>
      <c r="H11122" s="61"/>
      <c r="I11122" s="48"/>
      <c r="J11122" s="48"/>
    </row>
    <row r="11123" spans="6:10" x14ac:dyDescent="0.25">
      <c r="F11123" s="48"/>
      <c r="G11123" s="48"/>
      <c r="H11123" s="61"/>
      <c r="I11123" s="48"/>
      <c r="J11123" s="48"/>
    </row>
    <row r="11124" spans="6:10" x14ac:dyDescent="0.25">
      <c r="F11124" s="48"/>
      <c r="G11124" s="48"/>
      <c r="H11124" s="61"/>
      <c r="I11124" s="48"/>
      <c r="J11124" s="48"/>
    </row>
    <row r="11125" spans="6:10" x14ac:dyDescent="0.25">
      <c r="F11125" s="48"/>
      <c r="G11125" s="48"/>
      <c r="H11125" s="61"/>
      <c r="I11125" s="48"/>
      <c r="J11125" s="48"/>
    </row>
    <row r="11126" spans="6:10" x14ac:dyDescent="0.25">
      <c r="F11126" s="48"/>
      <c r="G11126" s="48"/>
      <c r="H11126" s="61"/>
      <c r="I11126" s="48"/>
      <c r="J11126" s="48"/>
    </row>
    <row r="11127" spans="6:10" x14ac:dyDescent="0.25">
      <c r="F11127" s="48"/>
      <c r="G11127" s="48"/>
      <c r="H11127" s="61"/>
      <c r="I11127" s="48"/>
      <c r="J11127" s="48"/>
    </row>
    <row r="11128" spans="6:10" x14ac:dyDescent="0.25">
      <c r="F11128" s="48"/>
      <c r="G11128" s="48"/>
      <c r="H11128" s="61"/>
      <c r="I11128" s="48"/>
      <c r="J11128" s="48"/>
    </row>
    <row r="11129" spans="6:10" x14ac:dyDescent="0.25">
      <c r="F11129" s="48"/>
      <c r="G11129" s="48"/>
      <c r="H11129" s="61"/>
      <c r="I11129" s="48"/>
      <c r="J11129" s="48"/>
    </row>
    <row r="11130" spans="6:10" x14ac:dyDescent="0.25">
      <c r="F11130" s="48"/>
      <c r="G11130" s="48"/>
      <c r="H11130" s="61"/>
      <c r="I11130" s="48"/>
      <c r="J11130" s="48"/>
    </row>
    <row r="11131" spans="6:10" x14ac:dyDescent="0.25">
      <c r="F11131" s="48"/>
      <c r="G11131" s="48"/>
      <c r="H11131" s="61"/>
      <c r="I11131" s="48"/>
      <c r="J11131" s="48"/>
    </row>
    <row r="11132" spans="6:10" x14ac:dyDescent="0.25">
      <c r="F11132" s="48"/>
      <c r="G11132" s="48"/>
      <c r="H11132" s="61"/>
      <c r="I11132" s="48"/>
      <c r="J11132" s="48"/>
    </row>
    <row r="11133" spans="6:10" x14ac:dyDescent="0.25">
      <c r="F11133" s="48"/>
      <c r="G11133" s="48"/>
      <c r="H11133" s="61"/>
      <c r="I11133" s="48"/>
      <c r="J11133" s="48"/>
    </row>
    <row r="11134" spans="6:10" x14ac:dyDescent="0.25">
      <c r="F11134" s="48"/>
      <c r="G11134" s="48"/>
      <c r="H11134" s="61"/>
      <c r="I11134" s="48"/>
      <c r="J11134" s="48"/>
    </row>
    <row r="11135" spans="6:10" x14ac:dyDescent="0.25">
      <c r="F11135" s="48"/>
      <c r="G11135" s="48"/>
      <c r="H11135" s="61"/>
      <c r="I11135" s="48"/>
      <c r="J11135" s="48"/>
    </row>
    <row r="11136" spans="6:10" x14ac:dyDescent="0.25">
      <c r="F11136" s="48"/>
      <c r="G11136" s="48"/>
      <c r="H11136" s="61"/>
      <c r="I11136" s="48"/>
      <c r="J11136" s="48"/>
    </row>
    <row r="11137" spans="6:10" x14ac:dyDescent="0.25">
      <c r="F11137" s="48"/>
      <c r="G11137" s="48"/>
      <c r="H11137" s="61"/>
      <c r="I11137" s="48"/>
      <c r="J11137" s="48"/>
    </row>
    <row r="11138" spans="6:10" x14ac:dyDescent="0.25">
      <c r="F11138" s="48"/>
      <c r="G11138" s="48"/>
      <c r="H11138" s="61"/>
      <c r="I11138" s="48"/>
      <c r="J11138" s="48"/>
    </row>
    <row r="11139" spans="6:10" x14ac:dyDescent="0.25">
      <c r="F11139" s="48"/>
      <c r="G11139" s="48"/>
      <c r="H11139" s="61"/>
      <c r="I11139" s="48"/>
      <c r="J11139" s="48"/>
    </row>
    <row r="11140" spans="6:10" x14ac:dyDescent="0.25">
      <c r="F11140" s="48"/>
      <c r="G11140" s="48"/>
      <c r="H11140" s="61"/>
      <c r="I11140" s="48"/>
      <c r="J11140" s="48"/>
    </row>
    <row r="11141" spans="6:10" x14ac:dyDescent="0.25">
      <c r="F11141" s="48"/>
      <c r="G11141" s="48"/>
      <c r="H11141" s="61"/>
      <c r="I11141" s="48"/>
      <c r="J11141" s="48"/>
    </row>
    <row r="11142" spans="6:10" x14ac:dyDescent="0.25">
      <c r="F11142" s="48"/>
      <c r="G11142" s="48"/>
      <c r="H11142" s="61"/>
      <c r="I11142" s="48"/>
      <c r="J11142" s="48"/>
    </row>
    <row r="11143" spans="6:10" x14ac:dyDescent="0.25">
      <c r="F11143" s="48"/>
      <c r="G11143" s="48"/>
      <c r="H11143" s="61"/>
      <c r="I11143" s="48"/>
      <c r="J11143" s="48"/>
    </row>
    <row r="11144" spans="6:10" x14ac:dyDescent="0.25">
      <c r="F11144" s="48"/>
      <c r="G11144" s="48"/>
      <c r="H11144" s="61"/>
      <c r="I11144" s="48"/>
      <c r="J11144" s="48"/>
    </row>
    <row r="11145" spans="6:10" x14ac:dyDescent="0.25">
      <c r="F11145" s="48"/>
      <c r="G11145" s="48"/>
      <c r="H11145" s="61"/>
      <c r="I11145" s="48"/>
      <c r="J11145" s="48"/>
    </row>
    <row r="11146" spans="6:10" x14ac:dyDescent="0.25">
      <c r="F11146" s="48"/>
      <c r="G11146" s="48"/>
      <c r="H11146" s="61"/>
      <c r="I11146" s="48"/>
      <c r="J11146" s="48"/>
    </row>
    <row r="11147" spans="6:10" x14ac:dyDescent="0.25">
      <c r="F11147" s="48"/>
      <c r="G11147" s="48"/>
      <c r="H11147" s="61"/>
      <c r="I11147" s="48"/>
      <c r="J11147" s="48"/>
    </row>
    <row r="11148" spans="6:10" x14ac:dyDescent="0.25">
      <c r="F11148" s="48"/>
      <c r="G11148" s="48"/>
      <c r="H11148" s="61"/>
      <c r="I11148" s="48"/>
      <c r="J11148" s="48"/>
    </row>
    <row r="11149" spans="6:10" x14ac:dyDescent="0.25">
      <c r="F11149" s="48"/>
      <c r="G11149" s="48"/>
      <c r="H11149" s="61"/>
      <c r="I11149" s="48"/>
      <c r="J11149" s="48"/>
    </row>
    <row r="11150" spans="6:10" x14ac:dyDescent="0.25">
      <c r="F11150" s="48"/>
      <c r="G11150" s="48"/>
      <c r="H11150" s="61"/>
      <c r="I11150" s="48"/>
      <c r="J11150" s="48"/>
    </row>
    <row r="11151" spans="6:10" x14ac:dyDescent="0.25">
      <c r="F11151" s="48"/>
      <c r="G11151" s="48"/>
      <c r="H11151" s="61"/>
      <c r="I11151" s="48"/>
      <c r="J11151" s="48"/>
    </row>
    <row r="11152" spans="6:10" x14ac:dyDescent="0.25">
      <c r="F11152" s="48"/>
      <c r="G11152" s="48"/>
      <c r="H11152" s="61"/>
      <c r="I11152" s="48"/>
      <c r="J11152" s="48"/>
    </row>
    <row r="11153" spans="6:10" x14ac:dyDescent="0.25">
      <c r="F11153" s="48"/>
      <c r="G11153" s="48"/>
      <c r="H11153" s="61"/>
      <c r="I11153" s="48"/>
      <c r="J11153" s="48"/>
    </row>
    <row r="11154" spans="6:10" x14ac:dyDescent="0.25">
      <c r="F11154" s="48"/>
      <c r="G11154" s="48"/>
      <c r="H11154" s="61"/>
      <c r="I11154" s="48"/>
      <c r="J11154" s="48"/>
    </row>
    <row r="11155" spans="6:10" x14ac:dyDescent="0.25">
      <c r="F11155" s="48"/>
      <c r="G11155" s="48"/>
      <c r="H11155" s="61"/>
      <c r="I11155" s="48"/>
      <c r="J11155" s="48"/>
    </row>
    <row r="11156" spans="6:10" x14ac:dyDescent="0.25">
      <c r="F11156" s="48"/>
      <c r="G11156" s="48"/>
      <c r="H11156" s="61"/>
      <c r="I11156" s="48"/>
      <c r="J11156" s="48"/>
    </row>
    <row r="11157" spans="6:10" x14ac:dyDescent="0.25">
      <c r="F11157" s="48"/>
      <c r="G11157" s="48"/>
      <c r="H11157" s="61"/>
      <c r="I11157" s="48"/>
      <c r="J11157" s="48"/>
    </row>
    <row r="11158" spans="6:10" x14ac:dyDescent="0.25">
      <c r="F11158" s="48"/>
      <c r="G11158" s="48"/>
      <c r="H11158" s="61"/>
      <c r="I11158" s="48"/>
      <c r="J11158" s="48"/>
    </row>
    <row r="11159" spans="6:10" x14ac:dyDescent="0.25">
      <c r="F11159" s="48"/>
      <c r="G11159" s="48"/>
      <c r="H11159" s="61"/>
      <c r="I11159" s="48"/>
      <c r="J11159" s="48"/>
    </row>
    <row r="11160" spans="6:10" x14ac:dyDescent="0.25">
      <c r="F11160" s="48"/>
      <c r="G11160" s="48"/>
      <c r="H11160" s="61"/>
      <c r="I11160" s="48"/>
      <c r="J11160" s="48"/>
    </row>
    <row r="11161" spans="6:10" x14ac:dyDescent="0.25">
      <c r="F11161" s="48"/>
      <c r="G11161" s="48"/>
      <c r="H11161" s="61"/>
      <c r="I11161" s="48"/>
      <c r="J11161" s="48"/>
    </row>
    <row r="11162" spans="6:10" x14ac:dyDescent="0.25">
      <c r="F11162" s="48"/>
      <c r="G11162" s="48"/>
      <c r="H11162" s="61"/>
      <c r="I11162" s="48"/>
      <c r="J11162" s="48"/>
    </row>
    <row r="11163" spans="6:10" x14ac:dyDescent="0.25">
      <c r="F11163" s="48"/>
      <c r="G11163" s="48"/>
      <c r="H11163" s="61"/>
      <c r="I11163" s="48"/>
      <c r="J11163" s="48"/>
    </row>
    <row r="11164" spans="6:10" x14ac:dyDescent="0.25">
      <c r="F11164" s="48"/>
      <c r="G11164" s="48"/>
      <c r="H11164" s="61"/>
      <c r="I11164" s="48"/>
      <c r="J11164" s="48"/>
    </row>
    <row r="11165" spans="6:10" x14ac:dyDescent="0.25">
      <c r="F11165" s="48"/>
      <c r="G11165" s="48"/>
      <c r="H11165" s="61"/>
      <c r="I11165" s="48"/>
      <c r="J11165" s="48"/>
    </row>
    <row r="11166" spans="6:10" x14ac:dyDescent="0.25">
      <c r="F11166" s="48"/>
      <c r="G11166" s="48"/>
      <c r="H11166" s="61"/>
      <c r="I11166" s="48"/>
      <c r="J11166" s="48"/>
    </row>
    <row r="11167" spans="6:10" x14ac:dyDescent="0.25">
      <c r="F11167" s="48"/>
      <c r="G11167" s="48"/>
      <c r="H11167" s="61"/>
      <c r="I11167" s="48"/>
      <c r="J11167" s="48"/>
    </row>
    <row r="11168" spans="6:10" x14ac:dyDescent="0.25">
      <c r="F11168" s="48"/>
      <c r="G11168" s="48"/>
      <c r="H11168" s="61"/>
      <c r="I11168" s="48"/>
      <c r="J11168" s="48"/>
    </row>
    <row r="11169" spans="6:10" x14ac:dyDescent="0.25">
      <c r="F11169" s="48"/>
      <c r="G11169" s="48"/>
      <c r="H11169" s="61"/>
      <c r="I11169" s="48"/>
      <c r="J11169" s="48"/>
    </row>
    <row r="11170" spans="6:10" x14ac:dyDescent="0.25">
      <c r="F11170" s="48"/>
      <c r="G11170" s="48"/>
      <c r="H11170" s="61"/>
      <c r="I11170" s="48"/>
      <c r="J11170" s="48"/>
    </row>
    <row r="11171" spans="6:10" x14ac:dyDescent="0.25">
      <c r="F11171" s="48"/>
      <c r="G11171" s="48"/>
      <c r="H11171" s="61"/>
      <c r="I11171" s="48"/>
      <c r="J11171" s="48"/>
    </row>
    <row r="11172" spans="6:10" x14ac:dyDescent="0.25">
      <c r="F11172" s="48"/>
      <c r="G11172" s="48"/>
      <c r="H11172" s="61"/>
      <c r="I11172" s="48"/>
      <c r="J11172" s="48"/>
    </row>
    <row r="11173" spans="6:10" x14ac:dyDescent="0.25">
      <c r="F11173" s="48"/>
      <c r="G11173" s="48"/>
      <c r="H11173" s="61"/>
      <c r="I11173" s="48"/>
      <c r="J11173" s="48"/>
    </row>
    <row r="11174" spans="6:10" x14ac:dyDescent="0.25">
      <c r="F11174" s="48"/>
      <c r="G11174" s="48"/>
      <c r="H11174" s="61"/>
      <c r="I11174" s="48"/>
      <c r="J11174" s="48"/>
    </row>
    <row r="11175" spans="6:10" x14ac:dyDescent="0.25">
      <c r="F11175" s="48"/>
      <c r="G11175" s="48"/>
      <c r="H11175" s="61"/>
      <c r="I11175" s="48"/>
      <c r="J11175" s="48"/>
    </row>
    <row r="11176" spans="6:10" x14ac:dyDescent="0.25">
      <c r="F11176" s="48"/>
      <c r="G11176" s="48"/>
      <c r="H11176" s="61"/>
      <c r="I11176" s="48"/>
      <c r="J11176" s="48"/>
    </row>
    <row r="11177" spans="6:10" x14ac:dyDescent="0.25">
      <c r="F11177" s="48"/>
      <c r="G11177" s="48"/>
      <c r="H11177" s="61"/>
      <c r="I11177" s="48"/>
      <c r="J11177" s="48"/>
    </row>
    <row r="11178" spans="6:10" x14ac:dyDescent="0.25">
      <c r="F11178" s="48"/>
      <c r="G11178" s="48"/>
      <c r="H11178" s="61"/>
      <c r="I11178" s="48"/>
      <c r="J11178" s="48"/>
    </row>
    <row r="11179" spans="6:10" x14ac:dyDescent="0.25">
      <c r="F11179" s="48"/>
      <c r="G11179" s="48"/>
      <c r="H11179" s="61"/>
      <c r="I11179" s="48"/>
      <c r="J11179" s="48"/>
    </row>
    <row r="11180" spans="6:10" x14ac:dyDescent="0.25">
      <c r="F11180" s="48"/>
      <c r="G11180" s="48"/>
      <c r="H11180" s="61"/>
      <c r="I11180" s="48"/>
      <c r="J11180" s="48"/>
    </row>
    <row r="11181" spans="6:10" x14ac:dyDescent="0.25">
      <c r="F11181" s="48"/>
      <c r="G11181" s="48"/>
      <c r="H11181" s="61"/>
      <c r="I11181" s="48"/>
      <c r="J11181" s="48"/>
    </row>
    <row r="11182" spans="6:10" x14ac:dyDescent="0.25">
      <c r="F11182" s="48"/>
      <c r="G11182" s="48"/>
      <c r="H11182" s="61"/>
      <c r="I11182" s="48"/>
      <c r="J11182" s="48"/>
    </row>
    <row r="11183" spans="6:10" x14ac:dyDescent="0.25">
      <c r="F11183" s="48"/>
      <c r="G11183" s="48"/>
      <c r="H11183" s="61"/>
      <c r="I11183" s="48"/>
      <c r="J11183" s="48"/>
    </row>
    <row r="11184" spans="6:10" x14ac:dyDescent="0.25">
      <c r="F11184" s="48"/>
      <c r="G11184" s="48"/>
      <c r="H11184" s="61"/>
      <c r="I11184" s="48"/>
      <c r="J11184" s="48"/>
    </row>
    <row r="11185" spans="6:10" x14ac:dyDescent="0.25">
      <c r="F11185" s="48"/>
      <c r="G11185" s="48"/>
      <c r="H11185" s="61"/>
      <c r="I11185" s="48"/>
      <c r="J11185" s="48"/>
    </row>
    <row r="11186" spans="6:10" x14ac:dyDescent="0.25">
      <c r="F11186" s="48"/>
      <c r="G11186" s="48"/>
      <c r="H11186" s="61"/>
      <c r="I11186" s="48"/>
      <c r="J11186" s="48"/>
    </row>
    <row r="11187" spans="6:10" x14ac:dyDescent="0.25">
      <c r="F11187" s="48"/>
      <c r="G11187" s="48"/>
      <c r="H11187" s="61"/>
      <c r="I11187" s="48"/>
      <c r="J11187" s="48"/>
    </row>
    <row r="11188" spans="6:10" x14ac:dyDescent="0.25">
      <c r="F11188" s="48"/>
      <c r="G11188" s="48"/>
      <c r="H11188" s="61"/>
      <c r="I11188" s="48"/>
      <c r="J11188" s="48"/>
    </row>
    <row r="11189" spans="6:10" x14ac:dyDescent="0.25">
      <c r="F11189" s="48"/>
      <c r="G11189" s="48"/>
      <c r="H11189" s="61"/>
      <c r="I11189" s="48"/>
      <c r="J11189" s="48"/>
    </row>
    <row r="11190" spans="6:10" x14ac:dyDescent="0.25">
      <c r="F11190" s="48"/>
      <c r="G11190" s="48"/>
      <c r="H11190" s="61"/>
      <c r="I11190" s="48"/>
      <c r="J11190" s="48"/>
    </row>
    <row r="11191" spans="6:10" x14ac:dyDescent="0.25">
      <c r="F11191" s="48"/>
      <c r="G11191" s="48"/>
      <c r="H11191" s="61"/>
      <c r="I11191" s="48"/>
      <c r="J11191" s="48"/>
    </row>
    <row r="11192" spans="6:10" x14ac:dyDescent="0.25">
      <c r="F11192" s="48"/>
      <c r="G11192" s="48"/>
      <c r="H11192" s="61"/>
      <c r="I11192" s="48"/>
      <c r="J11192" s="48"/>
    </row>
    <row r="11193" spans="6:10" x14ac:dyDescent="0.25">
      <c r="F11193" s="48"/>
      <c r="G11193" s="48"/>
      <c r="H11193" s="61"/>
      <c r="I11193" s="48"/>
      <c r="J11193" s="48"/>
    </row>
    <row r="11194" spans="6:10" x14ac:dyDescent="0.25">
      <c r="F11194" s="48"/>
      <c r="G11194" s="48"/>
      <c r="H11194" s="61"/>
      <c r="I11194" s="48"/>
      <c r="J11194" s="48"/>
    </row>
    <row r="11195" spans="6:10" x14ac:dyDescent="0.25">
      <c r="F11195" s="48"/>
      <c r="G11195" s="48"/>
      <c r="H11195" s="61"/>
      <c r="I11195" s="48"/>
      <c r="J11195" s="48"/>
    </row>
    <row r="11196" spans="6:10" x14ac:dyDescent="0.25">
      <c r="F11196" s="48"/>
      <c r="G11196" s="48"/>
      <c r="H11196" s="61"/>
      <c r="I11196" s="48"/>
      <c r="J11196" s="48"/>
    </row>
    <row r="11197" spans="6:10" x14ac:dyDescent="0.25">
      <c r="F11197" s="48"/>
      <c r="G11197" s="48"/>
      <c r="H11197" s="61"/>
      <c r="I11197" s="48"/>
      <c r="J11197" s="48"/>
    </row>
    <row r="11198" spans="6:10" x14ac:dyDescent="0.25">
      <c r="F11198" s="48"/>
      <c r="G11198" s="48"/>
      <c r="H11198" s="61"/>
      <c r="I11198" s="48"/>
      <c r="J11198" s="48"/>
    </row>
    <row r="11199" spans="6:10" x14ac:dyDescent="0.25">
      <c r="F11199" s="48"/>
      <c r="G11199" s="48"/>
      <c r="H11199" s="61"/>
      <c r="I11199" s="48"/>
      <c r="J11199" s="48"/>
    </row>
    <row r="11200" spans="6:10" x14ac:dyDescent="0.25">
      <c r="F11200" s="48"/>
      <c r="G11200" s="48"/>
      <c r="H11200" s="61"/>
      <c r="I11200" s="48"/>
      <c r="J11200" s="48"/>
    </row>
    <row r="11201" spans="6:10" x14ac:dyDescent="0.25">
      <c r="F11201" s="48"/>
      <c r="G11201" s="48"/>
      <c r="H11201" s="61"/>
      <c r="I11201" s="48"/>
      <c r="J11201" s="48"/>
    </row>
    <row r="11202" spans="6:10" x14ac:dyDescent="0.25">
      <c r="F11202" s="48"/>
      <c r="G11202" s="48"/>
      <c r="H11202" s="61"/>
      <c r="I11202" s="48"/>
      <c r="J11202" s="48"/>
    </row>
    <row r="11203" spans="6:10" x14ac:dyDescent="0.25">
      <c r="F11203" s="48"/>
      <c r="G11203" s="48"/>
      <c r="H11203" s="61"/>
      <c r="I11203" s="48"/>
      <c r="J11203" s="48"/>
    </row>
    <row r="11204" spans="6:10" x14ac:dyDescent="0.25">
      <c r="F11204" s="48"/>
      <c r="G11204" s="48"/>
      <c r="H11204" s="61"/>
      <c r="I11204" s="48"/>
      <c r="J11204" s="48"/>
    </row>
    <row r="11205" spans="6:10" x14ac:dyDescent="0.25">
      <c r="F11205" s="48"/>
      <c r="G11205" s="48"/>
      <c r="H11205" s="61"/>
      <c r="I11205" s="48"/>
      <c r="J11205" s="48"/>
    </row>
    <row r="11206" spans="6:10" x14ac:dyDescent="0.25">
      <c r="F11206" s="48"/>
      <c r="G11206" s="48"/>
      <c r="H11206" s="61"/>
      <c r="I11206" s="48"/>
      <c r="J11206" s="48"/>
    </row>
    <row r="11207" spans="6:10" x14ac:dyDescent="0.25">
      <c r="F11207" s="48"/>
      <c r="G11207" s="48"/>
      <c r="H11207" s="61"/>
      <c r="I11207" s="48"/>
      <c r="J11207" s="48"/>
    </row>
    <row r="11208" spans="6:10" x14ac:dyDescent="0.25">
      <c r="F11208" s="48"/>
      <c r="G11208" s="48"/>
      <c r="H11208" s="61"/>
      <c r="I11208" s="48"/>
      <c r="J11208" s="48"/>
    </row>
    <row r="11209" spans="6:10" x14ac:dyDescent="0.25">
      <c r="F11209" s="48"/>
      <c r="G11209" s="48"/>
      <c r="H11209" s="61"/>
      <c r="I11209" s="48"/>
      <c r="J11209" s="48"/>
    </row>
    <row r="11210" spans="6:10" x14ac:dyDescent="0.25">
      <c r="F11210" s="48"/>
      <c r="G11210" s="48"/>
      <c r="H11210" s="61"/>
      <c r="I11210" s="48"/>
      <c r="J11210" s="48"/>
    </row>
    <row r="11211" spans="6:10" x14ac:dyDescent="0.25">
      <c r="F11211" s="48"/>
      <c r="G11211" s="48"/>
      <c r="H11211" s="61"/>
      <c r="I11211" s="48"/>
      <c r="J11211" s="48"/>
    </row>
    <row r="11212" spans="6:10" x14ac:dyDescent="0.25">
      <c r="F11212" s="48"/>
      <c r="G11212" s="48"/>
      <c r="H11212" s="61"/>
      <c r="I11212" s="48"/>
      <c r="J11212" s="48"/>
    </row>
    <row r="11213" spans="6:10" x14ac:dyDescent="0.25">
      <c r="F11213" s="48"/>
      <c r="G11213" s="48"/>
      <c r="H11213" s="61"/>
      <c r="I11213" s="48"/>
      <c r="J11213" s="48"/>
    </row>
    <row r="11214" spans="6:10" x14ac:dyDescent="0.25">
      <c r="F11214" s="48"/>
      <c r="G11214" s="48"/>
      <c r="H11214" s="61"/>
      <c r="I11214" s="48"/>
      <c r="J11214" s="48"/>
    </row>
    <row r="11215" spans="6:10" x14ac:dyDescent="0.25">
      <c r="F11215" s="48"/>
      <c r="G11215" s="48"/>
      <c r="H11215" s="61"/>
      <c r="I11215" s="48"/>
      <c r="J11215" s="48"/>
    </row>
    <row r="11216" spans="6:10" x14ac:dyDescent="0.25">
      <c r="F11216" s="48"/>
      <c r="G11216" s="48"/>
      <c r="H11216" s="61"/>
      <c r="I11216" s="48"/>
      <c r="J11216" s="48"/>
    </row>
    <row r="11217" spans="6:10" x14ac:dyDescent="0.25">
      <c r="F11217" s="48"/>
      <c r="G11217" s="48"/>
      <c r="H11217" s="61"/>
      <c r="I11217" s="48"/>
      <c r="J11217" s="48"/>
    </row>
    <row r="11218" spans="6:10" x14ac:dyDescent="0.25">
      <c r="F11218" s="48"/>
      <c r="G11218" s="48"/>
      <c r="H11218" s="61"/>
      <c r="I11218" s="48"/>
      <c r="J11218" s="48"/>
    </row>
    <row r="11219" spans="6:10" x14ac:dyDescent="0.25">
      <c r="F11219" s="48"/>
      <c r="G11219" s="48"/>
      <c r="H11219" s="61"/>
      <c r="I11219" s="48"/>
      <c r="J11219" s="48"/>
    </row>
    <row r="11220" spans="6:10" x14ac:dyDescent="0.25">
      <c r="F11220" s="48"/>
      <c r="G11220" s="48"/>
      <c r="H11220" s="61"/>
      <c r="I11220" s="48"/>
      <c r="J11220" s="48"/>
    </row>
    <row r="11221" spans="6:10" x14ac:dyDescent="0.25">
      <c r="F11221" s="48"/>
      <c r="G11221" s="48"/>
      <c r="H11221" s="61"/>
      <c r="I11221" s="48"/>
      <c r="J11221" s="48"/>
    </row>
    <row r="11222" spans="6:10" x14ac:dyDescent="0.25">
      <c r="F11222" s="48"/>
      <c r="G11222" s="48"/>
      <c r="H11222" s="61"/>
      <c r="I11222" s="48"/>
      <c r="J11222" s="48"/>
    </row>
    <row r="11223" spans="6:10" x14ac:dyDescent="0.25">
      <c r="F11223" s="48"/>
      <c r="G11223" s="48"/>
      <c r="H11223" s="61"/>
      <c r="I11223" s="48"/>
      <c r="J11223" s="48"/>
    </row>
    <row r="11224" spans="6:10" x14ac:dyDescent="0.25">
      <c r="F11224" s="48"/>
      <c r="G11224" s="48"/>
      <c r="H11224" s="61"/>
      <c r="I11224" s="48"/>
      <c r="J11224" s="48"/>
    </row>
    <row r="11225" spans="6:10" x14ac:dyDescent="0.25">
      <c r="F11225" s="48"/>
      <c r="G11225" s="48"/>
      <c r="H11225" s="61"/>
      <c r="I11225" s="48"/>
      <c r="J11225" s="48"/>
    </row>
    <row r="11226" spans="6:10" x14ac:dyDescent="0.25">
      <c r="F11226" s="48"/>
      <c r="G11226" s="48"/>
      <c r="H11226" s="61"/>
      <c r="I11226" s="48"/>
      <c r="J11226" s="48"/>
    </row>
    <row r="11227" spans="6:10" x14ac:dyDescent="0.25">
      <c r="F11227" s="48"/>
      <c r="G11227" s="48"/>
      <c r="H11227" s="61"/>
      <c r="I11227" s="48"/>
      <c r="J11227" s="48"/>
    </row>
    <row r="11228" spans="6:10" x14ac:dyDescent="0.25">
      <c r="F11228" s="48"/>
      <c r="G11228" s="48"/>
      <c r="H11228" s="61"/>
      <c r="I11228" s="48"/>
      <c r="J11228" s="48"/>
    </row>
    <row r="11229" spans="6:10" x14ac:dyDescent="0.25">
      <c r="F11229" s="48"/>
      <c r="G11229" s="48"/>
      <c r="H11229" s="61"/>
      <c r="I11229" s="48"/>
      <c r="J11229" s="48"/>
    </row>
    <row r="11230" spans="6:10" x14ac:dyDescent="0.25">
      <c r="F11230" s="48"/>
      <c r="G11230" s="48"/>
      <c r="H11230" s="61"/>
      <c r="I11230" s="48"/>
      <c r="J11230" s="48"/>
    </row>
    <row r="11231" spans="6:10" x14ac:dyDescent="0.25">
      <c r="F11231" s="48"/>
      <c r="G11231" s="48"/>
      <c r="H11231" s="61"/>
      <c r="I11231" s="48"/>
      <c r="J11231" s="48"/>
    </row>
    <row r="11232" spans="6:10" x14ac:dyDescent="0.25">
      <c r="F11232" s="48"/>
      <c r="G11232" s="48"/>
      <c r="H11232" s="61"/>
      <c r="I11232" s="48"/>
      <c r="J11232" s="48"/>
    </row>
    <row r="11233" spans="6:10" x14ac:dyDescent="0.25">
      <c r="F11233" s="48"/>
      <c r="G11233" s="48"/>
      <c r="H11233" s="61"/>
      <c r="I11233" s="48"/>
      <c r="J11233" s="48"/>
    </row>
    <row r="11234" spans="6:10" x14ac:dyDescent="0.25">
      <c r="F11234" s="48"/>
      <c r="G11234" s="48"/>
      <c r="H11234" s="61"/>
      <c r="I11234" s="48"/>
      <c r="J11234" s="48"/>
    </row>
    <row r="11235" spans="6:10" x14ac:dyDescent="0.25">
      <c r="F11235" s="48"/>
      <c r="G11235" s="48"/>
      <c r="H11235" s="61"/>
      <c r="I11235" s="48"/>
      <c r="J11235" s="48"/>
    </row>
    <row r="11236" spans="6:10" x14ac:dyDescent="0.25">
      <c r="F11236" s="48"/>
      <c r="G11236" s="48"/>
      <c r="H11236" s="61"/>
      <c r="I11236" s="48"/>
      <c r="J11236" s="48"/>
    </row>
    <row r="11237" spans="6:10" x14ac:dyDescent="0.25">
      <c r="F11237" s="48"/>
      <c r="G11237" s="48"/>
      <c r="H11237" s="61"/>
      <c r="I11237" s="48"/>
      <c r="J11237" s="48"/>
    </row>
    <row r="11238" spans="6:10" x14ac:dyDescent="0.25">
      <c r="F11238" s="48"/>
      <c r="G11238" s="48"/>
      <c r="H11238" s="61"/>
      <c r="I11238" s="48"/>
      <c r="J11238" s="48"/>
    </row>
    <row r="11239" spans="6:10" x14ac:dyDescent="0.25">
      <c r="F11239" s="48"/>
      <c r="G11239" s="48"/>
      <c r="H11239" s="61"/>
      <c r="I11239" s="48"/>
      <c r="J11239" s="48"/>
    </row>
    <row r="11240" spans="6:10" x14ac:dyDescent="0.25">
      <c r="F11240" s="48"/>
      <c r="G11240" s="48"/>
      <c r="H11240" s="61"/>
      <c r="I11240" s="48"/>
      <c r="J11240" s="48"/>
    </row>
    <row r="11241" spans="6:10" x14ac:dyDescent="0.25">
      <c r="F11241" s="48"/>
      <c r="G11241" s="48"/>
      <c r="H11241" s="61"/>
      <c r="I11241" s="48"/>
      <c r="J11241" s="48"/>
    </row>
    <row r="11242" spans="6:10" x14ac:dyDescent="0.25">
      <c r="F11242" s="48"/>
      <c r="G11242" s="48"/>
      <c r="H11242" s="61"/>
      <c r="I11242" s="48"/>
      <c r="J11242" s="48"/>
    </row>
    <row r="11243" spans="6:10" x14ac:dyDescent="0.25">
      <c r="F11243" s="48"/>
      <c r="G11243" s="48"/>
      <c r="H11243" s="61"/>
      <c r="I11243" s="48"/>
      <c r="J11243" s="48"/>
    </row>
    <row r="11244" spans="6:10" x14ac:dyDescent="0.25">
      <c r="F11244" s="48"/>
      <c r="G11244" s="48"/>
      <c r="H11244" s="61"/>
      <c r="I11244" s="48"/>
      <c r="J11244" s="48"/>
    </row>
    <row r="11245" spans="6:10" x14ac:dyDescent="0.25">
      <c r="F11245" s="48"/>
      <c r="G11245" s="48"/>
      <c r="H11245" s="61"/>
      <c r="I11245" s="48"/>
      <c r="J11245" s="48"/>
    </row>
    <row r="11246" spans="6:10" x14ac:dyDescent="0.25">
      <c r="F11246" s="48"/>
      <c r="G11246" s="48"/>
      <c r="H11246" s="61"/>
      <c r="I11246" s="48"/>
      <c r="J11246" s="48"/>
    </row>
    <row r="11247" spans="6:10" x14ac:dyDescent="0.25">
      <c r="F11247" s="48"/>
      <c r="G11247" s="48"/>
      <c r="H11247" s="61"/>
      <c r="I11247" s="48"/>
      <c r="J11247" s="48"/>
    </row>
    <row r="11248" spans="6:10" x14ac:dyDescent="0.25">
      <c r="F11248" s="48"/>
      <c r="G11248" s="48"/>
      <c r="H11248" s="61"/>
      <c r="I11248" s="48"/>
      <c r="J11248" s="48"/>
    </row>
    <row r="11249" spans="6:10" x14ac:dyDescent="0.25">
      <c r="F11249" s="48"/>
      <c r="G11249" s="48"/>
      <c r="H11249" s="61"/>
      <c r="I11249" s="48"/>
      <c r="J11249" s="48"/>
    </row>
    <row r="11250" spans="6:10" x14ac:dyDescent="0.25">
      <c r="F11250" s="48"/>
      <c r="G11250" s="48"/>
      <c r="H11250" s="61"/>
      <c r="I11250" s="48"/>
      <c r="J11250" s="48"/>
    </row>
    <row r="11251" spans="6:10" x14ac:dyDescent="0.25">
      <c r="F11251" s="48"/>
      <c r="G11251" s="48"/>
      <c r="H11251" s="61"/>
      <c r="I11251" s="48"/>
      <c r="J11251" s="48"/>
    </row>
    <row r="11252" spans="6:10" x14ac:dyDescent="0.25">
      <c r="F11252" s="48"/>
      <c r="G11252" s="48"/>
      <c r="H11252" s="61"/>
      <c r="I11252" s="48"/>
      <c r="J11252" s="48"/>
    </row>
    <row r="11253" spans="6:10" x14ac:dyDescent="0.25">
      <c r="F11253" s="48"/>
      <c r="G11253" s="48"/>
      <c r="H11253" s="61"/>
      <c r="I11253" s="48"/>
      <c r="J11253" s="48"/>
    </row>
    <row r="11254" spans="6:10" x14ac:dyDescent="0.25">
      <c r="F11254" s="48"/>
      <c r="G11254" s="48"/>
      <c r="H11254" s="61"/>
      <c r="I11254" s="48"/>
      <c r="J11254" s="48"/>
    </row>
    <row r="11255" spans="6:10" x14ac:dyDescent="0.25">
      <c r="F11255" s="48"/>
      <c r="G11255" s="48"/>
      <c r="H11255" s="61"/>
      <c r="I11255" s="48"/>
      <c r="J11255" s="48"/>
    </row>
    <row r="11256" spans="6:10" x14ac:dyDescent="0.25">
      <c r="F11256" s="48"/>
      <c r="G11256" s="48"/>
      <c r="H11256" s="61"/>
      <c r="I11256" s="48"/>
      <c r="J11256" s="48"/>
    </row>
    <row r="11257" spans="6:10" x14ac:dyDescent="0.25">
      <c r="F11257" s="48"/>
      <c r="G11257" s="48"/>
      <c r="H11257" s="61"/>
      <c r="I11257" s="48"/>
      <c r="J11257" s="48"/>
    </row>
    <row r="11258" spans="6:10" x14ac:dyDescent="0.25">
      <c r="F11258" s="48"/>
      <c r="G11258" s="48"/>
      <c r="H11258" s="61"/>
      <c r="I11258" s="48"/>
      <c r="J11258" s="48"/>
    </row>
    <row r="11259" spans="6:10" x14ac:dyDescent="0.25">
      <c r="F11259" s="48"/>
      <c r="G11259" s="48"/>
      <c r="H11259" s="61"/>
      <c r="I11259" s="48"/>
      <c r="J11259" s="48"/>
    </row>
    <row r="11260" spans="6:10" x14ac:dyDescent="0.25">
      <c r="F11260" s="48"/>
      <c r="G11260" s="48"/>
      <c r="H11260" s="61"/>
      <c r="I11260" s="48"/>
      <c r="J11260" s="48"/>
    </row>
    <row r="11261" spans="6:10" x14ac:dyDescent="0.25">
      <c r="F11261" s="48"/>
      <c r="G11261" s="48"/>
      <c r="H11261" s="61"/>
      <c r="I11261" s="48"/>
      <c r="J11261" s="48"/>
    </row>
    <row r="11262" spans="6:10" x14ac:dyDescent="0.25">
      <c r="F11262" s="48"/>
      <c r="G11262" s="48"/>
      <c r="H11262" s="61"/>
      <c r="I11262" s="48"/>
      <c r="J11262" s="48"/>
    </row>
    <row r="11263" spans="6:10" x14ac:dyDescent="0.25">
      <c r="F11263" s="48"/>
      <c r="G11263" s="48"/>
      <c r="H11263" s="61"/>
      <c r="I11263" s="48"/>
      <c r="J11263" s="48"/>
    </row>
    <row r="11264" spans="6:10" x14ac:dyDescent="0.25">
      <c r="F11264" s="48"/>
      <c r="G11264" s="48"/>
      <c r="H11264" s="61"/>
      <c r="I11264" s="48"/>
      <c r="J11264" s="48"/>
    </row>
    <row r="11265" spans="6:10" x14ac:dyDescent="0.25">
      <c r="F11265" s="48"/>
      <c r="G11265" s="48"/>
      <c r="H11265" s="61"/>
      <c r="I11265" s="48"/>
      <c r="J11265" s="48"/>
    </row>
    <row r="11266" spans="6:10" x14ac:dyDescent="0.25">
      <c r="F11266" s="48"/>
      <c r="G11266" s="48"/>
      <c r="H11266" s="61"/>
      <c r="I11266" s="48"/>
      <c r="J11266" s="48"/>
    </row>
    <row r="11267" spans="6:10" x14ac:dyDescent="0.25">
      <c r="F11267" s="48"/>
      <c r="G11267" s="48"/>
      <c r="H11267" s="61"/>
      <c r="I11267" s="48"/>
      <c r="J11267" s="48"/>
    </row>
    <row r="11268" spans="6:10" x14ac:dyDescent="0.25">
      <c r="F11268" s="48"/>
      <c r="G11268" s="48"/>
      <c r="H11268" s="61"/>
      <c r="I11268" s="48"/>
      <c r="J11268" s="48"/>
    </row>
    <row r="11269" spans="6:10" x14ac:dyDescent="0.25">
      <c r="F11269" s="48"/>
      <c r="G11269" s="48"/>
      <c r="H11269" s="61"/>
      <c r="I11269" s="48"/>
      <c r="J11269" s="48"/>
    </row>
    <row r="11270" spans="6:10" x14ac:dyDescent="0.25">
      <c r="F11270" s="48"/>
      <c r="G11270" s="48"/>
      <c r="H11270" s="61"/>
      <c r="I11270" s="48"/>
      <c r="J11270" s="48"/>
    </row>
    <row r="11271" spans="6:10" x14ac:dyDescent="0.25">
      <c r="F11271" s="48"/>
      <c r="G11271" s="48"/>
      <c r="H11271" s="61"/>
      <c r="I11271" s="48"/>
      <c r="J11271" s="48"/>
    </row>
    <row r="11272" spans="6:10" x14ac:dyDescent="0.25">
      <c r="F11272" s="48"/>
      <c r="G11272" s="48"/>
      <c r="H11272" s="61"/>
      <c r="I11272" s="48"/>
      <c r="J11272" s="48"/>
    </row>
    <row r="11273" spans="6:10" x14ac:dyDescent="0.25">
      <c r="F11273" s="48"/>
      <c r="G11273" s="48"/>
      <c r="H11273" s="61"/>
      <c r="I11273" s="48"/>
      <c r="J11273" s="48"/>
    </row>
    <row r="11274" spans="6:10" x14ac:dyDescent="0.25">
      <c r="F11274" s="48"/>
      <c r="G11274" s="48"/>
      <c r="H11274" s="61"/>
      <c r="I11274" s="48"/>
      <c r="J11274" s="48"/>
    </row>
    <row r="11275" spans="6:10" x14ac:dyDescent="0.25">
      <c r="F11275" s="48"/>
      <c r="G11275" s="48"/>
      <c r="H11275" s="61"/>
      <c r="I11275" s="48"/>
      <c r="J11275" s="48"/>
    </row>
    <row r="11276" spans="6:10" x14ac:dyDescent="0.25">
      <c r="F11276" s="48"/>
      <c r="G11276" s="48"/>
      <c r="H11276" s="61"/>
      <c r="I11276" s="48"/>
      <c r="J11276" s="48"/>
    </row>
    <row r="11277" spans="6:10" x14ac:dyDescent="0.25">
      <c r="F11277" s="48"/>
      <c r="G11277" s="48"/>
      <c r="H11277" s="61"/>
      <c r="I11277" s="48"/>
      <c r="J11277" s="48"/>
    </row>
    <row r="11278" spans="6:10" x14ac:dyDescent="0.25">
      <c r="F11278" s="48"/>
      <c r="G11278" s="48"/>
      <c r="H11278" s="61"/>
      <c r="I11278" s="48"/>
      <c r="J11278" s="48"/>
    </row>
    <row r="11279" spans="6:10" x14ac:dyDescent="0.25">
      <c r="F11279" s="48"/>
      <c r="G11279" s="48"/>
      <c r="H11279" s="61"/>
      <c r="I11279" s="48"/>
      <c r="J11279" s="48"/>
    </row>
    <row r="11280" spans="6:10" x14ac:dyDescent="0.25">
      <c r="F11280" s="48"/>
      <c r="G11280" s="48"/>
      <c r="H11280" s="61"/>
      <c r="I11280" s="48"/>
      <c r="J11280" s="48"/>
    </row>
    <row r="11281" spans="6:10" x14ac:dyDescent="0.25">
      <c r="F11281" s="48"/>
      <c r="G11281" s="48"/>
      <c r="H11281" s="61"/>
      <c r="I11281" s="48"/>
      <c r="J11281" s="48"/>
    </row>
    <row r="11282" spans="6:10" x14ac:dyDescent="0.25">
      <c r="F11282" s="48"/>
      <c r="G11282" s="48"/>
      <c r="H11282" s="61"/>
      <c r="I11282" s="48"/>
      <c r="J11282" s="48"/>
    </row>
    <row r="11283" spans="6:10" x14ac:dyDescent="0.25">
      <c r="F11283" s="48"/>
      <c r="G11283" s="48"/>
      <c r="H11283" s="61"/>
      <c r="I11283" s="48"/>
      <c r="J11283" s="48"/>
    </row>
    <row r="11284" spans="6:10" x14ac:dyDescent="0.25">
      <c r="F11284" s="48"/>
      <c r="G11284" s="48"/>
      <c r="H11284" s="61"/>
      <c r="I11284" s="48"/>
      <c r="J11284" s="48"/>
    </row>
    <row r="11285" spans="6:10" x14ac:dyDescent="0.25">
      <c r="F11285" s="48"/>
      <c r="G11285" s="48"/>
      <c r="H11285" s="61"/>
      <c r="I11285" s="48"/>
      <c r="J11285" s="48"/>
    </row>
    <row r="11286" spans="6:10" x14ac:dyDescent="0.25">
      <c r="F11286" s="48"/>
      <c r="G11286" s="48"/>
      <c r="H11286" s="61"/>
      <c r="I11286" s="48"/>
      <c r="J11286" s="48"/>
    </row>
    <row r="11287" spans="6:10" x14ac:dyDescent="0.25">
      <c r="F11287" s="48"/>
      <c r="G11287" s="48"/>
      <c r="H11287" s="61"/>
      <c r="I11287" s="48"/>
      <c r="J11287" s="48"/>
    </row>
    <row r="11288" spans="6:10" x14ac:dyDescent="0.25">
      <c r="F11288" s="48"/>
      <c r="G11288" s="48"/>
      <c r="H11288" s="61"/>
      <c r="I11288" s="48"/>
      <c r="J11288" s="48"/>
    </row>
    <row r="11289" spans="6:10" x14ac:dyDescent="0.25">
      <c r="F11289" s="48"/>
      <c r="G11289" s="48"/>
      <c r="H11289" s="61"/>
      <c r="I11289" s="48"/>
      <c r="J11289" s="48"/>
    </row>
    <row r="11290" spans="6:10" x14ac:dyDescent="0.25">
      <c r="F11290" s="48"/>
      <c r="G11290" s="48"/>
      <c r="H11290" s="61"/>
      <c r="I11290" s="48"/>
      <c r="J11290" s="48"/>
    </row>
    <row r="11291" spans="6:10" x14ac:dyDescent="0.25">
      <c r="F11291" s="48"/>
      <c r="G11291" s="48"/>
      <c r="H11291" s="61"/>
      <c r="I11291" s="48"/>
      <c r="J11291" s="48"/>
    </row>
    <row r="11292" spans="6:10" x14ac:dyDescent="0.25">
      <c r="F11292" s="48"/>
      <c r="G11292" s="48"/>
      <c r="H11292" s="61"/>
      <c r="I11292" s="48"/>
      <c r="J11292" s="48"/>
    </row>
    <row r="11293" spans="6:10" x14ac:dyDescent="0.25">
      <c r="F11293" s="48"/>
      <c r="G11293" s="48"/>
      <c r="H11293" s="61"/>
      <c r="I11293" s="48"/>
      <c r="J11293" s="48"/>
    </row>
    <row r="11294" spans="6:10" x14ac:dyDescent="0.25">
      <c r="F11294" s="48"/>
      <c r="G11294" s="48"/>
      <c r="H11294" s="61"/>
      <c r="I11294" s="48"/>
      <c r="J11294" s="48"/>
    </row>
    <row r="11295" spans="6:10" x14ac:dyDescent="0.25">
      <c r="F11295" s="48"/>
      <c r="G11295" s="48"/>
      <c r="H11295" s="61"/>
      <c r="I11295" s="48"/>
      <c r="J11295" s="48"/>
    </row>
    <row r="11296" spans="6:10" x14ac:dyDescent="0.25">
      <c r="F11296" s="48"/>
      <c r="G11296" s="48"/>
      <c r="H11296" s="61"/>
      <c r="I11296" s="48"/>
      <c r="J11296" s="48"/>
    </row>
    <row r="11297" spans="6:10" x14ac:dyDescent="0.25">
      <c r="F11297" s="48"/>
      <c r="G11297" s="48"/>
      <c r="H11297" s="61"/>
      <c r="I11297" s="48"/>
      <c r="J11297" s="48"/>
    </row>
    <row r="11298" spans="6:10" x14ac:dyDescent="0.25">
      <c r="F11298" s="48"/>
      <c r="G11298" s="48"/>
      <c r="H11298" s="61"/>
      <c r="I11298" s="48"/>
      <c r="J11298" s="48"/>
    </row>
    <row r="11299" spans="6:10" x14ac:dyDescent="0.25">
      <c r="F11299" s="48"/>
      <c r="G11299" s="48"/>
      <c r="H11299" s="61"/>
      <c r="I11299" s="48"/>
      <c r="J11299" s="48"/>
    </row>
    <row r="11300" spans="6:10" x14ac:dyDescent="0.25">
      <c r="F11300" s="48"/>
      <c r="G11300" s="48"/>
      <c r="H11300" s="61"/>
      <c r="I11300" s="48"/>
      <c r="J11300" s="48"/>
    </row>
    <row r="11301" spans="6:10" x14ac:dyDescent="0.25">
      <c r="F11301" s="48"/>
      <c r="G11301" s="48"/>
      <c r="H11301" s="61"/>
      <c r="I11301" s="48"/>
      <c r="J11301" s="48"/>
    </row>
    <row r="11302" spans="6:10" x14ac:dyDescent="0.25">
      <c r="F11302" s="48"/>
      <c r="G11302" s="48"/>
      <c r="H11302" s="61"/>
      <c r="I11302" s="48"/>
      <c r="J11302" s="48"/>
    </row>
    <row r="11303" spans="6:10" x14ac:dyDescent="0.25">
      <c r="F11303" s="48"/>
      <c r="G11303" s="48"/>
      <c r="H11303" s="61"/>
      <c r="I11303" s="48"/>
      <c r="J11303" s="48"/>
    </row>
    <row r="11304" spans="6:10" x14ac:dyDescent="0.25">
      <c r="F11304" s="48"/>
      <c r="G11304" s="48"/>
      <c r="H11304" s="61"/>
      <c r="I11304" s="48"/>
      <c r="J11304" s="48"/>
    </row>
    <row r="11305" spans="6:10" x14ac:dyDescent="0.25">
      <c r="F11305" s="48"/>
      <c r="G11305" s="48"/>
      <c r="H11305" s="61"/>
      <c r="I11305" s="48"/>
      <c r="J11305" s="48"/>
    </row>
    <row r="11306" spans="6:10" x14ac:dyDescent="0.25">
      <c r="F11306" s="48"/>
      <c r="G11306" s="48"/>
      <c r="H11306" s="61"/>
      <c r="I11306" s="48"/>
      <c r="J11306" s="48"/>
    </row>
    <row r="11307" spans="6:10" x14ac:dyDescent="0.25">
      <c r="F11307" s="48"/>
      <c r="G11307" s="48"/>
      <c r="H11307" s="61"/>
      <c r="I11307" s="48"/>
      <c r="J11307" s="48"/>
    </row>
    <row r="11308" spans="6:10" x14ac:dyDescent="0.25">
      <c r="F11308" s="48"/>
      <c r="G11308" s="48"/>
      <c r="H11308" s="61"/>
      <c r="I11308" s="48"/>
      <c r="J11308" s="48"/>
    </row>
    <row r="11309" spans="6:10" x14ac:dyDescent="0.25">
      <c r="F11309" s="48"/>
      <c r="G11309" s="48"/>
      <c r="H11309" s="61"/>
      <c r="I11309" s="48"/>
      <c r="J11309" s="48"/>
    </row>
    <row r="11310" spans="6:10" x14ac:dyDescent="0.25">
      <c r="F11310" s="48"/>
      <c r="G11310" s="48"/>
      <c r="H11310" s="61"/>
      <c r="I11310" s="48"/>
      <c r="J11310" s="48"/>
    </row>
    <row r="11311" spans="6:10" x14ac:dyDescent="0.25">
      <c r="F11311" s="48"/>
      <c r="G11311" s="48"/>
      <c r="H11311" s="61"/>
      <c r="I11311" s="48"/>
      <c r="J11311" s="48"/>
    </row>
    <row r="11312" spans="6:10" x14ac:dyDescent="0.25">
      <c r="F11312" s="48"/>
      <c r="G11312" s="48"/>
      <c r="H11312" s="61"/>
      <c r="I11312" s="48"/>
      <c r="J11312" s="48"/>
    </row>
    <row r="11313" spans="6:10" x14ac:dyDescent="0.25">
      <c r="F11313" s="48"/>
      <c r="G11313" s="48"/>
      <c r="H11313" s="61"/>
      <c r="I11313" s="48"/>
      <c r="J11313" s="48"/>
    </row>
    <row r="11314" spans="6:10" x14ac:dyDescent="0.25">
      <c r="F11314" s="48"/>
      <c r="G11314" s="48"/>
      <c r="H11314" s="61"/>
      <c r="I11314" s="48"/>
      <c r="J11314" s="48"/>
    </row>
    <row r="11315" spans="6:10" x14ac:dyDescent="0.25">
      <c r="F11315" s="48"/>
      <c r="G11315" s="48"/>
      <c r="H11315" s="61"/>
      <c r="I11315" s="48"/>
      <c r="J11315" s="48"/>
    </row>
    <row r="11316" spans="6:10" x14ac:dyDescent="0.25">
      <c r="F11316" s="48"/>
      <c r="G11316" s="48"/>
      <c r="H11316" s="61"/>
      <c r="I11316" s="48"/>
      <c r="J11316" s="48"/>
    </row>
    <row r="11317" spans="6:10" x14ac:dyDescent="0.25">
      <c r="F11317" s="48"/>
      <c r="G11317" s="48"/>
      <c r="H11317" s="61"/>
      <c r="I11317" s="48"/>
      <c r="J11317" s="48"/>
    </row>
    <row r="11318" spans="6:10" x14ac:dyDescent="0.25">
      <c r="F11318" s="48"/>
      <c r="G11318" s="48"/>
      <c r="H11318" s="61"/>
      <c r="I11318" s="48"/>
      <c r="J11318" s="48"/>
    </row>
    <row r="11319" spans="6:10" x14ac:dyDescent="0.25">
      <c r="F11319" s="48"/>
      <c r="G11319" s="48"/>
      <c r="H11319" s="61"/>
      <c r="I11319" s="48"/>
      <c r="J11319" s="48"/>
    </row>
    <row r="11320" spans="6:10" x14ac:dyDescent="0.25">
      <c r="F11320" s="48"/>
      <c r="G11320" s="48"/>
      <c r="H11320" s="61"/>
      <c r="I11320" s="48"/>
      <c r="J11320" s="48"/>
    </row>
    <row r="11321" spans="6:10" x14ac:dyDescent="0.25">
      <c r="F11321" s="48"/>
      <c r="G11321" s="48"/>
      <c r="H11321" s="61"/>
      <c r="I11321" s="48"/>
      <c r="J11321" s="48"/>
    </row>
    <row r="11322" spans="6:10" x14ac:dyDescent="0.25">
      <c r="F11322" s="48"/>
      <c r="G11322" s="48"/>
      <c r="H11322" s="61"/>
      <c r="I11322" s="48"/>
      <c r="J11322" s="48"/>
    </row>
    <row r="11323" spans="6:10" x14ac:dyDescent="0.25">
      <c r="F11323" s="48"/>
      <c r="G11323" s="48"/>
      <c r="H11323" s="61"/>
      <c r="I11323" s="48"/>
      <c r="J11323" s="48"/>
    </row>
    <row r="11324" spans="6:10" x14ac:dyDescent="0.25">
      <c r="F11324" s="48"/>
      <c r="G11324" s="48"/>
      <c r="H11324" s="61"/>
      <c r="I11324" s="48"/>
      <c r="J11324" s="48"/>
    </row>
    <row r="11325" spans="6:10" x14ac:dyDescent="0.25">
      <c r="F11325" s="48"/>
      <c r="G11325" s="48"/>
      <c r="H11325" s="61"/>
      <c r="I11325" s="48"/>
      <c r="J11325" s="48"/>
    </row>
    <row r="11326" spans="6:10" x14ac:dyDescent="0.25">
      <c r="F11326" s="48"/>
      <c r="G11326" s="48"/>
      <c r="H11326" s="61"/>
      <c r="I11326" s="48"/>
      <c r="J11326" s="48"/>
    </row>
    <row r="11327" spans="6:10" x14ac:dyDescent="0.25">
      <c r="F11327" s="48"/>
      <c r="G11327" s="48"/>
      <c r="H11327" s="61"/>
      <c r="I11327" s="48"/>
      <c r="J11327" s="48"/>
    </row>
    <row r="11328" spans="6:10" x14ac:dyDescent="0.25">
      <c r="F11328" s="48"/>
      <c r="G11328" s="48"/>
      <c r="H11328" s="61"/>
      <c r="I11328" s="48"/>
      <c r="J11328" s="48"/>
    </row>
    <row r="11329" spans="6:10" x14ac:dyDescent="0.25">
      <c r="F11329" s="48"/>
      <c r="G11329" s="48"/>
      <c r="H11329" s="61"/>
      <c r="I11329" s="48"/>
      <c r="J11329" s="48"/>
    </row>
    <row r="11330" spans="6:10" x14ac:dyDescent="0.25">
      <c r="F11330" s="48"/>
      <c r="G11330" s="48"/>
      <c r="H11330" s="61"/>
      <c r="I11330" s="48"/>
      <c r="J11330" s="48"/>
    </row>
    <row r="11331" spans="6:10" x14ac:dyDescent="0.25">
      <c r="F11331" s="48"/>
      <c r="G11331" s="48"/>
      <c r="H11331" s="61"/>
      <c r="I11331" s="48"/>
      <c r="J11331" s="48"/>
    </row>
    <row r="11332" spans="6:10" x14ac:dyDescent="0.25">
      <c r="F11332" s="48"/>
      <c r="G11332" s="48"/>
      <c r="H11332" s="61"/>
      <c r="I11332" s="48"/>
      <c r="J11332" s="48"/>
    </row>
    <row r="11333" spans="6:10" x14ac:dyDescent="0.25">
      <c r="F11333" s="48"/>
      <c r="G11333" s="48"/>
      <c r="H11333" s="61"/>
      <c r="I11333" s="48"/>
      <c r="J11333" s="48"/>
    </row>
    <row r="11334" spans="6:10" x14ac:dyDescent="0.25">
      <c r="F11334" s="48"/>
      <c r="G11334" s="48"/>
      <c r="H11334" s="61"/>
      <c r="I11334" s="48"/>
      <c r="J11334" s="48"/>
    </row>
    <row r="11335" spans="6:10" x14ac:dyDescent="0.25">
      <c r="F11335" s="48"/>
      <c r="G11335" s="48"/>
      <c r="H11335" s="61"/>
      <c r="I11335" s="48"/>
      <c r="J11335" s="48"/>
    </row>
    <row r="11336" spans="6:10" x14ac:dyDescent="0.25">
      <c r="F11336" s="48"/>
      <c r="G11336" s="48"/>
      <c r="H11336" s="61"/>
      <c r="I11336" s="48"/>
      <c r="J11336" s="48"/>
    </row>
    <row r="11337" spans="6:10" x14ac:dyDescent="0.25">
      <c r="F11337" s="48"/>
      <c r="G11337" s="48"/>
      <c r="H11337" s="61"/>
      <c r="I11337" s="48"/>
      <c r="J11337" s="48"/>
    </row>
    <row r="11338" spans="6:10" x14ac:dyDescent="0.25">
      <c r="F11338" s="48"/>
      <c r="G11338" s="48"/>
      <c r="H11338" s="61"/>
      <c r="I11338" s="48"/>
      <c r="J11338" s="48"/>
    </row>
    <row r="11339" spans="6:10" x14ac:dyDescent="0.25">
      <c r="F11339" s="48"/>
      <c r="G11339" s="48"/>
      <c r="H11339" s="61"/>
      <c r="I11339" s="48"/>
      <c r="J11339" s="48"/>
    </row>
    <row r="11340" spans="6:10" x14ac:dyDescent="0.25">
      <c r="F11340" s="48"/>
      <c r="G11340" s="48"/>
      <c r="H11340" s="61"/>
      <c r="I11340" s="48"/>
      <c r="J11340" s="48"/>
    </row>
    <row r="11341" spans="6:10" x14ac:dyDescent="0.25">
      <c r="F11341" s="48"/>
      <c r="G11341" s="48"/>
      <c r="H11341" s="61"/>
      <c r="I11341" s="48"/>
      <c r="J11341" s="48"/>
    </row>
    <row r="11342" spans="6:10" x14ac:dyDescent="0.25">
      <c r="F11342" s="48"/>
      <c r="G11342" s="48"/>
      <c r="H11342" s="61"/>
      <c r="I11342" s="48"/>
      <c r="J11342" s="48"/>
    </row>
    <row r="11343" spans="6:10" x14ac:dyDescent="0.25">
      <c r="F11343" s="48"/>
      <c r="G11343" s="48"/>
      <c r="H11343" s="61"/>
      <c r="I11343" s="48"/>
      <c r="J11343" s="48"/>
    </row>
    <row r="11344" spans="6:10" x14ac:dyDescent="0.25">
      <c r="F11344" s="48"/>
      <c r="G11344" s="48"/>
      <c r="H11344" s="61"/>
      <c r="I11344" s="48"/>
      <c r="J11344" s="48"/>
    </row>
    <row r="11345" spans="6:10" x14ac:dyDescent="0.25">
      <c r="F11345" s="48"/>
      <c r="G11345" s="48"/>
      <c r="H11345" s="61"/>
      <c r="I11345" s="48"/>
      <c r="J11345" s="48"/>
    </row>
    <row r="11346" spans="6:10" x14ac:dyDescent="0.25">
      <c r="F11346" s="48"/>
      <c r="G11346" s="48"/>
      <c r="H11346" s="61"/>
      <c r="I11346" s="48"/>
      <c r="J11346" s="48"/>
    </row>
    <row r="11347" spans="6:10" x14ac:dyDescent="0.25">
      <c r="F11347" s="48"/>
      <c r="G11347" s="48"/>
      <c r="H11347" s="61"/>
      <c r="I11347" s="48"/>
      <c r="J11347" s="48"/>
    </row>
    <row r="11348" spans="6:10" x14ac:dyDescent="0.25">
      <c r="F11348" s="48"/>
      <c r="G11348" s="48"/>
      <c r="H11348" s="61"/>
      <c r="I11348" s="48"/>
      <c r="J11348" s="48"/>
    </row>
    <row r="11349" spans="6:10" x14ac:dyDescent="0.25">
      <c r="F11349" s="48"/>
      <c r="G11349" s="48"/>
      <c r="H11349" s="61"/>
      <c r="I11349" s="48"/>
      <c r="J11349" s="48"/>
    </row>
    <row r="11350" spans="6:10" x14ac:dyDescent="0.25">
      <c r="F11350" s="48"/>
      <c r="G11350" s="48"/>
      <c r="H11350" s="61"/>
      <c r="I11350" s="48"/>
      <c r="J11350" s="48"/>
    </row>
    <row r="11351" spans="6:10" x14ac:dyDescent="0.25">
      <c r="F11351" s="48"/>
      <c r="G11351" s="48"/>
      <c r="H11351" s="61"/>
      <c r="I11351" s="48"/>
      <c r="J11351" s="48"/>
    </row>
    <row r="11352" spans="6:10" x14ac:dyDescent="0.25">
      <c r="F11352" s="48"/>
      <c r="G11352" s="48"/>
      <c r="H11352" s="61"/>
      <c r="I11352" s="48"/>
      <c r="J11352" s="48"/>
    </row>
    <row r="11353" spans="6:10" x14ac:dyDescent="0.25">
      <c r="F11353" s="48"/>
      <c r="G11353" s="48"/>
      <c r="H11353" s="61"/>
      <c r="I11353" s="48"/>
      <c r="J11353" s="48"/>
    </row>
    <row r="11354" spans="6:10" x14ac:dyDescent="0.25">
      <c r="F11354" s="48"/>
      <c r="G11354" s="48"/>
      <c r="H11354" s="61"/>
      <c r="I11354" s="48"/>
      <c r="J11354" s="48"/>
    </row>
    <row r="11355" spans="6:10" x14ac:dyDescent="0.25">
      <c r="F11355" s="48"/>
      <c r="G11355" s="48"/>
      <c r="H11355" s="61"/>
      <c r="I11355" s="48"/>
      <c r="J11355" s="48"/>
    </row>
    <row r="11356" spans="6:10" x14ac:dyDescent="0.25">
      <c r="F11356" s="48"/>
      <c r="G11356" s="48"/>
      <c r="H11356" s="61"/>
      <c r="I11356" s="48"/>
      <c r="J11356" s="48"/>
    </row>
    <row r="11357" spans="6:10" x14ac:dyDescent="0.25">
      <c r="F11357" s="48"/>
      <c r="G11357" s="48"/>
      <c r="H11357" s="61"/>
      <c r="I11357" s="48"/>
      <c r="J11357" s="48"/>
    </row>
    <row r="11358" spans="6:10" x14ac:dyDescent="0.25">
      <c r="F11358" s="48"/>
      <c r="G11358" s="48"/>
      <c r="H11358" s="61"/>
      <c r="I11358" s="48"/>
      <c r="J11358" s="48"/>
    </row>
    <row r="11359" spans="6:10" x14ac:dyDescent="0.25">
      <c r="F11359" s="48"/>
      <c r="G11359" s="48"/>
      <c r="H11359" s="61"/>
      <c r="I11359" s="48"/>
      <c r="J11359" s="48"/>
    </row>
    <row r="11360" spans="6:10" x14ac:dyDescent="0.25">
      <c r="F11360" s="48"/>
      <c r="G11360" s="48"/>
      <c r="H11360" s="61"/>
      <c r="I11360" s="48"/>
      <c r="J11360" s="48"/>
    </row>
    <row r="11361" spans="6:10" x14ac:dyDescent="0.25">
      <c r="F11361" s="48"/>
      <c r="G11361" s="48"/>
      <c r="H11361" s="61"/>
      <c r="I11361" s="48"/>
      <c r="J11361" s="48"/>
    </row>
    <row r="11362" spans="6:10" x14ac:dyDescent="0.25">
      <c r="F11362" s="48"/>
      <c r="G11362" s="48"/>
      <c r="H11362" s="61"/>
      <c r="I11362" s="48"/>
      <c r="J11362" s="48"/>
    </row>
    <row r="11363" spans="6:10" x14ac:dyDescent="0.25">
      <c r="F11363" s="48"/>
      <c r="G11363" s="48"/>
      <c r="H11363" s="61"/>
      <c r="I11363" s="48"/>
      <c r="J11363" s="48"/>
    </row>
    <row r="11364" spans="6:10" x14ac:dyDescent="0.25">
      <c r="F11364" s="48"/>
      <c r="G11364" s="48"/>
      <c r="H11364" s="61"/>
      <c r="I11364" s="48"/>
      <c r="J11364" s="48"/>
    </row>
    <row r="11365" spans="6:10" x14ac:dyDescent="0.25">
      <c r="F11365" s="48"/>
      <c r="G11365" s="48"/>
      <c r="H11365" s="61"/>
      <c r="I11365" s="48"/>
      <c r="J11365" s="48"/>
    </row>
    <row r="11366" spans="6:10" x14ac:dyDescent="0.25">
      <c r="F11366" s="48"/>
      <c r="G11366" s="48"/>
      <c r="H11366" s="61"/>
      <c r="I11366" s="48"/>
      <c r="J11366" s="48"/>
    </row>
    <row r="11367" spans="6:10" x14ac:dyDescent="0.25">
      <c r="F11367" s="48"/>
      <c r="G11367" s="48"/>
      <c r="H11367" s="61"/>
      <c r="I11367" s="48"/>
      <c r="J11367" s="48"/>
    </row>
    <row r="11368" spans="6:10" x14ac:dyDescent="0.25">
      <c r="F11368" s="48"/>
      <c r="G11368" s="48"/>
      <c r="H11368" s="61"/>
      <c r="I11368" s="48"/>
      <c r="J11368" s="48"/>
    </row>
    <row r="11369" spans="6:10" x14ac:dyDescent="0.25">
      <c r="F11369" s="48"/>
      <c r="G11369" s="48"/>
      <c r="H11369" s="61"/>
      <c r="I11369" s="48"/>
      <c r="J11369" s="48"/>
    </row>
    <row r="11370" spans="6:10" x14ac:dyDescent="0.25">
      <c r="F11370" s="48"/>
      <c r="G11370" s="48"/>
      <c r="H11370" s="61"/>
      <c r="I11370" s="48"/>
      <c r="J11370" s="48"/>
    </row>
    <row r="11371" spans="6:10" x14ac:dyDescent="0.25">
      <c r="F11371" s="48"/>
      <c r="G11371" s="48"/>
      <c r="H11371" s="61"/>
      <c r="I11371" s="48"/>
      <c r="J11371" s="48"/>
    </row>
    <row r="11372" spans="6:10" x14ac:dyDescent="0.25">
      <c r="F11372" s="48"/>
      <c r="G11372" s="48"/>
      <c r="H11372" s="61"/>
      <c r="I11372" s="48"/>
      <c r="J11372" s="48"/>
    </row>
    <row r="11373" spans="6:10" x14ac:dyDescent="0.25">
      <c r="F11373" s="48"/>
      <c r="G11373" s="48"/>
      <c r="H11373" s="61"/>
      <c r="I11373" s="48"/>
      <c r="J11373" s="48"/>
    </row>
    <row r="11374" spans="6:10" x14ac:dyDescent="0.25">
      <c r="F11374" s="48"/>
      <c r="G11374" s="48"/>
      <c r="H11374" s="61"/>
      <c r="I11374" s="48"/>
      <c r="J11374" s="48"/>
    </row>
    <row r="11375" spans="6:10" x14ac:dyDescent="0.25">
      <c r="F11375" s="48"/>
      <c r="G11375" s="48"/>
      <c r="H11375" s="61"/>
      <c r="I11375" s="48"/>
      <c r="J11375" s="48"/>
    </row>
    <row r="11376" spans="6:10" x14ac:dyDescent="0.25">
      <c r="F11376" s="48"/>
      <c r="G11376" s="48"/>
      <c r="H11376" s="61"/>
      <c r="I11376" s="48"/>
      <c r="J11376" s="48"/>
    </row>
    <row r="11377" spans="6:10" x14ac:dyDescent="0.25">
      <c r="F11377" s="48"/>
      <c r="G11377" s="48"/>
      <c r="H11377" s="61"/>
      <c r="I11377" s="48"/>
      <c r="J11377" s="48"/>
    </row>
    <row r="11378" spans="6:10" x14ac:dyDescent="0.25">
      <c r="F11378" s="48"/>
      <c r="G11378" s="48"/>
      <c r="H11378" s="61"/>
      <c r="I11378" s="48"/>
      <c r="J11378" s="48"/>
    </row>
    <row r="11379" spans="6:10" x14ac:dyDescent="0.25">
      <c r="F11379" s="48"/>
      <c r="G11379" s="48"/>
      <c r="H11379" s="61"/>
      <c r="I11379" s="48"/>
      <c r="J11379" s="48"/>
    </row>
    <row r="11380" spans="6:10" x14ac:dyDescent="0.25">
      <c r="F11380" s="48"/>
      <c r="G11380" s="48"/>
      <c r="H11380" s="61"/>
      <c r="I11380" s="48"/>
      <c r="J11380" s="48"/>
    </row>
    <row r="11381" spans="6:10" x14ac:dyDescent="0.25">
      <c r="F11381" s="48"/>
      <c r="G11381" s="48"/>
      <c r="H11381" s="61"/>
      <c r="I11381" s="48"/>
      <c r="J11381" s="48"/>
    </row>
    <row r="11382" spans="6:10" x14ac:dyDescent="0.25">
      <c r="F11382" s="48"/>
      <c r="G11382" s="48"/>
      <c r="H11382" s="61"/>
      <c r="I11382" s="48"/>
      <c r="J11382" s="48"/>
    </row>
    <row r="11383" spans="6:10" x14ac:dyDescent="0.25">
      <c r="F11383" s="48"/>
      <c r="G11383" s="48"/>
      <c r="H11383" s="61"/>
      <c r="I11383" s="48"/>
      <c r="J11383" s="48"/>
    </row>
    <row r="11384" spans="6:10" x14ac:dyDescent="0.25">
      <c r="F11384" s="48"/>
      <c r="G11384" s="48"/>
      <c r="H11384" s="61"/>
      <c r="I11384" s="48"/>
      <c r="J11384" s="48"/>
    </row>
    <row r="11385" spans="6:10" x14ac:dyDescent="0.25">
      <c r="F11385" s="48"/>
      <c r="G11385" s="48"/>
      <c r="H11385" s="61"/>
      <c r="I11385" s="48"/>
      <c r="J11385" s="48"/>
    </row>
    <row r="11386" spans="6:10" x14ac:dyDescent="0.25">
      <c r="F11386" s="48"/>
      <c r="G11386" s="48"/>
      <c r="H11386" s="61"/>
      <c r="I11386" s="48"/>
      <c r="J11386" s="48"/>
    </row>
    <row r="11387" spans="6:10" x14ac:dyDescent="0.25">
      <c r="F11387" s="48"/>
      <c r="G11387" s="48"/>
      <c r="H11387" s="61"/>
      <c r="I11387" s="48"/>
      <c r="J11387" s="48"/>
    </row>
    <row r="11388" spans="6:10" x14ac:dyDescent="0.25">
      <c r="F11388" s="48"/>
      <c r="G11388" s="48"/>
      <c r="H11388" s="61"/>
      <c r="I11388" s="48"/>
      <c r="J11388" s="48"/>
    </row>
    <row r="11389" spans="6:10" x14ac:dyDescent="0.25">
      <c r="F11389" s="48"/>
      <c r="G11389" s="48"/>
      <c r="H11389" s="61"/>
      <c r="I11389" s="48"/>
      <c r="J11389" s="48"/>
    </row>
    <row r="11390" spans="6:10" x14ac:dyDescent="0.25">
      <c r="F11390" s="48"/>
      <c r="G11390" s="48"/>
      <c r="H11390" s="61"/>
      <c r="I11390" s="48"/>
      <c r="J11390" s="48"/>
    </row>
    <row r="11391" spans="6:10" x14ac:dyDescent="0.25">
      <c r="F11391" s="48"/>
      <c r="G11391" s="48"/>
      <c r="H11391" s="61"/>
      <c r="I11391" s="48"/>
      <c r="J11391" s="48"/>
    </row>
    <row r="11392" spans="6:10" x14ac:dyDescent="0.25">
      <c r="F11392" s="48"/>
      <c r="G11392" s="48"/>
      <c r="H11392" s="61"/>
      <c r="I11392" s="48"/>
      <c r="J11392" s="48"/>
    </row>
    <row r="11393" spans="6:10" x14ac:dyDescent="0.25">
      <c r="F11393" s="48"/>
      <c r="G11393" s="48"/>
      <c r="H11393" s="61"/>
      <c r="I11393" s="48"/>
      <c r="J11393" s="48"/>
    </row>
    <row r="11394" spans="6:10" x14ac:dyDescent="0.25">
      <c r="F11394" s="48"/>
      <c r="G11394" s="48"/>
      <c r="H11394" s="61"/>
      <c r="I11394" s="48"/>
      <c r="J11394" s="48"/>
    </row>
    <row r="11395" spans="6:10" x14ac:dyDescent="0.25">
      <c r="F11395" s="48"/>
      <c r="G11395" s="48"/>
      <c r="H11395" s="61"/>
      <c r="I11395" s="48"/>
      <c r="J11395" s="48"/>
    </row>
    <row r="11396" spans="6:10" x14ac:dyDescent="0.25">
      <c r="F11396" s="48"/>
      <c r="G11396" s="48"/>
      <c r="H11396" s="61"/>
      <c r="I11396" s="48"/>
      <c r="J11396" s="48"/>
    </row>
    <row r="11397" spans="6:10" x14ac:dyDescent="0.25">
      <c r="F11397" s="48"/>
      <c r="G11397" s="48"/>
      <c r="H11397" s="61"/>
      <c r="I11397" s="48"/>
      <c r="J11397" s="48"/>
    </row>
    <row r="11398" spans="6:10" x14ac:dyDescent="0.25">
      <c r="F11398" s="48"/>
      <c r="G11398" s="48"/>
      <c r="H11398" s="61"/>
      <c r="I11398" s="48"/>
      <c r="J11398" s="48"/>
    </row>
    <row r="11399" spans="6:10" x14ac:dyDescent="0.25">
      <c r="F11399" s="48"/>
      <c r="G11399" s="48"/>
      <c r="H11399" s="61"/>
      <c r="I11399" s="48"/>
      <c r="J11399" s="48"/>
    </row>
    <row r="11400" spans="6:10" x14ac:dyDescent="0.25">
      <c r="F11400" s="48"/>
      <c r="G11400" s="48"/>
      <c r="H11400" s="61"/>
      <c r="I11400" s="48"/>
      <c r="J11400" s="48"/>
    </row>
    <row r="11401" spans="6:10" x14ac:dyDescent="0.25">
      <c r="F11401" s="48"/>
      <c r="G11401" s="48"/>
      <c r="H11401" s="61"/>
      <c r="I11401" s="48"/>
      <c r="J11401" s="48"/>
    </row>
    <row r="11402" spans="6:10" x14ac:dyDescent="0.25">
      <c r="F11402" s="48"/>
      <c r="G11402" s="48"/>
      <c r="H11402" s="61"/>
      <c r="I11402" s="48"/>
      <c r="J11402" s="48"/>
    </row>
    <row r="11403" spans="6:10" x14ac:dyDescent="0.25">
      <c r="F11403" s="48"/>
      <c r="G11403" s="48"/>
      <c r="H11403" s="61"/>
      <c r="I11403" s="48"/>
      <c r="J11403" s="48"/>
    </row>
    <row r="11404" spans="6:10" x14ac:dyDescent="0.25">
      <c r="F11404" s="48"/>
      <c r="G11404" s="48"/>
      <c r="H11404" s="61"/>
      <c r="I11404" s="48"/>
      <c r="J11404" s="48"/>
    </row>
    <row r="11405" spans="6:10" x14ac:dyDescent="0.25">
      <c r="F11405" s="48"/>
      <c r="G11405" s="48"/>
      <c r="H11405" s="61"/>
      <c r="I11405" s="48"/>
      <c r="J11405" s="48"/>
    </row>
    <row r="11406" spans="6:10" x14ac:dyDescent="0.25">
      <c r="F11406" s="48"/>
      <c r="G11406" s="48"/>
      <c r="H11406" s="61"/>
      <c r="I11406" s="48"/>
      <c r="J11406" s="48"/>
    </row>
    <row r="11407" spans="6:10" x14ac:dyDescent="0.25">
      <c r="F11407" s="48"/>
      <c r="G11407" s="48"/>
      <c r="H11407" s="61"/>
      <c r="I11407" s="48"/>
      <c r="J11407" s="48"/>
    </row>
    <row r="11408" spans="6:10" x14ac:dyDescent="0.25">
      <c r="F11408" s="48"/>
      <c r="G11408" s="48"/>
      <c r="H11408" s="61"/>
      <c r="I11408" s="48"/>
      <c r="J11408" s="48"/>
    </row>
    <row r="11409" spans="6:10" x14ac:dyDescent="0.25">
      <c r="F11409" s="48"/>
      <c r="G11409" s="48"/>
      <c r="H11409" s="61"/>
      <c r="I11409" s="48"/>
      <c r="J11409" s="48"/>
    </row>
    <row r="11410" spans="6:10" x14ac:dyDescent="0.25">
      <c r="F11410" s="48"/>
      <c r="G11410" s="48"/>
      <c r="H11410" s="61"/>
      <c r="I11410" s="48"/>
      <c r="J11410" s="48"/>
    </row>
    <row r="11411" spans="6:10" x14ac:dyDescent="0.25">
      <c r="F11411" s="48"/>
      <c r="G11411" s="48"/>
      <c r="H11411" s="61"/>
      <c r="I11411" s="48"/>
      <c r="J11411" s="48"/>
    </row>
    <row r="11412" spans="6:10" x14ac:dyDescent="0.25">
      <c r="F11412" s="48"/>
      <c r="G11412" s="48"/>
      <c r="H11412" s="61"/>
      <c r="I11412" s="48"/>
      <c r="J11412" s="48"/>
    </row>
    <row r="11413" spans="6:10" x14ac:dyDescent="0.25">
      <c r="F11413" s="48"/>
      <c r="G11413" s="48"/>
      <c r="H11413" s="61"/>
      <c r="I11413" s="48"/>
      <c r="J11413" s="48"/>
    </row>
    <row r="11414" spans="6:10" x14ac:dyDescent="0.25">
      <c r="F11414" s="48"/>
      <c r="G11414" s="48"/>
      <c r="H11414" s="61"/>
      <c r="I11414" s="48"/>
      <c r="J11414" s="48"/>
    </row>
    <row r="11415" spans="6:10" x14ac:dyDescent="0.25">
      <c r="F11415" s="48"/>
      <c r="G11415" s="48"/>
      <c r="H11415" s="61"/>
      <c r="I11415" s="48"/>
      <c r="J11415" s="48"/>
    </row>
    <row r="11416" spans="6:10" x14ac:dyDescent="0.25">
      <c r="F11416" s="48"/>
      <c r="G11416" s="48"/>
      <c r="H11416" s="61"/>
      <c r="I11416" s="48"/>
      <c r="J11416" s="48"/>
    </row>
    <row r="11417" spans="6:10" x14ac:dyDescent="0.25">
      <c r="F11417" s="48"/>
      <c r="G11417" s="48"/>
      <c r="H11417" s="61"/>
      <c r="I11417" s="48"/>
      <c r="J11417" s="48"/>
    </row>
    <row r="11418" spans="6:10" x14ac:dyDescent="0.25">
      <c r="F11418" s="48"/>
      <c r="G11418" s="48"/>
      <c r="H11418" s="61"/>
      <c r="I11418" s="48"/>
      <c r="J11418" s="48"/>
    </row>
    <row r="11419" spans="6:10" x14ac:dyDescent="0.25">
      <c r="F11419" s="48"/>
      <c r="G11419" s="48"/>
      <c r="H11419" s="61"/>
      <c r="I11419" s="48"/>
      <c r="J11419" s="48"/>
    </row>
    <row r="11420" spans="6:10" x14ac:dyDescent="0.25">
      <c r="F11420" s="48"/>
      <c r="G11420" s="48"/>
      <c r="H11420" s="61"/>
      <c r="I11420" s="48"/>
      <c r="J11420" s="48"/>
    </row>
    <row r="11421" spans="6:10" x14ac:dyDescent="0.25">
      <c r="F11421" s="48"/>
      <c r="G11421" s="48"/>
      <c r="H11421" s="61"/>
      <c r="I11421" s="48"/>
      <c r="J11421" s="48"/>
    </row>
    <row r="11422" spans="6:10" x14ac:dyDescent="0.25">
      <c r="F11422" s="48"/>
      <c r="G11422" s="48"/>
      <c r="H11422" s="61"/>
      <c r="I11422" s="48"/>
      <c r="J11422" s="48"/>
    </row>
    <row r="11423" spans="6:10" x14ac:dyDescent="0.25">
      <c r="F11423" s="48"/>
      <c r="G11423" s="48"/>
      <c r="H11423" s="61"/>
      <c r="I11423" s="48"/>
      <c r="J11423" s="48"/>
    </row>
    <row r="11424" spans="6:10" x14ac:dyDescent="0.25">
      <c r="F11424" s="48"/>
      <c r="G11424" s="48"/>
      <c r="H11424" s="61"/>
      <c r="I11424" s="48"/>
      <c r="J11424" s="48"/>
    </row>
    <row r="11425" spans="6:10" x14ac:dyDescent="0.25">
      <c r="F11425" s="48"/>
      <c r="G11425" s="48"/>
      <c r="H11425" s="61"/>
      <c r="I11425" s="48"/>
      <c r="J11425" s="48"/>
    </row>
    <row r="11426" spans="6:10" x14ac:dyDescent="0.25">
      <c r="F11426" s="48"/>
      <c r="G11426" s="48"/>
      <c r="H11426" s="61"/>
      <c r="I11426" s="48"/>
      <c r="J11426" s="48"/>
    </row>
    <row r="11427" spans="6:10" x14ac:dyDescent="0.25">
      <c r="F11427" s="48"/>
      <c r="G11427" s="48"/>
      <c r="H11427" s="61"/>
      <c r="I11427" s="48"/>
      <c r="J11427" s="48"/>
    </row>
    <row r="11428" spans="6:10" x14ac:dyDescent="0.25">
      <c r="F11428" s="48"/>
      <c r="G11428" s="48"/>
      <c r="H11428" s="61"/>
      <c r="I11428" s="48"/>
      <c r="J11428" s="48"/>
    </row>
    <row r="11429" spans="6:10" x14ac:dyDescent="0.25">
      <c r="F11429" s="48"/>
      <c r="G11429" s="48"/>
      <c r="H11429" s="61"/>
      <c r="I11429" s="48"/>
      <c r="J11429" s="48"/>
    </row>
    <row r="11430" spans="6:10" x14ac:dyDescent="0.25">
      <c r="F11430" s="48"/>
      <c r="G11430" s="48"/>
      <c r="H11430" s="61"/>
      <c r="I11430" s="48"/>
      <c r="J11430" s="48"/>
    </row>
    <row r="11431" spans="6:10" x14ac:dyDescent="0.25">
      <c r="F11431" s="48"/>
      <c r="G11431" s="48"/>
      <c r="H11431" s="61"/>
      <c r="I11431" s="48"/>
      <c r="J11431" s="48"/>
    </row>
    <row r="11432" spans="6:10" x14ac:dyDescent="0.25">
      <c r="F11432" s="48"/>
      <c r="G11432" s="48"/>
      <c r="H11432" s="61"/>
      <c r="I11432" s="48"/>
      <c r="J11432" s="48"/>
    </row>
    <row r="11433" spans="6:10" x14ac:dyDescent="0.25">
      <c r="F11433" s="48"/>
      <c r="G11433" s="48"/>
      <c r="H11433" s="61"/>
      <c r="I11433" s="48"/>
      <c r="J11433" s="48"/>
    </row>
    <row r="11434" spans="6:10" x14ac:dyDescent="0.25">
      <c r="F11434" s="48"/>
      <c r="G11434" s="48"/>
      <c r="H11434" s="61"/>
      <c r="I11434" s="48"/>
      <c r="J11434" s="48"/>
    </row>
    <row r="11435" spans="6:10" x14ac:dyDescent="0.25">
      <c r="F11435" s="48"/>
      <c r="G11435" s="48"/>
      <c r="H11435" s="61"/>
      <c r="I11435" s="48"/>
      <c r="J11435" s="48"/>
    </row>
    <row r="11436" spans="6:10" x14ac:dyDescent="0.25">
      <c r="F11436" s="48"/>
      <c r="G11436" s="48"/>
      <c r="H11436" s="61"/>
      <c r="I11436" s="48"/>
      <c r="J11436" s="48"/>
    </row>
    <row r="11437" spans="6:10" x14ac:dyDescent="0.25">
      <c r="F11437" s="48"/>
      <c r="G11437" s="48"/>
      <c r="H11437" s="61"/>
      <c r="I11437" s="48"/>
      <c r="J11437" s="48"/>
    </row>
    <row r="11438" spans="6:10" x14ac:dyDescent="0.25">
      <c r="F11438" s="48"/>
      <c r="G11438" s="48"/>
      <c r="H11438" s="61"/>
      <c r="I11438" s="48"/>
      <c r="J11438" s="48"/>
    </row>
    <row r="11439" spans="6:10" x14ac:dyDescent="0.25">
      <c r="F11439" s="48"/>
      <c r="G11439" s="48"/>
      <c r="H11439" s="61"/>
      <c r="I11439" s="48"/>
      <c r="J11439" s="48"/>
    </row>
    <row r="11440" spans="6:10" x14ac:dyDescent="0.25">
      <c r="F11440" s="48"/>
      <c r="G11440" s="48"/>
      <c r="H11440" s="61"/>
      <c r="I11440" s="48"/>
      <c r="J11440" s="48"/>
    </row>
    <row r="11441" spans="6:10" x14ac:dyDescent="0.25">
      <c r="F11441" s="48"/>
      <c r="G11441" s="48"/>
      <c r="H11441" s="61"/>
      <c r="I11441" s="48"/>
      <c r="J11441" s="48"/>
    </row>
    <row r="11442" spans="6:10" x14ac:dyDescent="0.25">
      <c r="F11442" s="48"/>
      <c r="G11442" s="48"/>
      <c r="H11442" s="61"/>
      <c r="I11442" s="48"/>
      <c r="J11442" s="48"/>
    </row>
    <row r="11443" spans="6:10" x14ac:dyDescent="0.25">
      <c r="F11443" s="48"/>
      <c r="G11443" s="48"/>
      <c r="H11443" s="61"/>
      <c r="I11443" s="48"/>
      <c r="J11443" s="48"/>
    </row>
    <row r="11444" spans="6:10" x14ac:dyDescent="0.25">
      <c r="F11444" s="48"/>
      <c r="G11444" s="48"/>
      <c r="H11444" s="61"/>
      <c r="I11444" s="48"/>
      <c r="J11444" s="48"/>
    </row>
    <row r="11445" spans="6:10" x14ac:dyDescent="0.25">
      <c r="F11445" s="48"/>
      <c r="G11445" s="48"/>
      <c r="H11445" s="61"/>
      <c r="I11445" s="48"/>
      <c r="J11445" s="48"/>
    </row>
    <row r="11446" spans="6:10" x14ac:dyDescent="0.25">
      <c r="F11446" s="48"/>
      <c r="G11446" s="48"/>
      <c r="H11446" s="61"/>
      <c r="I11446" s="48"/>
      <c r="J11446" s="48"/>
    </row>
    <row r="11447" spans="6:10" x14ac:dyDescent="0.25">
      <c r="F11447" s="48"/>
      <c r="G11447" s="48"/>
      <c r="H11447" s="61"/>
      <c r="I11447" s="48"/>
      <c r="J11447" s="48"/>
    </row>
    <row r="11448" spans="6:10" x14ac:dyDescent="0.25">
      <c r="F11448" s="48"/>
      <c r="G11448" s="48"/>
      <c r="H11448" s="61"/>
      <c r="I11448" s="48"/>
      <c r="J11448" s="48"/>
    </row>
    <row r="11449" spans="6:10" x14ac:dyDescent="0.25">
      <c r="F11449" s="48"/>
      <c r="G11449" s="48"/>
      <c r="H11449" s="61"/>
      <c r="I11449" s="48"/>
      <c r="J11449" s="48"/>
    </row>
    <row r="11450" spans="6:10" x14ac:dyDescent="0.25">
      <c r="F11450" s="48"/>
      <c r="G11450" s="48"/>
      <c r="H11450" s="61"/>
      <c r="I11450" s="48"/>
      <c r="J11450" s="48"/>
    </row>
    <row r="11451" spans="6:10" x14ac:dyDescent="0.25">
      <c r="F11451" s="48"/>
      <c r="G11451" s="48"/>
      <c r="H11451" s="61"/>
      <c r="I11451" s="48"/>
      <c r="J11451" s="48"/>
    </row>
    <row r="11452" spans="6:10" x14ac:dyDescent="0.25">
      <c r="F11452" s="48"/>
      <c r="G11452" s="48"/>
      <c r="H11452" s="61"/>
      <c r="I11452" s="48"/>
      <c r="J11452" s="48"/>
    </row>
    <row r="11453" spans="6:10" x14ac:dyDescent="0.25">
      <c r="F11453" s="48"/>
      <c r="G11453" s="48"/>
      <c r="H11453" s="61"/>
      <c r="I11453" s="48"/>
      <c r="J11453" s="48"/>
    </row>
    <row r="11454" spans="6:10" x14ac:dyDescent="0.25">
      <c r="F11454" s="48"/>
      <c r="G11454" s="48"/>
      <c r="H11454" s="61"/>
      <c r="I11454" s="48"/>
      <c r="J11454" s="48"/>
    </row>
    <row r="11455" spans="6:10" x14ac:dyDescent="0.25">
      <c r="F11455" s="48"/>
      <c r="G11455" s="48"/>
      <c r="H11455" s="61"/>
      <c r="I11455" s="48"/>
      <c r="J11455" s="48"/>
    </row>
    <row r="11456" spans="6:10" x14ac:dyDescent="0.25">
      <c r="F11456" s="48"/>
      <c r="G11456" s="48"/>
      <c r="H11456" s="61"/>
      <c r="I11456" s="48"/>
      <c r="J11456" s="48"/>
    </row>
    <row r="11457" spans="6:10" x14ac:dyDescent="0.25">
      <c r="F11457" s="48"/>
      <c r="G11457" s="48"/>
      <c r="H11457" s="61"/>
      <c r="I11457" s="48"/>
      <c r="J11457" s="48"/>
    </row>
    <row r="11458" spans="6:10" x14ac:dyDescent="0.25">
      <c r="F11458" s="48"/>
      <c r="G11458" s="48"/>
      <c r="H11458" s="61"/>
      <c r="I11458" s="48"/>
      <c r="J11458" s="48"/>
    </row>
    <row r="11459" spans="6:10" x14ac:dyDescent="0.25">
      <c r="F11459" s="48"/>
      <c r="G11459" s="48"/>
      <c r="H11459" s="61"/>
      <c r="I11459" s="48"/>
      <c r="J11459" s="48"/>
    </row>
    <row r="11460" spans="6:10" x14ac:dyDescent="0.25">
      <c r="F11460" s="48"/>
      <c r="G11460" s="48"/>
      <c r="H11460" s="61"/>
      <c r="I11460" s="48"/>
      <c r="J11460" s="48"/>
    </row>
    <row r="11461" spans="6:10" x14ac:dyDescent="0.25">
      <c r="F11461" s="48"/>
      <c r="G11461" s="48"/>
      <c r="H11461" s="61"/>
      <c r="I11461" s="48"/>
      <c r="J11461" s="48"/>
    </row>
    <row r="11462" spans="6:10" x14ac:dyDescent="0.25">
      <c r="F11462" s="48"/>
      <c r="G11462" s="48"/>
      <c r="H11462" s="61"/>
      <c r="I11462" s="48"/>
      <c r="J11462" s="48"/>
    </row>
    <row r="11463" spans="6:10" x14ac:dyDescent="0.25">
      <c r="F11463" s="48"/>
      <c r="G11463" s="48"/>
      <c r="H11463" s="61"/>
      <c r="I11463" s="48"/>
      <c r="J11463" s="48"/>
    </row>
    <row r="11464" spans="6:10" x14ac:dyDescent="0.25">
      <c r="F11464" s="48"/>
      <c r="G11464" s="48"/>
      <c r="H11464" s="61"/>
      <c r="I11464" s="48"/>
      <c r="J11464" s="48"/>
    </row>
    <row r="11465" spans="6:10" x14ac:dyDescent="0.25">
      <c r="F11465" s="48"/>
      <c r="G11465" s="48"/>
      <c r="H11465" s="61"/>
      <c r="I11465" s="48"/>
      <c r="J11465" s="48"/>
    </row>
    <row r="11466" spans="6:10" x14ac:dyDescent="0.25">
      <c r="F11466" s="48"/>
      <c r="G11466" s="48"/>
      <c r="H11466" s="61"/>
      <c r="I11466" s="48"/>
      <c r="J11466" s="48"/>
    </row>
    <row r="11467" spans="6:10" x14ac:dyDescent="0.25">
      <c r="F11467" s="48"/>
      <c r="G11467" s="48"/>
      <c r="H11467" s="61"/>
      <c r="I11467" s="48"/>
      <c r="J11467" s="48"/>
    </row>
    <row r="11468" spans="6:10" x14ac:dyDescent="0.25">
      <c r="F11468" s="48"/>
      <c r="G11468" s="48"/>
      <c r="H11468" s="61"/>
      <c r="I11468" s="48"/>
      <c r="J11468" s="48"/>
    </row>
    <row r="11469" spans="6:10" x14ac:dyDescent="0.25">
      <c r="F11469" s="48"/>
      <c r="G11469" s="48"/>
      <c r="H11469" s="61"/>
      <c r="I11469" s="48"/>
      <c r="J11469" s="48"/>
    </row>
    <row r="11470" spans="6:10" x14ac:dyDescent="0.25">
      <c r="F11470" s="48"/>
      <c r="G11470" s="48"/>
      <c r="H11470" s="61"/>
      <c r="I11470" s="48"/>
      <c r="J11470" s="48"/>
    </row>
    <row r="11471" spans="6:10" x14ac:dyDescent="0.25">
      <c r="F11471" s="48"/>
      <c r="G11471" s="48"/>
      <c r="H11471" s="61"/>
      <c r="I11471" s="48"/>
      <c r="J11471" s="48"/>
    </row>
    <row r="11472" spans="6:10" x14ac:dyDescent="0.25">
      <c r="F11472" s="48"/>
      <c r="G11472" s="48"/>
      <c r="H11472" s="61"/>
      <c r="I11472" s="48"/>
      <c r="J11472" s="48"/>
    </row>
    <row r="11473" spans="6:10" x14ac:dyDescent="0.25">
      <c r="F11473" s="48"/>
      <c r="G11473" s="48"/>
      <c r="H11473" s="61"/>
      <c r="I11473" s="48"/>
      <c r="J11473" s="48"/>
    </row>
    <row r="11474" spans="6:10" x14ac:dyDescent="0.25">
      <c r="F11474" s="48"/>
      <c r="G11474" s="48"/>
      <c r="H11474" s="61"/>
      <c r="I11474" s="48"/>
      <c r="J11474" s="48"/>
    </row>
    <row r="11475" spans="6:10" x14ac:dyDescent="0.25">
      <c r="F11475" s="48"/>
      <c r="G11475" s="48"/>
      <c r="H11475" s="61"/>
      <c r="I11475" s="48"/>
      <c r="J11475" s="48"/>
    </row>
    <row r="11476" spans="6:10" x14ac:dyDescent="0.25">
      <c r="F11476" s="48"/>
      <c r="G11476" s="48"/>
      <c r="H11476" s="61"/>
      <c r="I11476" s="48"/>
      <c r="J11476" s="48"/>
    </row>
    <row r="11477" spans="6:10" x14ac:dyDescent="0.25">
      <c r="F11477" s="48"/>
      <c r="G11477" s="48"/>
      <c r="H11477" s="61"/>
      <c r="I11477" s="48"/>
      <c r="J11477" s="48"/>
    </row>
    <row r="11478" spans="6:10" x14ac:dyDescent="0.25">
      <c r="F11478" s="48"/>
      <c r="G11478" s="48"/>
      <c r="H11478" s="61"/>
      <c r="I11478" s="48"/>
      <c r="J11478" s="48"/>
    </row>
    <row r="11479" spans="6:10" x14ac:dyDescent="0.25">
      <c r="F11479" s="48"/>
      <c r="G11479" s="48"/>
      <c r="H11479" s="61"/>
      <c r="I11479" s="48"/>
      <c r="J11479" s="48"/>
    </row>
    <row r="11480" spans="6:10" x14ac:dyDescent="0.25">
      <c r="F11480" s="48"/>
      <c r="G11480" s="48"/>
      <c r="H11480" s="61"/>
      <c r="I11480" s="48"/>
      <c r="J11480" s="48"/>
    </row>
    <row r="11481" spans="6:10" x14ac:dyDescent="0.25">
      <c r="F11481" s="48"/>
      <c r="G11481" s="48"/>
      <c r="H11481" s="61"/>
      <c r="I11481" s="48"/>
      <c r="J11481" s="48"/>
    </row>
    <row r="11482" spans="6:10" x14ac:dyDescent="0.25">
      <c r="F11482" s="48"/>
      <c r="G11482" s="48"/>
      <c r="H11482" s="61"/>
      <c r="I11482" s="48"/>
      <c r="J11482" s="48"/>
    </row>
    <row r="11483" spans="6:10" x14ac:dyDescent="0.25">
      <c r="F11483" s="48"/>
      <c r="G11483" s="48"/>
      <c r="H11483" s="61"/>
      <c r="I11483" s="48"/>
      <c r="J11483" s="48"/>
    </row>
    <row r="11484" spans="6:10" x14ac:dyDescent="0.25">
      <c r="F11484" s="48"/>
      <c r="G11484" s="48"/>
      <c r="H11484" s="61"/>
      <c r="I11484" s="48"/>
      <c r="J11484" s="48"/>
    </row>
    <row r="11485" spans="6:10" x14ac:dyDescent="0.25">
      <c r="F11485" s="48"/>
      <c r="G11485" s="48"/>
      <c r="H11485" s="61"/>
      <c r="I11485" s="48"/>
      <c r="J11485" s="48"/>
    </row>
    <row r="11486" spans="6:10" x14ac:dyDescent="0.25">
      <c r="F11486" s="48"/>
      <c r="G11486" s="48"/>
      <c r="H11486" s="61"/>
      <c r="I11486" s="48"/>
      <c r="J11486" s="48"/>
    </row>
    <row r="11487" spans="6:10" x14ac:dyDescent="0.25">
      <c r="F11487" s="48"/>
      <c r="G11487" s="48"/>
      <c r="H11487" s="61"/>
      <c r="I11487" s="48"/>
      <c r="J11487" s="48"/>
    </row>
    <row r="11488" spans="6:10" x14ac:dyDescent="0.25">
      <c r="F11488" s="48"/>
      <c r="G11488" s="48"/>
      <c r="H11488" s="61"/>
      <c r="I11488" s="48"/>
      <c r="J11488" s="48"/>
    </row>
    <row r="11489" spans="6:10" x14ac:dyDescent="0.25">
      <c r="F11489" s="48"/>
      <c r="G11489" s="48"/>
      <c r="H11489" s="61"/>
      <c r="I11489" s="48"/>
      <c r="J11489" s="48"/>
    </row>
    <row r="11490" spans="6:10" x14ac:dyDescent="0.25">
      <c r="F11490" s="48"/>
      <c r="G11490" s="48"/>
      <c r="H11490" s="61"/>
      <c r="I11490" s="48"/>
      <c r="J11490" s="48"/>
    </row>
    <row r="11491" spans="6:10" x14ac:dyDescent="0.25">
      <c r="F11491" s="48"/>
      <c r="G11491" s="48"/>
      <c r="H11491" s="61"/>
      <c r="I11491" s="48"/>
      <c r="J11491" s="48"/>
    </row>
    <row r="11492" spans="6:10" x14ac:dyDescent="0.25">
      <c r="F11492" s="48"/>
      <c r="G11492" s="48"/>
      <c r="H11492" s="61"/>
      <c r="I11492" s="48"/>
      <c r="J11492" s="48"/>
    </row>
    <row r="11493" spans="6:10" x14ac:dyDescent="0.25">
      <c r="F11493" s="48"/>
      <c r="G11493" s="48"/>
      <c r="H11493" s="61"/>
      <c r="I11493" s="48"/>
      <c r="J11493" s="48"/>
    </row>
    <row r="11494" spans="6:10" x14ac:dyDescent="0.25">
      <c r="F11494" s="48"/>
      <c r="G11494" s="48"/>
      <c r="H11494" s="61"/>
      <c r="I11494" s="48"/>
      <c r="J11494" s="48"/>
    </row>
    <row r="11495" spans="6:10" x14ac:dyDescent="0.25">
      <c r="F11495" s="48"/>
      <c r="G11495" s="48"/>
      <c r="H11495" s="61"/>
      <c r="I11495" s="48"/>
      <c r="J11495" s="48"/>
    </row>
    <row r="11496" spans="6:10" x14ac:dyDescent="0.25">
      <c r="F11496" s="48"/>
      <c r="G11496" s="48"/>
      <c r="H11496" s="61"/>
      <c r="I11496" s="48"/>
      <c r="J11496" s="48"/>
    </row>
    <row r="11497" spans="6:10" x14ac:dyDescent="0.25">
      <c r="F11497" s="48"/>
      <c r="G11497" s="48"/>
      <c r="H11497" s="61"/>
      <c r="I11497" s="48"/>
      <c r="J11497" s="48"/>
    </row>
    <row r="11498" spans="6:10" x14ac:dyDescent="0.25">
      <c r="F11498" s="48"/>
      <c r="G11498" s="48"/>
      <c r="H11498" s="61"/>
      <c r="I11498" s="48"/>
      <c r="J11498" s="48"/>
    </row>
    <row r="11499" spans="6:10" x14ac:dyDescent="0.25">
      <c r="F11499" s="48"/>
      <c r="G11499" s="48"/>
      <c r="H11499" s="61"/>
      <c r="I11499" s="48"/>
      <c r="J11499" s="48"/>
    </row>
    <row r="11500" spans="6:10" x14ac:dyDescent="0.25">
      <c r="F11500" s="48"/>
      <c r="G11500" s="48"/>
      <c r="H11500" s="61"/>
      <c r="I11500" s="48"/>
      <c r="J11500" s="48"/>
    </row>
    <row r="11501" spans="6:10" x14ac:dyDescent="0.25">
      <c r="F11501" s="48"/>
      <c r="G11501" s="48"/>
      <c r="H11501" s="61"/>
      <c r="I11501" s="48"/>
      <c r="J11501" s="48"/>
    </row>
    <row r="11502" spans="6:10" x14ac:dyDescent="0.25">
      <c r="F11502" s="48"/>
      <c r="G11502" s="48"/>
      <c r="H11502" s="61"/>
      <c r="I11502" s="48"/>
      <c r="J11502" s="48"/>
    </row>
    <row r="11503" spans="6:10" x14ac:dyDescent="0.25">
      <c r="F11503" s="48"/>
      <c r="G11503" s="48"/>
      <c r="H11503" s="61"/>
      <c r="I11503" s="48"/>
      <c r="J11503" s="48"/>
    </row>
    <row r="11504" spans="6:10" x14ac:dyDescent="0.25">
      <c r="F11504" s="48"/>
      <c r="G11504" s="48"/>
      <c r="H11504" s="61"/>
      <c r="I11504" s="48"/>
      <c r="J11504" s="48"/>
    </row>
    <row r="11505" spans="6:10" x14ac:dyDescent="0.25">
      <c r="F11505" s="48"/>
      <c r="G11505" s="48"/>
      <c r="H11505" s="61"/>
      <c r="I11505" s="48"/>
      <c r="J11505" s="48"/>
    </row>
    <row r="11506" spans="6:10" x14ac:dyDescent="0.25">
      <c r="F11506" s="48"/>
      <c r="G11506" s="48"/>
      <c r="H11506" s="61"/>
      <c r="I11506" s="48"/>
      <c r="J11506" s="48"/>
    </row>
    <row r="11507" spans="6:10" x14ac:dyDescent="0.25">
      <c r="F11507" s="48"/>
      <c r="G11507" s="48"/>
      <c r="H11507" s="61"/>
      <c r="I11507" s="48"/>
      <c r="J11507" s="48"/>
    </row>
    <row r="11508" spans="6:10" x14ac:dyDescent="0.25">
      <c r="F11508" s="48"/>
      <c r="G11508" s="48"/>
      <c r="H11508" s="61"/>
      <c r="I11508" s="48"/>
      <c r="J11508" s="48"/>
    </row>
    <row r="11509" spans="6:10" x14ac:dyDescent="0.25">
      <c r="F11509" s="48"/>
      <c r="G11509" s="48"/>
      <c r="H11509" s="61"/>
      <c r="I11509" s="48"/>
      <c r="J11509" s="48"/>
    </row>
    <row r="11510" spans="6:10" x14ac:dyDescent="0.25">
      <c r="F11510" s="48"/>
      <c r="G11510" s="48"/>
      <c r="H11510" s="61"/>
      <c r="I11510" s="48"/>
      <c r="J11510" s="48"/>
    </row>
    <row r="11511" spans="6:10" x14ac:dyDescent="0.25">
      <c r="F11511" s="48"/>
      <c r="G11511" s="48"/>
      <c r="H11511" s="61"/>
      <c r="I11511" s="48"/>
      <c r="J11511" s="48"/>
    </row>
    <row r="11512" spans="6:10" x14ac:dyDescent="0.25">
      <c r="F11512" s="48"/>
      <c r="G11512" s="48"/>
      <c r="H11512" s="61"/>
      <c r="I11512" s="48"/>
      <c r="J11512" s="48"/>
    </row>
    <row r="11513" spans="6:10" x14ac:dyDescent="0.25">
      <c r="F11513" s="48"/>
      <c r="G11513" s="48"/>
      <c r="H11513" s="61"/>
      <c r="I11513" s="48"/>
      <c r="J11513" s="48"/>
    </row>
    <row r="11514" spans="6:10" x14ac:dyDescent="0.25">
      <c r="F11514" s="48"/>
      <c r="G11514" s="48"/>
      <c r="H11514" s="61"/>
      <c r="I11514" s="48"/>
      <c r="J11514" s="48"/>
    </row>
    <row r="11515" spans="6:10" x14ac:dyDescent="0.25">
      <c r="F11515" s="48"/>
      <c r="G11515" s="48"/>
      <c r="H11515" s="61"/>
      <c r="I11515" s="48"/>
      <c r="J11515" s="48"/>
    </row>
    <row r="11516" spans="6:10" x14ac:dyDescent="0.25">
      <c r="F11516" s="48"/>
      <c r="G11516" s="48"/>
      <c r="H11516" s="61"/>
      <c r="I11516" s="48"/>
      <c r="J11516" s="48"/>
    </row>
    <row r="11517" spans="6:10" x14ac:dyDescent="0.25">
      <c r="F11517" s="48"/>
      <c r="G11517" s="48"/>
      <c r="H11517" s="61"/>
      <c r="I11517" s="48"/>
      <c r="J11517" s="48"/>
    </row>
    <row r="11518" spans="6:10" x14ac:dyDescent="0.25">
      <c r="F11518" s="48"/>
      <c r="G11518" s="48"/>
      <c r="H11518" s="61"/>
      <c r="I11518" s="48"/>
      <c r="J11518" s="48"/>
    </row>
    <row r="11519" spans="6:10" x14ac:dyDescent="0.25">
      <c r="F11519" s="48"/>
      <c r="G11519" s="48"/>
      <c r="H11519" s="61"/>
      <c r="I11519" s="48"/>
      <c r="J11519" s="48"/>
    </row>
    <row r="11520" spans="6:10" x14ac:dyDescent="0.25">
      <c r="F11520" s="48"/>
      <c r="G11520" s="48"/>
      <c r="H11520" s="61"/>
      <c r="I11520" s="48"/>
      <c r="J11520" s="48"/>
    </row>
    <row r="11521" spans="6:10" x14ac:dyDescent="0.25">
      <c r="F11521" s="48"/>
      <c r="G11521" s="48"/>
      <c r="H11521" s="61"/>
      <c r="I11521" s="48"/>
      <c r="J11521" s="48"/>
    </row>
    <row r="11522" spans="6:10" x14ac:dyDescent="0.25">
      <c r="F11522" s="48"/>
      <c r="G11522" s="48"/>
      <c r="H11522" s="61"/>
      <c r="I11522" s="48"/>
      <c r="J11522" s="48"/>
    </row>
    <row r="11523" spans="6:10" x14ac:dyDescent="0.25">
      <c r="F11523" s="48"/>
      <c r="G11523" s="48"/>
      <c r="H11523" s="61"/>
      <c r="I11523" s="48"/>
      <c r="J11523" s="48"/>
    </row>
    <row r="11524" spans="6:10" x14ac:dyDescent="0.25">
      <c r="F11524" s="48"/>
      <c r="G11524" s="48"/>
      <c r="H11524" s="61"/>
      <c r="I11524" s="48"/>
      <c r="J11524" s="48"/>
    </row>
    <row r="11525" spans="6:10" x14ac:dyDescent="0.25">
      <c r="F11525" s="48"/>
      <c r="G11525" s="48"/>
      <c r="H11525" s="61"/>
      <c r="I11525" s="48"/>
      <c r="J11525" s="48"/>
    </row>
    <row r="11526" spans="6:10" x14ac:dyDescent="0.25">
      <c r="F11526" s="48"/>
      <c r="G11526" s="48"/>
      <c r="H11526" s="61"/>
      <c r="I11526" s="48"/>
      <c r="J11526" s="48"/>
    </row>
    <row r="11527" spans="6:10" x14ac:dyDescent="0.25">
      <c r="F11527" s="48"/>
      <c r="G11527" s="48"/>
      <c r="H11527" s="61"/>
      <c r="I11527" s="48"/>
      <c r="J11527" s="48"/>
    </row>
    <row r="11528" spans="6:10" x14ac:dyDescent="0.25">
      <c r="F11528" s="48"/>
      <c r="G11528" s="48"/>
      <c r="H11528" s="61"/>
      <c r="I11528" s="48"/>
      <c r="J11528" s="48"/>
    </row>
    <row r="11529" spans="6:10" x14ac:dyDescent="0.25">
      <c r="F11529" s="48"/>
      <c r="G11529" s="48"/>
      <c r="H11529" s="61"/>
      <c r="I11529" s="48"/>
      <c r="J11529" s="48"/>
    </row>
    <row r="11530" spans="6:10" x14ac:dyDescent="0.25">
      <c r="F11530" s="48"/>
      <c r="G11530" s="48"/>
      <c r="H11530" s="61"/>
      <c r="I11530" s="48"/>
      <c r="J11530" s="48"/>
    </row>
    <row r="11531" spans="6:10" x14ac:dyDescent="0.25">
      <c r="F11531" s="48"/>
      <c r="G11531" s="48"/>
      <c r="H11531" s="61"/>
      <c r="I11531" s="48"/>
      <c r="J11531" s="48"/>
    </row>
    <row r="11532" spans="6:10" x14ac:dyDescent="0.25">
      <c r="F11532" s="48"/>
      <c r="G11532" s="48"/>
      <c r="H11532" s="61"/>
      <c r="I11532" s="48"/>
      <c r="J11532" s="48"/>
    </row>
    <row r="11533" spans="6:10" x14ac:dyDescent="0.25">
      <c r="F11533" s="48"/>
      <c r="G11533" s="48"/>
      <c r="H11533" s="61"/>
      <c r="I11533" s="48"/>
      <c r="J11533" s="48"/>
    </row>
    <row r="11534" spans="6:10" x14ac:dyDescent="0.25">
      <c r="F11534" s="48"/>
      <c r="G11534" s="48"/>
      <c r="H11534" s="61"/>
      <c r="I11534" s="48"/>
      <c r="J11534" s="48"/>
    </row>
    <row r="11535" spans="6:10" x14ac:dyDescent="0.25">
      <c r="F11535" s="48"/>
      <c r="G11535" s="48"/>
      <c r="H11535" s="61"/>
      <c r="I11535" s="48"/>
      <c r="J11535" s="48"/>
    </row>
    <row r="11536" spans="6:10" x14ac:dyDescent="0.25">
      <c r="F11536" s="48"/>
      <c r="G11536" s="48"/>
      <c r="H11536" s="61"/>
      <c r="I11536" s="48"/>
      <c r="J11536" s="48"/>
    </row>
    <row r="11537" spans="6:10" x14ac:dyDescent="0.25">
      <c r="F11537" s="48"/>
      <c r="G11537" s="48"/>
      <c r="H11537" s="61"/>
      <c r="I11537" s="48"/>
      <c r="J11537" s="48"/>
    </row>
    <row r="11538" spans="6:10" x14ac:dyDescent="0.25">
      <c r="F11538" s="48"/>
      <c r="G11538" s="48"/>
      <c r="H11538" s="61"/>
      <c r="I11538" s="48"/>
      <c r="J11538" s="48"/>
    </row>
    <row r="11539" spans="6:10" x14ac:dyDescent="0.25">
      <c r="F11539" s="48"/>
      <c r="G11539" s="48"/>
      <c r="H11539" s="61"/>
      <c r="I11539" s="48"/>
      <c r="J11539" s="48"/>
    </row>
    <row r="11540" spans="6:10" x14ac:dyDescent="0.25">
      <c r="F11540" s="48"/>
      <c r="G11540" s="48"/>
      <c r="H11540" s="61"/>
      <c r="I11540" s="48"/>
      <c r="J11540" s="48"/>
    </row>
    <row r="11541" spans="6:10" x14ac:dyDescent="0.25">
      <c r="F11541" s="48"/>
      <c r="G11541" s="48"/>
      <c r="H11541" s="61"/>
      <c r="I11541" s="48"/>
      <c r="J11541" s="48"/>
    </row>
    <row r="11542" spans="6:10" x14ac:dyDescent="0.25">
      <c r="F11542" s="48"/>
      <c r="G11542" s="48"/>
      <c r="H11542" s="61"/>
      <c r="I11542" s="48"/>
      <c r="J11542" s="48"/>
    </row>
    <row r="11543" spans="6:10" x14ac:dyDescent="0.25">
      <c r="F11543" s="48"/>
      <c r="G11543" s="48"/>
      <c r="H11543" s="61"/>
      <c r="I11543" s="48"/>
      <c r="J11543" s="48"/>
    </row>
    <row r="11544" spans="6:10" x14ac:dyDescent="0.25">
      <c r="F11544" s="48"/>
      <c r="G11544" s="48"/>
      <c r="H11544" s="61"/>
      <c r="I11544" s="48"/>
      <c r="J11544" s="48"/>
    </row>
    <row r="11545" spans="6:10" x14ac:dyDescent="0.25">
      <c r="F11545" s="48"/>
      <c r="G11545" s="48"/>
      <c r="H11545" s="61"/>
      <c r="I11545" s="48"/>
      <c r="J11545" s="48"/>
    </row>
    <row r="11546" spans="6:10" x14ac:dyDescent="0.25">
      <c r="F11546" s="48"/>
      <c r="G11546" s="48"/>
      <c r="H11546" s="61"/>
      <c r="I11546" s="48"/>
      <c r="J11546" s="48"/>
    </row>
    <row r="11547" spans="6:10" x14ac:dyDescent="0.25">
      <c r="F11547" s="48"/>
      <c r="G11547" s="48"/>
      <c r="H11547" s="61"/>
      <c r="I11547" s="48"/>
      <c r="J11547" s="48"/>
    </row>
    <row r="11548" spans="6:10" x14ac:dyDescent="0.25">
      <c r="F11548" s="48"/>
      <c r="G11548" s="48"/>
      <c r="H11548" s="61"/>
      <c r="I11548" s="48"/>
      <c r="J11548" s="48"/>
    </row>
    <row r="11549" spans="6:10" x14ac:dyDescent="0.25">
      <c r="F11549" s="48"/>
      <c r="G11549" s="48"/>
      <c r="H11549" s="61"/>
      <c r="I11549" s="48"/>
      <c r="J11549" s="48"/>
    </row>
    <row r="11550" spans="6:10" x14ac:dyDescent="0.25">
      <c r="F11550" s="48"/>
      <c r="G11550" s="48"/>
      <c r="H11550" s="61"/>
      <c r="I11550" s="48"/>
      <c r="J11550" s="48"/>
    </row>
    <row r="11551" spans="6:10" x14ac:dyDescent="0.25">
      <c r="F11551" s="48"/>
      <c r="G11551" s="48"/>
      <c r="H11551" s="61"/>
      <c r="I11551" s="48"/>
      <c r="J11551" s="48"/>
    </row>
    <row r="11552" spans="6:10" x14ac:dyDescent="0.25">
      <c r="F11552" s="48"/>
      <c r="G11552" s="48"/>
      <c r="H11552" s="61"/>
      <c r="I11552" s="48"/>
      <c r="J11552" s="48"/>
    </row>
    <row r="11553" spans="6:10" x14ac:dyDescent="0.25">
      <c r="F11553" s="48"/>
      <c r="G11553" s="48"/>
      <c r="H11553" s="61"/>
      <c r="I11553" s="48"/>
      <c r="J11553" s="48"/>
    </row>
    <row r="11554" spans="6:10" x14ac:dyDescent="0.25">
      <c r="F11554" s="48"/>
      <c r="G11554" s="48"/>
      <c r="H11554" s="61"/>
      <c r="I11554" s="48"/>
      <c r="J11554" s="48"/>
    </row>
    <row r="11555" spans="6:10" x14ac:dyDescent="0.25">
      <c r="F11555" s="48"/>
      <c r="G11555" s="48"/>
      <c r="H11555" s="61"/>
      <c r="I11555" s="48"/>
      <c r="J11555" s="48"/>
    </row>
    <row r="11556" spans="6:10" x14ac:dyDescent="0.25">
      <c r="F11556" s="48"/>
      <c r="G11556" s="48"/>
      <c r="H11556" s="61"/>
      <c r="I11556" s="48"/>
      <c r="J11556" s="48"/>
    </row>
    <row r="11557" spans="6:10" x14ac:dyDescent="0.25">
      <c r="F11557" s="48"/>
      <c r="G11557" s="48"/>
      <c r="H11557" s="61"/>
      <c r="I11557" s="48"/>
      <c r="J11557" s="48"/>
    </row>
    <row r="11558" spans="6:10" x14ac:dyDescent="0.25">
      <c r="F11558" s="48"/>
      <c r="G11558" s="48"/>
      <c r="H11558" s="61"/>
      <c r="I11558" s="48"/>
      <c r="J11558" s="48"/>
    </row>
    <row r="11559" spans="6:10" x14ac:dyDescent="0.25">
      <c r="F11559" s="48"/>
      <c r="G11559" s="48"/>
      <c r="H11559" s="61"/>
      <c r="I11559" s="48"/>
      <c r="J11559" s="48"/>
    </row>
    <row r="11560" spans="6:10" x14ac:dyDescent="0.25">
      <c r="F11560" s="48"/>
      <c r="G11560" s="48"/>
      <c r="H11560" s="61"/>
      <c r="I11560" s="48"/>
      <c r="J11560" s="48"/>
    </row>
    <row r="11561" spans="6:10" x14ac:dyDescent="0.25">
      <c r="F11561" s="48"/>
      <c r="G11561" s="48"/>
      <c r="H11561" s="61"/>
      <c r="I11561" s="48"/>
      <c r="J11561" s="48"/>
    </row>
    <row r="11562" spans="6:10" x14ac:dyDescent="0.25">
      <c r="F11562" s="48"/>
      <c r="G11562" s="48"/>
      <c r="H11562" s="61"/>
      <c r="I11562" s="48"/>
      <c r="J11562" s="48"/>
    </row>
    <row r="11563" spans="6:10" x14ac:dyDescent="0.25">
      <c r="F11563" s="48"/>
      <c r="G11563" s="48"/>
      <c r="H11563" s="61"/>
      <c r="I11563" s="48"/>
      <c r="J11563" s="48"/>
    </row>
    <row r="11564" spans="6:10" x14ac:dyDescent="0.25">
      <c r="F11564" s="48"/>
      <c r="G11564" s="48"/>
      <c r="H11564" s="61"/>
      <c r="I11564" s="48"/>
      <c r="J11564" s="48"/>
    </row>
    <row r="11565" spans="6:10" x14ac:dyDescent="0.25">
      <c r="F11565" s="48"/>
      <c r="G11565" s="48"/>
      <c r="H11565" s="61"/>
      <c r="I11565" s="48"/>
      <c r="J11565" s="48"/>
    </row>
    <row r="11566" spans="6:10" x14ac:dyDescent="0.25">
      <c r="F11566" s="48"/>
      <c r="G11566" s="48"/>
      <c r="H11566" s="61"/>
      <c r="I11566" s="48"/>
      <c r="J11566" s="48"/>
    </row>
    <row r="11567" spans="6:10" x14ac:dyDescent="0.25">
      <c r="F11567" s="48"/>
      <c r="G11567" s="48"/>
      <c r="H11567" s="61"/>
      <c r="I11567" s="48"/>
      <c r="J11567" s="48"/>
    </row>
    <row r="11568" spans="6:10" x14ac:dyDescent="0.25">
      <c r="F11568" s="48"/>
      <c r="G11568" s="48"/>
      <c r="H11568" s="61"/>
      <c r="I11568" s="48"/>
      <c r="J11568" s="48"/>
    </row>
    <row r="11569" spans="6:10" x14ac:dyDescent="0.25">
      <c r="F11569" s="48"/>
      <c r="G11569" s="48"/>
      <c r="H11569" s="61"/>
      <c r="I11569" s="48"/>
      <c r="J11569" s="48"/>
    </row>
    <row r="11570" spans="6:10" x14ac:dyDescent="0.25">
      <c r="F11570" s="48"/>
      <c r="G11570" s="48"/>
      <c r="H11570" s="61"/>
      <c r="I11570" s="48"/>
      <c r="J11570" s="48"/>
    </row>
    <row r="11571" spans="6:10" x14ac:dyDescent="0.25">
      <c r="F11571" s="48"/>
      <c r="G11571" s="48"/>
      <c r="H11571" s="61"/>
      <c r="I11571" s="48"/>
      <c r="J11571" s="48"/>
    </row>
    <row r="11572" spans="6:10" x14ac:dyDescent="0.25">
      <c r="F11572" s="48"/>
      <c r="G11572" s="48"/>
      <c r="H11572" s="61"/>
      <c r="I11572" s="48"/>
      <c r="J11572" s="48"/>
    </row>
    <row r="11573" spans="6:10" x14ac:dyDescent="0.25">
      <c r="F11573" s="48"/>
      <c r="G11573" s="48"/>
      <c r="H11573" s="61"/>
      <c r="I11573" s="48"/>
      <c r="J11573" s="48"/>
    </row>
    <row r="11574" spans="6:10" x14ac:dyDescent="0.25">
      <c r="F11574" s="48"/>
      <c r="G11574" s="48"/>
      <c r="H11574" s="61"/>
      <c r="I11574" s="48"/>
      <c r="J11574" s="48"/>
    </row>
    <row r="11575" spans="6:10" x14ac:dyDescent="0.25">
      <c r="F11575" s="48"/>
      <c r="G11575" s="48"/>
      <c r="H11575" s="61"/>
      <c r="I11575" s="48"/>
      <c r="J11575" s="48"/>
    </row>
    <row r="11576" spans="6:10" x14ac:dyDescent="0.25">
      <c r="F11576" s="48"/>
      <c r="G11576" s="48"/>
      <c r="H11576" s="61"/>
      <c r="I11576" s="48"/>
      <c r="J11576" s="48"/>
    </row>
    <row r="11577" spans="6:10" x14ac:dyDescent="0.25">
      <c r="F11577" s="48"/>
      <c r="G11577" s="48"/>
      <c r="H11577" s="61"/>
      <c r="I11577" s="48"/>
      <c r="J11577" s="48"/>
    </row>
    <row r="11578" spans="6:10" x14ac:dyDescent="0.25">
      <c r="F11578" s="48"/>
      <c r="G11578" s="48"/>
      <c r="H11578" s="61"/>
      <c r="I11578" s="48"/>
      <c r="J11578" s="48"/>
    </row>
    <row r="11579" spans="6:10" x14ac:dyDescent="0.25">
      <c r="F11579" s="48"/>
      <c r="G11579" s="48"/>
      <c r="H11579" s="61"/>
      <c r="I11579" s="48"/>
      <c r="J11579" s="48"/>
    </row>
    <row r="11580" spans="6:10" x14ac:dyDescent="0.25">
      <c r="F11580" s="48"/>
      <c r="G11580" s="48"/>
      <c r="H11580" s="61"/>
      <c r="I11580" s="48"/>
      <c r="J11580" s="48"/>
    </row>
    <row r="11581" spans="6:10" x14ac:dyDescent="0.25">
      <c r="F11581" s="48"/>
      <c r="G11581" s="48"/>
      <c r="H11581" s="61"/>
      <c r="I11581" s="48"/>
      <c r="J11581" s="48"/>
    </row>
    <row r="11582" spans="6:10" x14ac:dyDescent="0.25">
      <c r="F11582" s="48"/>
      <c r="G11582" s="48"/>
      <c r="H11582" s="61"/>
      <c r="I11582" s="48"/>
      <c r="J11582" s="48"/>
    </row>
    <row r="11583" spans="6:10" x14ac:dyDescent="0.25">
      <c r="F11583" s="48"/>
      <c r="G11583" s="48"/>
      <c r="H11583" s="61"/>
      <c r="I11583" s="48"/>
      <c r="J11583" s="48"/>
    </row>
    <row r="11584" spans="6:10" x14ac:dyDescent="0.25">
      <c r="F11584" s="48"/>
      <c r="G11584" s="48"/>
      <c r="H11584" s="61"/>
      <c r="I11584" s="48"/>
      <c r="J11584" s="48"/>
    </row>
    <row r="11585" spans="6:10" x14ac:dyDescent="0.25">
      <c r="F11585" s="48"/>
      <c r="G11585" s="48"/>
      <c r="H11585" s="61"/>
      <c r="I11585" s="48"/>
      <c r="J11585" s="48"/>
    </row>
    <row r="11586" spans="6:10" x14ac:dyDescent="0.25">
      <c r="F11586" s="48"/>
      <c r="G11586" s="48"/>
      <c r="H11586" s="61"/>
      <c r="I11586" s="48"/>
      <c r="J11586" s="48"/>
    </row>
    <row r="11587" spans="6:10" x14ac:dyDescent="0.25">
      <c r="F11587" s="48"/>
      <c r="G11587" s="48"/>
      <c r="H11587" s="61"/>
      <c r="I11587" s="48"/>
      <c r="J11587" s="48"/>
    </row>
    <row r="11588" spans="6:10" x14ac:dyDescent="0.25">
      <c r="F11588" s="48"/>
      <c r="G11588" s="48"/>
      <c r="H11588" s="61"/>
      <c r="I11588" s="48"/>
      <c r="J11588" s="48"/>
    </row>
    <row r="11589" spans="6:10" x14ac:dyDescent="0.25">
      <c r="F11589" s="48"/>
      <c r="G11589" s="48"/>
      <c r="H11589" s="61"/>
      <c r="I11589" s="48"/>
      <c r="J11589" s="48"/>
    </row>
    <row r="11590" spans="6:10" x14ac:dyDescent="0.25">
      <c r="F11590" s="48"/>
      <c r="G11590" s="48"/>
      <c r="H11590" s="61"/>
      <c r="I11590" s="48"/>
      <c r="J11590" s="48"/>
    </row>
    <row r="11591" spans="6:10" x14ac:dyDescent="0.25">
      <c r="F11591" s="48"/>
      <c r="G11591" s="48"/>
      <c r="H11591" s="61"/>
      <c r="I11591" s="48"/>
      <c r="J11591" s="48"/>
    </row>
    <row r="11592" spans="6:10" x14ac:dyDescent="0.25">
      <c r="F11592" s="48"/>
      <c r="G11592" s="48"/>
      <c r="H11592" s="61"/>
      <c r="I11592" s="48"/>
      <c r="J11592" s="48"/>
    </row>
    <row r="11593" spans="6:10" x14ac:dyDescent="0.25">
      <c r="F11593" s="48"/>
      <c r="G11593" s="48"/>
      <c r="H11593" s="61"/>
      <c r="I11593" s="48"/>
      <c r="J11593" s="48"/>
    </row>
    <row r="11594" spans="6:10" x14ac:dyDescent="0.25">
      <c r="F11594" s="48"/>
      <c r="G11594" s="48"/>
      <c r="H11594" s="61"/>
      <c r="I11594" s="48"/>
      <c r="J11594" s="48"/>
    </row>
    <row r="11595" spans="6:10" x14ac:dyDescent="0.25">
      <c r="F11595" s="48"/>
      <c r="G11595" s="48"/>
      <c r="H11595" s="61"/>
      <c r="I11595" s="48"/>
      <c r="J11595" s="48"/>
    </row>
    <row r="11596" spans="6:10" x14ac:dyDescent="0.25">
      <c r="F11596" s="48"/>
      <c r="G11596" s="48"/>
      <c r="H11596" s="61"/>
      <c r="I11596" s="48"/>
      <c r="J11596" s="48"/>
    </row>
    <row r="11597" spans="6:10" x14ac:dyDescent="0.25">
      <c r="F11597" s="48"/>
      <c r="G11597" s="48"/>
      <c r="H11597" s="61"/>
      <c r="I11597" s="48"/>
      <c r="J11597" s="48"/>
    </row>
    <row r="11598" spans="6:10" x14ac:dyDescent="0.25">
      <c r="F11598" s="48"/>
      <c r="G11598" s="48"/>
      <c r="H11598" s="61"/>
      <c r="I11598" s="48"/>
      <c r="J11598" s="48"/>
    </row>
    <row r="11599" spans="6:10" x14ac:dyDescent="0.25">
      <c r="F11599" s="48"/>
      <c r="G11599" s="48"/>
      <c r="H11599" s="61"/>
      <c r="I11599" s="48"/>
      <c r="J11599" s="48"/>
    </row>
    <row r="11600" spans="6:10" x14ac:dyDescent="0.25">
      <c r="F11600" s="48"/>
      <c r="G11600" s="48"/>
      <c r="H11600" s="61"/>
      <c r="I11600" s="48"/>
      <c r="J11600" s="48"/>
    </row>
    <row r="11601" spans="6:10" x14ac:dyDescent="0.25">
      <c r="F11601" s="48"/>
      <c r="G11601" s="48"/>
      <c r="H11601" s="61"/>
      <c r="I11601" s="48"/>
      <c r="J11601" s="48"/>
    </row>
    <row r="11602" spans="6:10" x14ac:dyDescent="0.25">
      <c r="F11602" s="48"/>
      <c r="G11602" s="48"/>
      <c r="H11602" s="61"/>
      <c r="I11602" s="48"/>
      <c r="J11602" s="48"/>
    </row>
    <row r="11603" spans="6:10" x14ac:dyDescent="0.25">
      <c r="F11603" s="48"/>
      <c r="G11603" s="48"/>
      <c r="H11603" s="61"/>
      <c r="I11603" s="48"/>
      <c r="J11603" s="48"/>
    </row>
    <row r="11604" spans="6:10" x14ac:dyDescent="0.25">
      <c r="F11604" s="48"/>
      <c r="G11604" s="48"/>
      <c r="H11604" s="61"/>
      <c r="I11604" s="48"/>
      <c r="J11604" s="48"/>
    </row>
    <row r="11605" spans="6:10" x14ac:dyDescent="0.25">
      <c r="F11605" s="48"/>
      <c r="G11605" s="48"/>
      <c r="H11605" s="61"/>
      <c r="I11605" s="48"/>
      <c r="J11605" s="48"/>
    </row>
    <row r="11606" spans="6:10" x14ac:dyDescent="0.25">
      <c r="F11606" s="48"/>
      <c r="G11606" s="48"/>
      <c r="H11606" s="61"/>
      <c r="I11606" s="48"/>
      <c r="J11606" s="48"/>
    </row>
    <row r="11607" spans="6:10" x14ac:dyDescent="0.25">
      <c r="F11607" s="48"/>
      <c r="G11607" s="48"/>
      <c r="H11607" s="61"/>
      <c r="I11607" s="48"/>
      <c r="J11607" s="48"/>
    </row>
    <row r="11608" spans="6:10" x14ac:dyDescent="0.25">
      <c r="F11608" s="48"/>
      <c r="G11608" s="48"/>
      <c r="H11608" s="61"/>
      <c r="I11608" s="48"/>
      <c r="J11608" s="48"/>
    </row>
    <row r="11609" spans="6:10" x14ac:dyDescent="0.25">
      <c r="F11609" s="48"/>
      <c r="G11609" s="48"/>
      <c r="H11609" s="61"/>
      <c r="I11609" s="48"/>
      <c r="J11609" s="48"/>
    </row>
    <row r="11610" spans="6:10" x14ac:dyDescent="0.25">
      <c r="F11610" s="48"/>
      <c r="G11610" s="48"/>
      <c r="H11610" s="61"/>
      <c r="I11610" s="48"/>
      <c r="J11610" s="48"/>
    </row>
    <row r="11611" spans="6:10" x14ac:dyDescent="0.25">
      <c r="F11611" s="48"/>
      <c r="G11611" s="48"/>
      <c r="H11611" s="61"/>
      <c r="I11611" s="48"/>
      <c r="J11611" s="48"/>
    </row>
    <row r="11612" spans="6:10" x14ac:dyDescent="0.25">
      <c r="F11612" s="48"/>
      <c r="G11612" s="48"/>
      <c r="H11612" s="61"/>
      <c r="I11612" s="48"/>
      <c r="J11612" s="48"/>
    </row>
    <row r="11613" spans="6:10" x14ac:dyDescent="0.25">
      <c r="F11613" s="48"/>
      <c r="G11613" s="48"/>
      <c r="H11613" s="61"/>
      <c r="I11613" s="48"/>
      <c r="J11613" s="48"/>
    </row>
    <row r="11614" spans="6:10" x14ac:dyDescent="0.25">
      <c r="F11614" s="48"/>
      <c r="G11614" s="48"/>
      <c r="H11614" s="61"/>
      <c r="I11614" s="48"/>
      <c r="J11614" s="48"/>
    </row>
    <row r="11615" spans="6:10" x14ac:dyDescent="0.25">
      <c r="F11615" s="48"/>
      <c r="G11615" s="48"/>
      <c r="H11615" s="61"/>
      <c r="I11615" s="48"/>
      <c r="J11615" s="48"/>
    </row>
    <row r="11616" spans="6:10" x14ac:dyDescent="0.25">
      <c r="F11616" s="48"/>
      <c r="G11616" s="48"/>
      <c r="H11616" s="61"/>
      <c r="I11616" s="48"/>
      <c r="J11616" s="48"/>
    </row>
    <row r="11617" spans="6:10" x14ac:dyDescent="0.25">
      <c r="F11617" s="48"/>
      <c r="G11617" s="48"/>
      <c r="H11617" s="61"/>
      <c r="I11617" s="48"/>
      <c r="J11617" s="48"/>
    </row>
    <row r="11618" spans="6:10" x14ac:dyDescent="0.25">
      <c r="F11618" s="48"/>
      <c r="G11618" s="48"/>
      <c r="H11618" s="61"/>
      <c r="I11618" s="48"/>
      <c r="J11618" s="48"/>
    </row>
    <row r="11619" spans="6:10" x14ac:dyDescent="0.25">
      <c r="F11619" s="48"/>
      <c r="G11619" s="48"/>
      <c r="H11619" s="61"/>
      <c r="I11619" s="48"/>
      <c r="J11619" s="48"/>
    </row>
    <row r="11620" spans="6:10" x14ac:dyDescent="0.25">
      <c r="F11620" s="48"/>
      <c r="G11620" s="48"/>
      <c r="H11620" s="61"/>
      <c r="I11620" s="48"/>
      <c r="J11620" s="48"/>
    </row>
    <row r="11621" spans="6:10" x14ac:dyDescent="0.25">
      <c r="F11621" s="48"/>
      <c r="G11621" s="48"/>
      <c r="H11621" s="61"/>
      <c r="I11621" s="48"/>
      <c r="J11621" s="48"/>
    </row>
    <row r="11622" spans="6:10" x14ac:dyDescent="0.25">
      <c r="F11622" s="48"/>
      <c r="G11622" s="48"/>
      <c r="H11622" s="61"/>
      <c r="I11622" s="48"/>
      <c r="J11622" s="48"/>
    </row>
    <row r="11623" spans="6:10" x14ac:dyDescent="0.25">
      <c r="F11623" s="48"/>
      <c r="G11623" s="48"/>
      <c r="H11623" s="61"/>
      <c r="I11623" s="48"/>
      <c r="J11623" s="48"/>
    </row>
    <row r="11624" spans="6:10" x14ac:dyDescent="0.25">
      <c r="F11624" s="48"/>
      <c r="G11624" s="48"/>
      <c r="H11624" s="61"/>
      <c r="I11624" s="48"/>
      <c r="J11624" s="48"/>
    </row>
    <row r="11625" spans="6:10" x14ac:dyDescent="0.25">
      <c r="F11625" s="48"/>
      <c r="G11625" s="48"/>
      <c r="H11625" s="61"/>
      <c r="I11625" s="48"/>
      <c r="J11625" s="48"/>
    </row>
    <row r="11626" spans="6:10" x14ac:dyDescent="0.25">
      <c r="F11626" s="48"/>
      <c r="G11626" s="48"/>
      <c r="H11626" s="61"/>
      <c r="I11626" s="48"/>
      <c r="J11626" s="48"/>
    </row>
    <row r="11627" spans="6:10" x14ac:dyDescent="0.25">
      <c r="F11627" s="48"/>
      <c r="G11627" s="48"/>
      <c r="H11627" s="61"/>
      <c r="I11627" s="48"/>
      <c r="J11627" s="48"/>
    </row>
    <row r="11628" spans="6:10" x14ac:dyDescent="0.25">
      <c r="F11628" s="48"/>
      <c r="G11628" s="48"/>
      <c r="H11628" s="61"/>
      <c r="I11628" s="48"/>
      <c r="J11628" s="48"/>
    </row>
    <row r="11629" spans="6:10" x14ac:dyDescent="0.25">
      <c r="F11629" s="48"/>
      <c r="G11629" s="48"/>
      <c r="H11629" s="61"/>
      <c r="I11629" s="48"/>
      <c r="J11629" s="48"/>
    </row>
    <row r="11630" spans="6:10" x14ac:dyDescent="0.25">
      <c r="F11630" s="48"/>
      <c r="G11630" s="48"/>
      <c r="H11630" s="61"/>
      <c r="I11630" s="48"/>
      <c r="J11630" s="48"/>
    </row>
    <row r="11631" spans="6:10" x14ac:dyDescent="0.25">
      <c r="F11631" s="48"/>
      <c r="G11631" s="48"/>
      <c r="H11631" s="61"/>
      <c r="I11631" s="48"/>
      <c r="J11631" s="48"/>
    </row>
    <row r="11632" spans="6:10" x14ac:dyDescent="0.25">
      <c r="F11632" s="48"/>
      <c r="G11632" s="48"/>
      <c r="H11632" s="61"/>
      <c r="I11632" s="48"/>
      <c r="J11632" s="48"/>
    </row>
    <row r="11633" spans="6:10" x14ac:dyDescent="0.25">
      <c r="F11633" s="48"/>
      <c r="G11633" s="48"/>
      <c r="H11633" s="61"/>
      <c r="I11633" s="48"/>
      <c r="J11633" s="48"/>
    </row>
    <row r="11634" spans="6:10" x14ac:dyDescent="0.25">
      <c r="F11634" s="48"/>
      <c r="G11634" s="48"/>
      <c r="H11634" s="61"/>
      <c r="I11634" s="48"/>
      <c r="J11634" s="48"/>
    </row>
    <row r="11635" spans="6:10" x14ac:dyDescent="0.25">
      <c r="F11635" s="48"/>
      <c r="G11635" s="48"/>
      <c r="H11635" s="61"/>
      <c r="I11635" s="48"/>
      <c r="J11635" s="48"/>
    </row>
    <row r="11636" spans="6:10" x14ac:dyDescent="0.25">
      <c r="F11636" s="48"/>
      <c r="G11636" s="48"/>
      <c r="H11636" s="61"/>
      <c r="I11636" s="48"/>
      <c r="J11636" s="48"/>
    </row>
    <row r="11637" spans="6:10" x14ac:dyDescent="0.25">
      <c r="F11637" s="48"/>
      <c r="G11637" s="48"/>
      <c r="H11637" s="61"/>
      <c r="I11637" s="48"/>
      <c r="J11637" s="48"/>
    </row>
    <row r="11638" spans="6:10" x14ac:dyDescent="0.25">
      <c r="F11638" s="48"/>
      <c r="G11638" s="48"/>
      <c r="H11638" s="61"/>
      <c r="I11638" s="48"/>
      <c r="J11638" s="48"/>
    </row>
    <row r="11639" spans="6:10" x14ac:dyDescent="0.25">
      <c r="F11639" s="48"/>
      <c r="G11639" s="48"/>
      <c r="H11639" s="61"/>
      <c r="I11639" s="48"/>
      <c r="J11639" s="48"/>
    </row>
    <row r="11640" spans="6:10" x14ac:dyDescent="0.25">
      <c r="F11640" s="48"/>
      <c r="G11640" s="48"/>
      <c r="H11640" s="61"/>
      <c r="I11640" s="48"/>
      <c r="J11640" s="48"/>
    </row>
    <row r="11641" spans="6:10" x14ac:dyDescent="0.25">
      <c r="F11641" s="48"/>
      <c r="G11641" s="48"/>
      <c r="H11641" s="61"/>
      <c r="I11641" s="48"/>
      <c r="J11641" s="48"/>
    </row>
    <row r="11642" spans="6:10" x14ac:dyDescent="0.25">
      <c r="F11642" s="48"/>
      <c r="G11642" s="48"/>
      <c r="H11642" s="61"/>
      <c r="I11642" s="48"/>
      <c r="J11642" s="48"/>
    </row>
    <row r="11643" spans="6:10" x14ac:dyDescent="0.25">
      <c r="F11643" s="48"/>
      <c r="G11643" s="48"/>
      <c r="H11643" s="61"/>
      <c r="I11643" s="48"/>
      <c r="J11643" s="48"/>
    </row>
    <row r="11644" spans="6:10" x14ac:dyDescent="0.25">
      <c r="F11644" s="48"/>
      <c r="G11644" s="48"/>
      <c r="H11644" s="61"/>
      <c r="I11644" s="48"/>
      <c r="J11644" s="48"/>
    </row>
    <row r="11645" spans="6:10" x14ac:dyDescent="0.25">
      <c r="F11645" s="48"/>
      <c r="G11645" s="48"/>
      <c r="H11645" s="61"/>
      <c r="I11645" s="48"/>
      <c r="J11645" s="48"/>
    </row>
    <row r="11646" spans="6:10" x14ac:dyDescent="0.25">
      <c r="F11646" s="48"/>
      <c r="G11646" s="48"/>
      <c r="H11646" s="61"/>
      <c r="I11646" s="48"/>
      <c r="J11646" s="48"/>
    </row>
    <row r="11647" spans="6:10" x14ac:dyDescent="0.25">
      <c r="F11647" s="48"/>
      <c r="G11647" s="48"/>
      <c r="H11647" s="61"/>
      <c r="I11647" s="48"/>
      <c r="J11647" s="48"/>
    </row>
    <row r="11648" spans="6:10" x14ac:dyDescent="0.25">
      <c r="F11648" s="48"/>
      <c r="G11648" s="48"/>
      <c r="H11648" s="61"/>
      <c r="I11648" s="48"/>
      <c r="J11648" s="48"/>
    </row>
    <row r="11649" spans="6:10" x14ac:dyDescent="0.25">
      <c r="F11649" s="48"/>
      <c r="G11649" s="48"/>
      <c r="H11649" s="61"/>
      <c r="I11649" s="48"/>
      <c r="J11649" s="48"/>
    </row>
    <row r="11650" spans="6:10" x14ac:dyDescent="0.25">
      <c r="F11650" s="48"/>
      <c r="G11650" s="48"/>
      <c r="H11650" s="61"/>
      <c r="I11650" s="48"/>
      <c r="J11650" s="48"/>
    </row>
    <row r="11651" spans="6:10" x14ac:dyDescent="0.25">
      <c r="F11651" s="48"/>
      <c r="G11651" s="48"/>
      <c r="H11651" s="61"/>
      <c r="I11651" s="48"/>
      <c r="J11651" s="48"/>
    </row>
    <row r="11652" spans="6:10" x14ac:dyDescent="0.25">
      <c r="F11652" s="48"/>
      <c r="G11652" s="48"/>
      <c r="H11652" s="61"/>
      <c r="I11652" s="48"/>
      <c r="J11652" s="48"/>
    </row>
    <row r="11653" spans="6:10" x14ac:dyDescent="0.25">
      <c r="F11653" s="48"/>
      <c r="G11653" s="48"/>
      <c r="H11653" s="61"/>
      <c r="I11653" s="48"/>
      <c r="J11653" s="48"/>
    </row>
    <row r="11654" spans="6:10" x14ac:dyDescent="0.25">
      <c r="F11654" s="48"/>
      <c r="G11654" s="48"/>
      <c r="H11654" s="61"/>
      <c r="I11654" s="48"/>
      <c r="J11654" s="48"/>
    </row>
    <row r="11655" spans="6:10" x14ac:dyDescent="0.25">
      <c r="F11655" s="48"/>
      <c r="G11655" s="48"/>
      <c r="H11655" s="61"/>
      <c r="I11655" s="48"/>
      <c r="J11655" s="48"/>
    </row>
    <row r="11656" spans="6:10" x14ac:dyDescent="0.25">
      <c r="F11656" s="48"/>
      <c r="G11656" s="48"/>
      <c r="H11656" s="61"/>
      <c r="I11656" s="48"/>
      <c r="J11656" s="48"/>
    </row>
    <row r="11657" spans="6:10" x14ac:dyDescent="0.25">
      <c r="F11657" s="48"/>
      <c r="G11657" s="48"/>
      <c r="H11657" s="61"/>
      <c r="I11657" s="48"/>
      <c r="J11657" s="48"/>
    </row>
    <row r="11658" spans="6:10" x14ac:dyDescent="0.25">
      <c r="F11658" s="48"/>
      <c r="G11658" s="48"/>
      <c r="H11658" s="61"/>
      <c r="I11658" s="48"/>
      <c r="J11658" s="48"/>
    </row>
    <row r="11659" spans="6:10" x14ac:dyDescent="0.25">
      <c r="F11659" s="48"/>
      <c r="G11659" s="48"/>
      <c r="H11659" s="61"/>
      <c r="I11659" s="48"/>
      <c r="J11659" s="48"/>
    </row>
    <row r="11660" spans="6:10" x14ac:dyDescent="0.25">
      <c r="F11660" s="48"/>
      <c r="G11660" s="48"/>
      <c r="H11660" s="61"/>
      <c r="I11660" s="48"/>
      <c r="J11660" s="48"/>
    </row>
    <row r="11661" spans="6:10" x14ac:dyDescent="0.25">
      <c r="F11661" s="48"/>
      <c r="G11661" s="48"/>
      <c r="H11661" s="61"/>
      <c r="I11661" s="48"/>
      <c r="J11661" s="48"/>
    </row>
    <row r="11662" spans="6:10" x14ac:dyDescent="0.25">
      <c r="F11662" s="48"/>
      <c r="G11662" s="48"/>
      <c r="H11662" s="61"/>
      <c r="I11662" s="48"/>
      <c r="J11662" s="48"/>
    </row>
    <row r="11663" spans="6:10" x14ac:dyDescent="0.25">
      <c r="F11663" s="48"/>
      <c r="G11663" s="48"/>
      <c r="H11663" s="61"/>
      <c r="I11663" s="48"/>
      <c r="J11663" s="48"/>
    </row>
    <row r="11664" spans="6:10" x14ac:dyDescent="0.25">
      <c r="F11664" s="48"/>
      <c r="G11664" s="48"/>
      <c r="H11664" s="61"/>
      <c r="I11664" s="48"/>
      <c r="J11664" s="48"/>
    </row>
    <row r="11665" spans="6:10" x14ac:dyDescent="0.25">
      <c r="F11665" s="48"/>
      <c r="G11665" s="48"/>
      <c r="H11665" s="61"/>
      <c r="I11665" s="48"/>
      <c r="J11665" s="48"/>
    </row>
    <row r="11666" spans="6:10" x14ac:dyDescent="0.25">
      <c r="F11666" s="48"/>
      <c r="G11666" s="48"/>
      <c r="H11666" s="61"/>
      <c r="I11666" s="48"/>
      <c r="J11666" s="48"/>
    </row>
    <row r="11667" spans="6:10" x14ac:dyDescent="0.25">
      <c r="F11667" s="48"/>
      <c r="G11667" s="48"/>
      <c r="H11667" s="61"/>
      <c r="I11667" s="48"/>
      <c r="J11667" s="48"/>
    </row>
    <row r="11668" spans="6:10" x14ac:dyDescent="0.25">
      <c r="F11668" s="48"/>
      <c r="G11668" s="48"/>
      <c r="H11668" s="61"/>
      <c r="I11668" s="48"/>
      <c r="J11668" s="48"/>
    </row>
    <row r="11669" spans="6:10" x14ac:dyDescent="0.25">
      <c r="F11669" s="48"/>
      <c r="G11669" s="48"/>
      <c r="H11669" s="61"/>
      <c r="I11669" s="48"/>
      <c r="J11669" s="48"/>
    </row>
    <row r="11670" spans="6:10" x14ac:dyDescent="0.25">
      <c r="F11670" s="48"/>
      <c r="G11670" s="48"/>
      <c r="H11670" s="61"/>
      <c r="I11670" s="48"/>
      <c r="J11670" s="48"/>
    </row>
    <row r="11671" spans="6:10" x14ac:dyDescent="0.25">
      <c r="F11671" s="48"/>
      <c r="G11671" s="48"/>
      <c r="H11671" s="61"/>
      <c r="I11671" s="48"/>
      <c r="J11671" s="48"/>
    </row>
    <row r="11672" spans="6:10" x14ac:dyDescent="0.25">
      <c r="F11672" s="48"/>
      <c r="G11672" s="48"/>
      <c r="H11672" s="61"/>
      <c r="I11672" s="48"/>
      <c r="J11672" s="48"/>
    </row>
    <row r="11673" spans="6:10" x14ac:dyDescent="0.25">
      <c r="F11673" s="48"/>
      <c r="G11673" s="48"/>
      <c r="H11673" s="61"/>
      <c r="I11673" s="48"/>
      <c r="J11673" s="48"/>
    </row>
    <row r="11674" spans="6:10" x14ac:dyDescent="0.25">
      <c r="F11674" s="48"/>
      <c r="G11674" s="48"/>
      <c r="H11674" s="61"/>
      <c r="I11674" s="48"/>
      <c r="J11674" s="48"/>
    </row>
    <row r="11675" spans="6:10" x14ac:dyDescent="0.25">
      <c r="F11675" s="48"/>
      <c r="G11675" s="48"/>
      <c r="H11675" s="61"/>
      <c r="I11675" s="48"/>
      <c r="J11675" s="48"/>
    </row>
    <row r="11676" spans="6:10" x14ac:dyDescent="0.25">
      <c r="F11676" s="48"/>
      <c r="G11676" s="48"/>
      <c r="H11676" s="61"/>
      <c r="I11676" s="48"/>
      <c r="J11676" s="48"/>
    </row>
    <row r="11677" spans="6:10" x14ac:dyDescent="0.25">
      <c r="F11677" s="48"/>
      <c r="G11677" s="48"/>
      <c r="H11677" s="61"/>
      <c r="I11677" s="48"/>
      <c r="J11677" s="48"/>
    </row>
    <row r="11678" spans="6:10" x14ac:dyDescent="0.25">
      <c r="F11678" s="48"/>
      <c r="G11678" s="48"/>
      <c r="H11678" s="61"/>
      <c r="I11678" s="48"/>
      <c r="J11678" s="48"/>
    </row>
    <row r="11679" spans="6:10" x14ac:dyDescent="0.25">
      <c r="F11679" s="48"/>
      <c r="G11679" s="48"/>
      <c r="H11679" s="61"/>
      <c r="I11679" s="48"/>
      <c r="J11679" s="48"/>
    </row>
    <row r="11680" spans="6:10" x14ac:dyDescent="0.25">
      <c r="F11680" s="48"/>
      <c r="G11680" s="48"/>
      <c r="H11680" s="61"/>
      <c r="I11680" s="48"/>
      <c r="J11680" s="48"/>
    </row>
    <row r="11681" spans="6:10" x14ac:dyDescent="0.25">
      <c r="F11681" s="48"/>
      <c r="G11681" s="48"/>
      <c r="H11681" s="61"/>
      <c r="I11681" s="48"/>
      <c r="J11681" s="48"/>
    </row>
    <row r="11682" spans="6:10" x14ac:dyDescent="0.25">
      <c r="F11682" s="48"/>
      <c r="G11682" s="48"/>
      <c r="H11682" s="61"/>
      <c r="I11682" s="48"/>
      <c r="J11682" s="48"/>
    </row>
    <row r="11683" spans="6:10" x14ac:dyDescent="0.25">
      <c r="F11683" s="48"/>
      <c r="G11683" s="48"/>
      <c r="H11683" s="61"/>
      <c r="I11683" s="48"/>
      <c r="J11683" s="48"/>
    </row>
    <row r="11684" spans="6:10" x14ac:dyDescent="0.25">
      <c r="F11684" s="48"/>
      <c r="G11684" s="48"/>
      <c r="H11684" s="61"/>
      <c r="I11684" s="48"/>
      <c r="J11684" s="48"/>
    </row>
    <row r="11685" spans="6:10" x14ac:dyDescent="0.25">
      <c r="F11685" s="48"/>
      <c r="G11685" s="48"/>
      <c r="H11685" s="61"/>
      <c r="I11685" s="48"/>
      <c r="J11685" s="48"/>
    </row>
    <row r="11686" spans="6:10" x14ac:dyDescent="0.25">
      <c r="F11686" s="48"/>
      <c r="G11686" s="48"/>
      <c r="H11686" s="61"/>
      <c r="I11686" s="48"/>
      <c r="J11686" s="48"/>
    </row>
    <row r="11687" spans="6:10" x14ac:dyDescent="0.25">
      <c r="F11687" s="48"/>
      <c r="G11687" s="48"/>
      <c r="H11687" s="61"/>
      <c r="I11687" s="48"/>
      <c r="J11687" s="48"/>
    </row>
    <row r="11688" spans="6:10" x14ac:dyDescent="0.25">
      <c r="F11688" s="48"/>
      <c r="G11688" s="48"/>
      <c r="H11688" s="61"/>
      <c r="I11688" s="48"/>
      <c r="J11688" s="48"/>
    </row>
    <row r="11689" spans="6:10" x14ac:dyDescent="0.25">
      <c r="F11689" s="48"/>
      <c r="G11689" s="48"/>
      <c r="H11689" s="61"/>
      <c r="I11689" s="48"/>
      <c r="J11689" s="48"/>
    </row>
    <row r="11690" spans="6:10" x14ac:dyDescent="0.25">
      <c r="F11690" s="48"/>
      <c r="G11690" s="48"/>
      <c r="H11690" s="61"/>
      <c r="I11690" s="48"/>
      <c r="J11690" s="48"/>
    </row>
    <row r="11691" spans="6:10" x14ac:dyDescent="0.25">
      <c r="F11691" s="48"/>
      <c r="G11691" s="48"/>
      <c r="H11691" s="61"/>
      <c r="I11691" s="48"/>
      <c r="J11691" s="48"/>
    </row>
    <row r="11692" spans="6:10" x14ac:dyDescent="0.25">
      <c r="F11692" s="48"/>
      <c r="G11692" s="48"/>
      <c r="H11692" s="61"/>
      <c r="I11692" s="48"/>
      <c r="J11692" s="48"/>
    </row>
    <row r="11693" spans="6:10" x14ac:dyDescent="0.25">
      <c r="F11693" s="48"/>
      <c r="G11693" s="48"/>
      <c r="H11693" s="61"/>
      <c r="I11693" s="48"/>
      <c r="J11693" s="48"/>
    </row>
    <row r="11694" spans="6:10" x14ac:dyDescent="0.25">
      <c r="F11694" s="48"/>
      <c r="G11694" s="48"/>
      <c r="H11694" s="61"/>
      <c r="I11694" s="48"/>
      <c r="J11694" s="48"/>
    </row>
    <row r="11695" spans="6:10" x14ac:dyDescent="0.25">
      <c r="F11695" s="48"/>
      <c r="G11695" s="48"/>
      <c r="H11695" s="61"/>
      <c r="I11695" s="48"/>
      <c r="J11695" s="48"/>
    </row>
    <row r="11696" spans="6:10" x14ac:dyDescent="0.25">
      <c r="F11696" s="48"/>
      <c r="G11696" s="48"/>
      <c r="H11696" s="61"/>
      <c r="I11696" s="48"/>
      <c r="J11696" s="48"/>
    </row>
    <row r="11697" spans="6:10" x14ac:dyDescent="0.25">
      <c r="F11697" s="48"/>
      <c r="G11697" s="48"/>
      <c r="H11697" s="61"/>
      <c r="I11697" s="48"/>
      <c r="J11697" s="48"/>
    </row>
    <row r="11698" spans="6:10" x14ac:dyDescent="0.25">
      <c r="F11698" s="48"/>
      <c r="G11698" s="48"/>
      <c r="H11698" s="61"/>
      <c r="I11698" s="48"/>
      <c r="J11698" s="48"/>
    </row>
    <row r="11699" spans="6:10" x14ac:dyDescent="0.25">
      <c r="F11699" s="48"/>
      <c r="G11699" s="48"/>
      <c r="H11699" s="61"/>
      <c r="I11699" s="48"/>
      <c r="J11699" s="48"/>
    </row>
    <row r="11700" spans="6:10" x14ac:dyDescent="0.25">
      <c r="F11700" s="48"/>
      <c r="G11700" s="48"/>
      <c r="H11700" s="61"/>
      <c r="I11700" s="48"/>
      <c r="J11700" s="48"/>
    </row>
    <row r="11701" spans="6:10" x14ac:dyDescent="0.25">
      <c r="F11701" s="48"/>
      <c r="G11701" s="48"/>
      <c r="H11701" s="61"/>
      <c r="I11701" s="48"/>
      <c r="J11701" s="48"/>
    </row>
    <row r="11702" spans="6:10" x14ac:dyDescent="0.25">
      <c r="F11702" s="48"/>
      <c r="G11702" s="48"/>
      <c r="H11702" s="61"/>
      <c r="I11702" s="48"/>
      <c r="J11702" s="48"/>
    </row>
    <row r="11703" spans="6:10" x14ac:dyDescent="0.25">
      <c r="F11703" s="48"/>
      <c r="G11703" s="48"/>
      <c r="H11703" s="61"/>
      <c r="I11703" s="48"/>
      <c r="J11703" s="48"/>
    </row>
    <row r="11704" spans="6:10" x14ac:dyDescent="0.25">
      <c r="F11704" s="48"/>
      <c r="G11704" s="48"/>
      <c r="H11704" s="61"/>
      <c r="I11704" s="48"/>
      <c r="J11704" s="48"/>
    </row>
    <row r="11705" spans="6:10" x14ac:dyDescent="0.25">
      <c r="F11705" s="48"/>
      <c r="G11705" s="48"/>
      <c r="H11705" s="61"/>
      <c r="I11705" s="48"/>
      <c r="J11705" s="48"/>
    </row>
    <row r="11706" spans="6:10" x14ac:dyDescent="0.25">
      <c r="F11706" s="48"/>
      <c r="G11706" s="48"/>
      <c r="H11706" s="61"/>
      <c r="I11706" s="48"/>
      <c r="J11706" s="48"/>
    </row>
    <row r="11707" spans="6:10" x14ac:dyDescent="0.25">
      <c r="F11707" s="48"/>
      <c r="G11707" s="48"/>
      <c r="H11707" s="61"/>
      <c r="I11707" s="48"/>
      <c r="J11707" s="48"/>
    </row>
    <row r="11708" spans="6:10" x14ac:dyDescent="0.25">
      <c r="F11708" s="48"/>
      <c r="G11708" s="48"/>
      <c r="H11708" s="61"/>
      <c r="I11708" s="48"/>
      <c r="J11708" s="48"/>
    </row>
    <row r="11709" spans="6:10" x14ac:dyDescent="0.25">
      <c r="F11709" s="48"/>
      <c r="G11709" s="48"/>
      <c r="H11709" s="61"/>
      <c r="I11709" s="48"/>
      <c r="J11709" s="48"/>
    </row>
    <row r="11710" spans="6:10" x14ac:dyDescent="0.25">
      <c r="F11710" s="48"/>
      <c r="G11710" s="48"/>
      <c r="H11710" s="61"/>
      <c r="I11710" s="48"/>
      <c r="J11710" s="48"/>
    </row>
    <row r="11711" spans="6:10" x14ac:dyDescent="0.25">
      <c r="F11711" s="48"/>
      <c r="G11711" s="48"/>
      <c r="H11711" s="61"/>
      <c r="I11711" s="48"/>
      <c r="J11711" s="48"/>
    </row>
    <row r="11712" spans="6:10" x14ac:dyDescent="0.25">
      <c r="F11712" s="48"/>
      <c r="G11712" s="48"/>
      <c r="H11712" s="61"/>
      <c r="I11712" s="48"/>
      <c r="J11712" s="48"/>
    </row>
    <row r="11713" spans="6:10" x14ac:dyDescent="0.25">
      <c r="F11713" s="48"/>
      <c r="G11713" s="48"/>
      <c r="H11713" s="61"/>
      <c r="I11713" s="48"/>
      <c r="J11713" s="48"/>
    </row>
    <row r="11714" spans="6:10" x14ac:dyDescent="0.25">
      <c r="F11714" s="48"/>
      <c r="G11714" s="48"/>
      <c r="H11714" s="61"/>
      <c r="I11714" s="48"/>
      <c r="J11714" s="48"/>
    </row>
    <row r="11715" spans="6:10" x14ac:dyDescent="0.25">
      <c r="F11715" s="48"/>
      <c r="G11715" s="48"/>
      <c r="H11715" s="61"/>
      <c r="I11715" s="48"/>
      <c r="J11715" s="48"/>
    </row>
    <row r="11716" spans="6:10" x14ac:dyDescent="0.25">
      <c r="F11716" s="48"/>
      <c r="G11716" s="48"/>
      <c r="H11716" s="61"/>
      <c r="I11716" s="48"/>
      <c r="J11716" s="48"/>
    </row>
    <row r="11717" spans="6:10" x14ac:dyDescent="0.25">
      <c r="F11717" s="48"/>
      <c r="G11717" s="48"/>
      <c r="H11717" s="61"/>
      <c r="I11717" s="48"/>
      <c r="J11717" s="48"/>
    </row>
    <row r="11718" spans="6:10" x14ac:dyDescent="0.25">
      <c r="F11718" s="48"/>
      <c r="G11718" s="48"/>
      <c r="H11718" s="61"/>
      <c r="I11718" s="48"/>
      <c r="J11718" s="48"/>
    </row>
    <row r="11719" spans="6:10" x14ac:dyDescent="0.25">
      <c r="F11719" s="48"/>
      <c r="G11719" s="48"/>
      <c r="H11719" s="61"/>
      <c r="I11719" s="48"/>
      <c r="J11719" s="48"/>
    </row>
    <row r="11720" spans="6:10" x14ac:dyDescent="0.25">
      <c r="F11720" s="48"/>
      <c r="G11720" s="48"/>
      <c r="H11720" s="61"/>
      <c r="I11720" s="48"/>
      <c r="J11720" s="48"/>
    </row>
    <row r="11721" spans="6:10" x14ac:dyDescent="0.25">
      <c r="F11721" s="48"/>
      <c r="G11721" s="48"/>
      <c r="H11721" s="61"/>
      <c r="I11721" s="48"/>
      <c r="J11721" s="48"/>
    </row>
    <row r="11722" spans="6:10" x14ac:dyDescent="0.25">
      <c r="F11722" s="48"/>
      <c r="G11722" s="48"/>
      <c r="H11722" s="61"/>
      <c r="I11722" s="48"/>
      <c r="J11722" s="48"/>
    </row>
    <row r="11723" spans="6:10" x14ac:dyDescent="0.25">
      <c r="F11723" s="48"/>
      <c r="G11723" s="48"/>
      <c r="H11723" s="61"/>
      <c r="I11723" s="48"/>
      <c r="J11723" s="48"/>
    </row>
    <row r="11724" spans="6:10" x14ac:dyDescent="0.25">
      <c r="F11724" s="48"/>
      <c r="G11724" s="48"/>
      <c r="H11724" s="61"/>
      <c r="I11724" s="48"/>
      <c r="J11724" s="48"/>
    </row>
    <row r="11725" spans="6:10" x14ac:dyDescent="0.25">
      <c r="F11725" s="48"/>
      <c r="G11725" s="48"/>
      <c r="H11725" s="61"/>
      <c r="I11725" s="48"/>
      <c r="J11725" s="48"/>
    </row>
    <row r="11726" spans="6:10" x14ac:dyDescent="0.25">
      <c r="F11726" s="48"/>
      <c r="G11726" s="48"/>
      <c r="H11726" s="61"/>
      <c r="I11726" s="48"/>
      <c r="J11726" s="48"/>
    </row>
    <row r="11727" spans="6:10" x14ac:dyDescent="0.25">
      <c r="F11727" s="48"/>
      <c r="G11727" s="48"/>
      <c r="H11727" s="61"/>
      <c r="I11727" s="48"/>
      <c r="J11727" s="48"/>
    </row>
    <row r="11728" spans="6:10" x14ac:dyDescent="0.25">
      <c r="F11728" s="48"/>
      <c r="G11728" s="48"/>
      <c r="H11728" s="61"/>
      <c r="I11728" s="48"/>
      <c r="J11728" s="48"/>
    </row>
    <row r="11729" spans="6:10" x14ac:dyDescent="0.25">
      <c r="F11729" s="48"/>
      <c r="G11729" s="48"/>
      <c r="H11729" s="61"/>
      <c r="I11729" s="48"/>
      <c r="J11729" s="48"/>
    </row>
    <row r="11730" spans="6:10" x14ac:dyDescent="0.25">
      <c r="F11730" s="48"/>
      <c r="G11730" s="48"/>
      <c r="H11730" s="61"/>
      <c r="I11730" s="48"/>
      <c r="J11730" s="48"/>
    </row>
    <row r="11731" spans="6:10" x14ac:dyDescent="0.25">
      <c r="F11731" s="48"/>
      <c r="G11731" s="48"/>
      <c r="H11731" s="61"/>
      <c r="I11731" s="48"/>
      <c r="J11731" s="48"/>
    </row>
    <row r="11732" spans="6:10" x14ac:dyDescent="0.25">
      <c r="F11732" s="48"/>
      <c r="G11732" s="48"/>
      <c r="H11732" s="61"/>
      <c r="I11732" s="48"/>
      <c r="J11732" s="48"/>
    </row>
    <row r="11733" spans="6:10" x14ac:dyDescent="0.25">
      <c r="F11733" s="48"/>
      <c r="G11733" s="48"/>
      <c r="H11733" s="61"/>
      <c r="I11733" s="48"/>
      <c r="J11733" s="48"/>
    </row>
    <row r="11734" spans="6:10" x14ac:dyDescent="0.25">
      <c r="F11734" s="48"/>
      <c r="G11734" s="48"/>
      <c r="H11734" s="61"/>
      <c r="I11734" s="48"/>
      <c r="J11734" s="48"/>
    </row>
    <row r="11735" spans="6:10" x14ac:dyDescent="0.25">
      <c r="F11735" s="48"/>
      <c r="G11735" s="48"/>
      <c r="H11735" s="61"/>
      <c r="I11735" s="48"/>
      <c r="J11735" s="48"/>
    </row>
    <row r="11736" spans="6:10" x14ac:dyDescent="0.25">
      <c r="F11736" s="48"/>
      <c r="G11736" s="48"/>
      <c r="H11736" s="61"/>
      <c r="I11736" s="48"/>
      <c r="J11736" s="48"/>
    </row>
    <row r="11737" spans="6:10" x14ac:dyDescent="0.25">
      <c r="F11737" s="48"/>
      <c r="G11737" s="48"/>
      <c r="H11737" s="61"/>
      <c r="I11737" s="48"/>
      <c r="J11737" s="48"/>
    </row>
    <row r="11738" spans="6:10" x14ac:dyDescent="0.25">
      <c r="F11738" s="48"/>
      <c r="G11738" s="48"/>
      <c r="H11738" s="61"/>
      <c r="I11738" s="48"/>
      <c r="J11738" s="48"/>
    </row>
    <row r="11739" spans="6:10" x14ac:dyDescent="0.25">
      <c r="F11739" s="48"/>
      <c r="G11739" s="48"/>
      <c r="H11739" s="61"/>
      <c r="I11739" s="48"/>
      <c r="J11739" s="48"/>
    </row>
    <row r="11740" spans="6:10" x14ac:dyDescent="0.25">
      <c r="F11740" s="48"/>
      <c r="G11740" s="48"/>
      <c r="H11740" s="61"/>
      <c r="I11740" s="48"/>
      <c r="J11740" s="48"/>
    </row>
    <row r="11741" spans="6:10" x14ac:dyDescent="0.25">
      <c r="F11741" s="48"/>
      <c r="G11741" s="48"/>
      <c r="H11741" s="61"/>
      <c r="I11741" s="48"/>
      <c r="J11741" s="48"/>
    </row>
    <row r="11742" spans="6:10" x14ac:dyDescent="0.25">
      <c r="F11742" s="48"/>
      <c r="G11742" s="48"/>
      <c r="H11742" s="61"/>
      <c r="I11742" s="48"/>
      <c r="J11742" s="48"/>
    </row>
    <row r="11743" spans="6:10" x14ac:dyDescent="0.25">
      <c r="F11743" s="48"/>
      <c r="G11743" s="48"/>
      <c r="H11743" s="61"/>
      <c r="I11743" s="48"/>
      <c r="J11743" s="48"/>
    </row>
    <row r="11744" spans="6:10" x14ac:dyDescent="0.25">
      <c r="F11744" s="48"/>
      <c r="G11744" s="48"/>
      <c r="H11744" s="61"/>
      <c r="I11744" s="48"/>
      <c r="J11744" s="48"/>
    </row>
    <row r="11745" spans="6:10" x14ac:dyDescent="0.25">
      <c r="F11745" s="48"/>
      <c r="G11745" s="48"/>
      <c r="H11745" s="61"/>
      <c r="I11745" s="48"/>
      <c r="J11745" s="48"/>
    </row>
    <row r="11746" spans="6:10" x14ac:dyDescent="0.25">
      <c r="F11746" s="48"/>
      <c r="G11746" s="48"/>
      <c r="H11746" s="61"/>
      <c r="I11746" s="48"/>
      <c r="J11746" s="48"/>
    </row>
    <row r="11747" spans="6:10" x14ac:dyDescent="0.25">
      <c r="F11747" s="48"/>
      <c r="G11747" s="48"/>
      <c r="H11747" s="61"/>
      <c r="I11747" s="48"/>
      <c r="J11747" s="48"/>
    </row>
    <row r="11748" spans="6:10" x14ac:dyDescent="0.25">
      <c r="F11748" s="48"/>
      <c r="G11748" s="48"/>
      <c r="H11748" s="61"/>
      <c r="I11748" s="48"/>
      <c r="J11748" s="48"/>
    </row>
    <row r="11749" spans="6:10" x14ac:dyDescent="0.25">
      <c r="F11749" s="48"/>
      <c r="G11749" s="48"/>
      <c r="H11749" s="61"/>
      <c r="I11749" s="48"/>
      <c r="J11749" s="48"/>
    </row>
    <row r="11750" spans="6:10" x14ac:dyDescent="0.25">
      <c r="F11750" s="48"/>
      <c r="G11750" s="48"/>
      <c r="H11750" s="61"/>
      <c r="I11750" s="48"/>
      <c r="J11750" s="48"/>
    </row>
    <row r="11751" spans="6:10" x14ac:dyDescent="0.25">
      <c r="F11751" s="48"/>
      <c r="G11751" s="48"/>
      <c r="H11751" s="61"/>
      <c r="I11751" s="48"/>
      <c r="J11751" s="48"/>
    </row>
    <row r="11752" spans="6:10" x14ac:dyDescent="0.25">
      <c r="F11752" s="48"/>
      <c r="G11752" s="48"/>
      <c r="H11752" s="61"/>
      <c r="I11752" s="48"/>
      <c r="J11752" s="48"/>
    </row>
    <row r="11753" spans="6:10" x14ac:dyDescent="0.25">
      <c r="F11753" s="48"/>
      <c r="G11753" s="48"/>
      <c r="H11753" s="61"/>
      <c r="I11753" s="48"/>
      <c r="J11753" s="48"/>
    </row>
    <row r="11754" spans="6:10" x14ac:dyDescent="0.25">
      <c r="F11754" s="48"/>
      <c r="G11754" s="48"/>
      <c r="H11754" s="61"/>
      <c r="I11754" s="48"/>
      <c r="J11754" s="48"/>
    </row>
    <row r="11755" spans="6:10" x14ac:dyDescent="0.25">
      <c r="F11755" s="48"/>
      <c r="G11755" s="48"/>
      <c r="H11755" s="61"/>
      <c r="I11755" s="48"/>
      <c r="J11755" s="48"/>
    </row>
    <row r="11756" spans="6:10" x14ac:dyDescent="0.25">
      <c r="F11756" s="48"/>
      <c r="G11756" s="48"/>
      <c r="H11756" s="61"/>
      <c r="I11756" s="48"/>
      <c r="J11756" s="48"/>
    </row>
    <row r="11757" spans="6:10" x14ac:dyDescent="0.25">
      <c r="F11757" s="48"/>
      <c r="G11757" s="48"/>
      <c r="H11757" s="61"/>
      <c r="I11757" s="48"/>
      <c r="J11757" s="48"/>
    </row>
    <row r="11758" spans="6:10" x14ac:dyDescent="0.25">
      <c r="F11758" s="48"/>
      <c r="G11758" s="48"/>
      <c r="H11758" s="61"/>
      <c r="I11758" s="48"/>
      <c r="J11758" s="48"/>
    </row>
    <row r="11759" spans="6:10" x14ac:dyDescent="0.25">
      <c r="F11759" s="48"/>
      <c r="G11759" s="48"/>
      <c r="H11759" s="61"/>
      <c r="I11759" s="48"/>
      <c r="J11759" s="48"/>
    </row>
    <row r="11760" spans="6:10" x14ac:dyDescent="0.25">
      <c r="F11760" s="48"/>
      <c r="G11760" s="48"/>
      <c r="H11760" s="61"/>
      <c r="I11760" s="48"/>
      <c r="J11760" s="48"/>
    </row>
    <row r="11761" spans="6:10" x14ac:dyDescent="0.25">
      <c r="F11761" s="48"/>
      <c r="G11761" s="48"/>
      <c r="H11761" s="61"/>
      <c r="I11761" s="48"/>
      <c r="J11761" s="48"/>
    </row>
    <row r="11762" spans="6:10" x14ac:dyDescent="0.25">
      <c r="F11762" s="48"/>
      <c r="G11762" s="48"/>
      <c r="H11762" s="61"/>
      <c r="I11762" s="48"/>
      <c r="J11762" s="48"/>
    </row>
    <row r="11763" spans="6:10" x14ac:dyDescent="0.25">
      <c r="F11763" s="48"/>
      <c r="G11763" s="48"/>
      <c r="H11763" s="61"/>
      <c r="I11763" s="48"/>
      <c r="J11763" s="48"/>
    </row>
    <row r="11764" spans="6:10" x14ac:dyDescent="0.25">
      <c r="F11764" s="48"/>
      <c r="G11764" s="48"/>
      <c r="H11764" s="61"/>
      <c r="I11764" s="48"/>
      <c r="J11764" s="48"/>
    </row>
    <row r="11765" spans="6:10" x14ac:dyDescent="0.25">
      <c r="F11765" s="48"/>
      <c r="G11765" s="48"/>
      <c r="H11765" s="61"/>
      <c r="I11765" s="48"/>
      <c r="J11765" s="48"/>
    </row>
    <row r="11766" spans="6:10" x14ac:dyDescent="0.25">
      <c r="F11766" s="48"/>
      <c r="G11766" s="48"/>
      <c r="H11766" s="61"/>
      <c r="I11766" s="48"/>
      <c r="J11766" s="48"/>
    </row>
    <row r="11767" spans="6:10" x14ac:dyDescent="0.25">
      <c r="F11767" s="48"/>
      <c r="G11767" s="48"/>
      <c r="H11767" s="61"/>
      <c r="I11767" s="48"/>
      <c r="J11767" s="48"/>
    </row>
    <row r="11768" spans="6:10" x14ac:dyDescent="0.25">
      <c r="F11768" s="48"/>
      <c r="G11768" s="48"/>
      <c r="H11768" s="61"/>
      <c r="I11768" s="48"/>
      <c r="J11768" s="48"/>
    </row>
    <row r="11769" spans="6:10" x14ac:dyDescent="0.25">
      <c r="F11769" s="48"/>
      <c r="G11769" s="48"/>
      <c r="H11769" s="61"/>
      <c r="I11769" s="48"/>
      <c r="J11769" s="48"/>
    </row>
    <row r="11770" spans="6:10" x14ac:dyDescent="0.25">
      <c r="F11770" s="48"/>
      <c r="G11770" s="48"/>
      <c r="H11770" s="61"/>
      <c r="I11770" s="48"/>
      <c r="J11770" s="48"/>
    </row>
    <row r="11771" spans="6:10" x14ac:dyDescent="0.25">
      <c r="F11771" s="48"/>
      <c r="G11771" s="48"/>
      <c r="H11771" s="61"/>
      <c r="I11771" s="48"/>
      <c r="J11771" s="48"/>
    </row>
    <row r="11772" spans="6:10" x14ac:dyDescent="0.25">
      <c r="F11772" s="48"/>
      <c r="G11772" s="48"/>
      <c r="H11772" s="61"/>
      <c r="I11772" s="48"/>
      <c r="J11772" s="48"/>
    </row>
    <row r="11773" spans="6:10" x14ac:dyDescent="0.25">
      <c r="F11773" s="48"/>
      <c r="G11773" s="48"/>
      <c r="H11773" s="61"/>
      <c r="I11773" s="48"/>
      <c r="J11773" s="48"/>
    </row>
    <row r="11774" spans="6:10" x14ac:dyDescent="0.25">
      <c r="F11774" s="48"/>
      <c r="G11774" s="48"/>
      <c r="H11774" s="61"/>
      <c r="I11774" s="48"/>
      <c r="J11774" s="48"/>
    </row>
    <row r="11775" spans="6:10" x14ac:dyDescent="0.25">
      <c r="F11775" s="48"/>
      <c r="G11775" s="48"/>
      <c r="H11775" s="61"/>
      <c r="I11775" s="48"/>
      <c r="J11775" s="48"/>
    </row>
    <row r="11776" spans="6:10" x14ac:dyDescent="0.25">
      <c r="F11776" s="48"/>
      <c r="G11776" s="48"/>
      <c r="H11776" s="61"/>
      <c r="I11776" s="48"/>
      <c r="J11776" s="48"/>
    </row>
    <row r="11777" spans="6:10" x14ac:dyDescent="0.25">
      <c r="F11777" s="48"/>
      <c r="G11777" s="48"/>
      <c r="H11777" s="61"/>
      <c r="I11777" s="48"/>
      <c r="J11777" s="48"/>
    </row>
    <row r="11778" spans="6:10" x14ac:dyDescent="0.25">
      <c r="F11778" s="48"/>
      <c r="G11778" s="48"/>
      <c r="H11778" s="61"/>
      <c r="I11778" s="48"/>
      <c r="J11778" s="48"/>
    </row>
    <row r="11779" spans="6:10" x14ac:dyDescent="0.25">
      <c r="F11779" s="48"/>
      <c r="G11779" s="48"/>
      <c r="H11779" s="61"/>
      <c r="I11779" s="48"/>
      <c r="J11779" s="48"/>
    </row>
    <row r="11780" spans="6:10" x14ac:dyDescent="0.25">
      <c r="F11780" s="48"/>
      <c r="G11780" s="48"/>
      <c r="H11780" s="61"/>
      <c r="I11780" s="48"/>
      <c r="J11780" s="48"/>
    </row>
    <row r="11781" spans="6:10" x14ac:dyDescent="0.25">
      <c r="F11781" s="48"/>
      <c r="G11781" s="48"/>
      <c r="H11781" s="61"/>
      <c r="I11781" s="48"/>
      <c r="J11781" s="48"/>
    </row>
    <row r="11782" spans="6:10" x14ac:dyDescent="0.25">
      <c r="F11782" s="48"/>
      <c r="G11782" s="48"/>
      <c r="H11782" s="61"/>
      <c r="I11782" s="48"/>
      <c r="J11782" s="48"/>
    </row>
    <row r="11783" spans="6:10" x14ac:dyDescent="0.25">
      <c r="F11783" s="48"/>
      <c r="G11783" s="48"/>
      <c r="H11783" s="61"/>
      <c r="I11783" s="48"/>
      <c r="J11783" s="48"/>
    </row>
    <row r="11784" spans="6:10" x14ac:dyDescent="0.25">
      <c r="F11784" s="48"/>
      <c r="G11784" s="48"/>
      <c r="H11784" s="61"/>
      <c r="I11784" s="48"/>
      <c r="J11784" s="48"/>
    </row>
    <row r="11785" spans="6:10" x14ac:dyDescent="0.25">
      <c r="F11785" s="48"/>
      <c r="G11785" s="48"/>
      <c r="H11785" s="61"/>
      <c r="I11785" s="48"/>
      <c r="J11785" s="48"/>
    </row>
    <row r="11786" spans="6:10" x14ac:dyDescent="0.25">
      <c r="F11786" s="48"/>
      <c r="G11786" s="48"/>
      <c r="H11786" s="61"/>
      <c r="I11786" s="48"/>
      <c r="J11786" s="48"/>
    </row>
    <row r="11787" spans="6:10" x14ac:dyDescent="0.25">
      <c r="F11787" s="48"/>
      <c r="G11787" s="48"/>
      <c r="H11787" s="61"/>
      <c r="I11787" s="48"/>
      <c r="J11787" s="48"/>
    </row>
    <row r="11788" spans="6:10" x14ac:dyDescent="0.25">
      <c r="F11788" s="48"/>
      <c r="G11788" s="48"/>
      <c r="H11788" s="61"/>
      <c r="I11788" s="48"/>
      <c r="J11788" s="48"/>
    </row>
    <row r="11789" spans="6:10" x14ac:dyDescent="0.25">
      <c r="F11789" s="48"/>
      <c r="G11789" s="48"/>
      <c r="H11789" s="61"/>
      <c r="I11789" s="48"/>
      <c r="J11789" s="48"/>
    </row>
    <row r="11790" spans="6:10" x14ac:dyDescent="0.25">
      <c r="F11790" s="48"/>
      <c r="G11790" s="48"/>
      <c r="H11790" s="61"/>
      <c r="I11790" s="48"/>
      <c r="J11790" s="48"/>
    </row>
    <row r="11791" spans="6:10" x14ac:dyDescent="0.25">
      <c r="F11791" s="48"/>
      <c r="G11791" s="48"/>
      <c r="H11791" s="61"/>
      <c r="I11791" s="48"/>
      <c r="J11791" s="48"/>
    </row>
    <row r="11792" spans="6:10" x14ac:dyDescent="0.25">
      <c r="F11792" s="48"/>
      <c r="G11792" s="48"/>
      <c r="H11792" s="61"/>
      <c r="I11792" s="48"/>
      <c r="J11792" s="48"/>
    </row>
    <row r="11793" spans="6:10" x14ac:dyDescent="0.25">
      <c r="F11793" s="48"/>
      <c r="G11793" s="48"/>
      <c r="H11793" s="61"/>
      <c r="I11793" s="48"/>
      <c r="J11793" s="48"/>
    </row>
    <row r="11794" spans="6:10" x14ac:dyDescent="0.25">
      <c r="F11794" s="48"/>
      <c r="G11794" s="48"/>
      <c r="H11794" s="61"/>
      <c r="I11794" s="48"/>
      <c r="J11794" s="48"/>
    </row>
    <row r="11795" spans="6:10" x14ac:dyDescent="0.25">
      <c r="F11795" s="48"/>
      <c r="G11795" s="48"/>
      <c r="H11795" s="61"/>
      <c r="I11795" s="48"/>
      <c r="J11795" s="48"/>
    </row>
    <row r="11796" spans="6:10" x14ac:dyDescent="0.25">
      <c r="F11796" s="48"/>
      <c r="G11796" s="48"/>
      <c r="H11796" s="61"/>
      <c r="I11796" s="48"/>
      <c r="J11796" s="48"/>
    </row>
    <row r="11797" spans="6:10" x14ac:dyDescent="0.25">
      <c r="F11797" s="48"/>
      <c r="G11797" s="48"/>
      <c r="H11797" s="61"/>
      <c r="I11797" s="48"/>
      <c r="J11797" s="48"/>
    </row>
    <row r="11798" spans="6:10" x14ac:dyDescent="0.25">
      <c r="F11798" s="48"/>
      <c r="G11798" s="48"/>
      <c r="H11798" s="61"/>
      <c r="I11798" s="48"/>
      <c r="J11798" s="48"/>
    </row>
    <row r="11799" spans="6:10" x14ac:dyDescent="0.25">
      <c r="F11799" s="48"/>
      <c r="G11799" s="48"/>
      <c r="H11799" s="61"/>
      <c r="I11799" s="48"/>
      <c r="J11799" s="48"/>
    </row>
    <row r="11800" spans="6:10" x14ac:dyDescent="0.25">
      <c r="F11800" s="48"/>
      <c r="G11800" s="48"/>
      <c r="H11800" s="61"/>
      <c r="I11800" s="48"/>
      <c r="J11800" s="48"/>
    </row>
    <row r="11801" spans="6:10" x14ac:dyDescent="0.25">
      <c r="F11801" s="48"/>
      <c r="G11801" s="48"/>
      <c r="H11801" s="61"/>
      <c r="I11801" s="48"/>
      <c r="J11801" s="48"/>
    </row>
    <row r="11802" spans="6:10" x14ac:dyDescent="0.25">
      <c r="F11802" s="48"/>
      <c r="G11802" s="48"/>
      <c r="H11802" s="61"/>
      <c r="I11802" s="48"/>
      <c r="J11802" s="48"/>
    </row>
    <row r="11803" spans="6:10" x14ac:dyDescent="0.25">
      <c r="F11803" s="48"/>
      <c r="G11803" s="48"/>
      <c r="H11803" s="61"/>
      <c r="I11803" s="48"/>
      <c r="J11803" s="48"/>
    </row>
    <row r="11804" spans="6:10" x14ac:dyDescent="0.25">
      <c r="F11804" s="48"/>
      <c r="G11804" s="48"/>
      <c r="H11804" s="61"/>
      <c r="I11804" s="48"/>
      <c r="J11804" s="48"/>
    </row>
    <row r="11805" spans="6:10" x14ac:dyDescent="0.25">
      <c r="F11805" s="48"/>
      <c r="G11805" s="48"/>
      <c r="H11805" s="61"/>
      <c r="I11805" s="48"/>
      <c r="J11805" s="48"/>
    </row>
    <row r="11806" spans="6:10" x14ac:dyDescent="0.25">
      <c r="F11806" s="48"/>
      <c r="G11806" s="48"/>
      <c r="H11806" s="61"/>
      <c r="I11806" s="48"/>
      <c r="J11806" s="48"/>
    </row>
    <row r="11807" spans="6:10" x14ac:dyDescent="0.25">
      <c r="F11807" s="48"/>
      <c r="G11807" s="48"/>
      <c r="H11807" s="61"/>
      <c r="I11807" s="48"/>
      <c r="J11807" s="48"/>
    </row>
    <row r="11808" spans="6:10" x14ac:dyDescent="0.25">
      <c r="F11808" s="48"/>
      <c r="G11808" s="48"/>
      <c r="H11808" s="61"/>
      <c r="I11808" s="48"/>
      <c r="J11808" s="48"/>
    </row>
    <row r="11809" spans="6:10" x14ac:dyDescent="0.25">
      <c r="F11809" s="48"/>
      <c r="G11809" s="48"/>
      <c r="H11809" s="61"/>
      <c r="I11809" s="48"/>
      <c r="J11809" s="48"/>
    </row>
    <row r="11810" spans="6:10" x14ac:dyDescent="0.25">
      <c r="F11810" s="48"/>
      <c r="G11810" s="48"/>
      <c r="H11810" s="61"/>
      <c r="I11810" s="48"/>
      <c r="J11810" s="48"/>
    </row>
    <row r="11811" spans="6:10" x14ac:dyDescent="0.25">
      <c r="F11811" s="48"/>
      <c r="G11811" s="48"/>
      <c r="H11811" s="61"/>
      <c r="I11811" s="48"/>
      <c r="J11811" s="48"/>
    </row>
    <row r="11812" spans="6:10" x14ac:dyDescent="0.25">
      <c r="F11812" s="48"/>
      <c r="G11812" s="48"/>
      <c r="H11812" s="61"/>
      <c r="I11812" s="48"/>
      <c r="J11812" s="48"/>
    </row>
    <row r="11813" spans="6:10" x14ac:dyDescent="0.25">
      <c r="F11813" s="48"/>
      <c r="G11813" s="48"/>
      <c r="H11813" s="61"/>
      <c r="I11813" s="48"/>
      <c r="J11813" s="48"/>
    </row>
    <row r="11814" spans="6:10" x14ac:dyDescent="0.25">
      <c r="F11814" s="48"/>
      <c r="G11814" s="48"/>
      <c r="H11814" s="61"/>
      <c r="I11814" s="48"/>
      <c r="J11814" s="48"/>
    </row>
    <row r="11815" spans="6:10" x14ac:dyDescent="0.25">
      <c r="F11815" s="48"/>
      <c r="G11815" s="48"/>
      <c r="H11815" s="61"/>
      <c r="I11815" s="48"/>
      <c r="J11815" s="48"/>
    </row>
    <row r="11816" spans="6:10" x14ac:dyDescent="0.25">
      <c r="F11816" s="48"/>
      <c r="G11816" s="48"/>
      <c r="H11816" s="61"/>
      <c r="I11816" s="48"/>
      <c r="J11816" s="48"/>
    </row>
    <row r="11817" spans="6:10" x14ac:dyDescent="0.25">
      <c r="F11817" s="48"/>
      <c r="G11817" s="48"/>
      <c r="H11817" s="61"/>
      <c r="I11817" s="48"/>
      <c r="J11817" s="48"/>
    </row>
    <row r="11818" spans="6:10" x14ac:dyDescent="0.25">
      <c r="F11818" s="48"/>
      <c r="G11818" s="48"/>
      <c r="H11818" s="61"/>
      <c r="I11818" s="48"/>
      <c r="J11818" s="48"/>
    </row>
    <row r="11819" spans="6:10" x14ac:dyDescent="0.25">
      <c r="F11819" s="48"/>
      <c r="G11819" s="48"/>
      <c r="H11819" s="61"/>
      <c r="I11819" s="48"/>
      <c r="J11819" s="48"/>
    </row>
    <row r="11820" spans="6:10" x14ac:dyDescent="0.25">
      <c r="F11820" s="48"/>
      <c r="G11820" s="48"/>
      <c r="H11820" s="61"/>
      <c r="I11820" s="48"/>
      <c r="J11820" s="48"/>
    </row>
    <row r="11821" spans="6:10" x14ac:dyDescent="0.25">
      <c r="F11821" s="48"/>
      <c r="G11821" s="48"/>
      <c r="H11821" s="61"/>
      <c r="I11821" s="48"/>
      <c r="J11821" s="48"/>
    </row>
    <row r="11822" spans="6:10" x14ac:dyDescent="0.25">
      <c r="F11822" s="48"/>
      <c r="G11822" s="48"/>
      <c r="H11822" s="61"/>
      <c r="I11822" s="48"/>
      <c r="J11822" s="48"/>
    </row>
    <row r="11823" spans="6:10" x14ac:dyDescent="0.25">
      <c r="F11823" s="48"/>
      <c r="G11823" s="48"/>
      <c r="H11823" s="61"/>
      <c r="I11823" s="48"/>
      <c r="J11823" s="48"/>
    </row>
    <row r="11824" spans="6:10" x14ac:dyDescent="0.25">
      <c r="F11824" s="48"/>
      <c r="G11824" s="48"/>
      <c r="H11824" s="61"/>
      <c r="I11824" s="48"/>
      <c r="J11824" s="48"/>
    </row>
    <row r="11825" spans="6:10" x14ac:dyDescent="0.25">
      <c r="F11825" s="48"/>
      <c r="G11825" s="48"/>
      <c r="H11825" s="61"/>
      <c r="I11825" s="48"/>
      <c r="J11825" s="48"/>
    </row>
    <row r="11826" spans="6:10" x14ac:dyDescent="0.25">
      <c r="F11826" s="48"/>
      <c r="G11826" s="48"/>
      <c r="H11826" s="61"/>
      <c r="I11826" s="48"/>
      <c r="J11826" s="48"/>
    </row>
    <row r="11827" spans="6:10" x14ac:dyDescent="0.25">
      <c r="F11827" s="48"/>
      <c r="G11827" s="48"/>
      <c r="H11827" s="61"/>
      <c r="I11827" s="48"/>
      <c r="J11827" s="48"/>
    </row>
    <row r="11828" spans="6:10" x14ac:dyDescent="0.25">
      <c r="F11828" s="48"/>
      <c r="G11828" s="48"/>
      <c r="H11828" s="61"/>
      <c r="I11828" s="48"/>
      <c r="J11828" s="48"/>
    </row>
    <row r="11829" spans="6:10" x14ac:dyDescent="0.25">
      <c r="F11829" s="48"/>
      <c r="G11829" s="48"/>
      <c r="H11829" s="61"/>
      <c r="I11829" s="48"/>
      <c r="J11829" s="48"/>
    </row>
    <row r="11830" spans="6:10" x14ac:dyDescent="0.25">
      <c r="F11830" s="48"/>
      <c r="G11830" s="48"/>
      <c r="H11830" s="61"/>
      <c r="I11830" s="48"/>
      <c r="J11830" s="48"/>
    </row>
    <row r="11831" spans="6:10" x14ac:dyDescent="0.25">
      <c r="F11831" s="48"/>
      <c r="G11831" s="48"/>
      <c r="H11831" s="61"/>
      <c r="I11831" s="48"/>
      <c r="J11831" s="48"/>
    </row>
    <row r="11832" spans="6:10" x14ac:dyDescent="0.25">
      <c r="F11832" s="48"/>
      <c r="G11832" s="48"/>
      <c r="H11832" s="61"/>
      <c r="I11832" s="48"/>
      <c r="J11832" s="48"/>
    </row>
    <row r="11833" spans="6:10" x14ac:dyDescent="0.25">
      <c r="F11833" s="48"/>
      <c r="G11833" s="48"/>
      <c r="H11833" s="61"/>
      <c r="I11833" s="48"/>
      <c r="J11833" s="48"/>
    </row>
    <row r="11834" spans="6:10" x14ac:dyDescent="0.25">
      <c r="F11834" s="48"/>
      <c r="G11834" s="48"/>
      <c r="H11834" s="61"/>
      <c r="I11834" s="48"/>
      <c r="J11834" s="48"/>
    </row>
    <row r="11835" spans="6:10" x14ac:dyDescent="0.25">
      <c r="F11835" s="48"/>
      <c r="G11835" s="48"/>
      <c r="H11835" s="61"/>
      <c r="I11835" s="48"/>
      <c r="J11835" s="48"/>
    </row>
    <row r="11836" spans="6:10" x14ac:dyDescent="0.25">
      <c r="F11836" s="48"/>
      <c r="G11836" s="48"/>
      <c r="H11836" s="61"/>
      <c r="I11836" s="48"/>
      <c r="J11836" s="48"/>
    </row>
    <row r="11837" spans="6:10" x14ac:dyDescent="0.25">
      <c r="F11837" s="48"/>
      <c r="G11837" s="48"/>
      <c r="H11837" s="61"/>
      <c r="I11837" s="48"/>
      <c r="J11837" s="48"/>
    </row>
    <row r="11838" spans="6:10" x14ac:dyDescent="0.25">
      <c r="F11838" s="48"/>
      <c r="G11838" s="48"/>
      <c r="H11838" s="61"/>
      <c r="I11838" s="48"/>
      <c r="J11838" s="48"/>
    </row>
    <row r="11839" spans="6:10" x14ac:dyDescent="0.25">
      <c r="F11839" s="48"/>
      <c r="G11839" s="48"/>
      <c r="H11839" s="61"/>
      <c r="I11839" s="48"/>
      <c r="J11839" s="48"/>
    </row>
    <row r="11840" spans="6:10" x14ac:dyDescent="0.25">
      <c r="F11840" s="48"/>
      <c r="G11840" s="48"/>
      <c r="H11840" s="61"/>
      <c r="I11840" s="48"/>
      <c r="J11840" s="48"/>
    </row>
    <row r="11841" spans="6:10" x14ac:dyDescent="0.25">
      <c r="F11841" s="48"/>
      <c r="G11841" s="48"/>
      <c r="H11841" s="61"/>
      <c r="I11841" s="48"/>
      <c r="J11841" s="48"/>
    </row>
    <row r="11842" spans="6:10" x14ac:dyDescent="0.25">
      <c r="F11842" s="48"/>
      <c r="G11842" s="48"/>
      <c r="H11842" s="61"/>
      <c r="I11842" s="48"/>
      <c r="J11842" s="48"/>
    </row>
    <row r="11843" spans="6:10" x14ac:dyDescent="0.25">
      <c r="F11843" s="48"/>
      <c r="G11843" s="48"/>
      <c r="H11843" s="61"/>
      <c r="I11843" s="48"/>
      <c r="J11843" s="48"/>
    </row>
    <row r="11844" spans="6:10" x14ac:dyDescent="0.25">
      <c r="F11844" s="48"/>
      <c r="G11844" s="48"/>
      <c r="H11844" s="61"/>
      <c r="I11844" s="48"/>
      <c r="J11844" s="48"/>
    </row>
    <row r="11845" spans="6:10" x14ac:dyDescent="0.25">
      <c r="F11845" s="48"/>
      <c r="G11845" s="48"/>
      <c r="H11845" s="61"/>
      <c r="I11845" s="48"/>
      <c r="J11845" s="48"/>
    </row>
    <row r="11846" spans="6:10" x14ac:dyDescent="0.25">
      <c r="F11846" s="48"/>
      <c r="G11846" s="48"/>
      <c r="H11846" s="61"/>
      <c r="I11846" s="48"/>
      <c r="J11846" s="48"/>
    </row>
    <row r="11847" spans="6:10" x14ac:dyDescent="0.25">
      <c r="F11847" s="48"/>
      <c r="G11847" s="48"/>
      <c r="H11847" s="61"/>
      <c r="I11847" s="48"/>
      <c r="J11847" s="48"/>
    </row>
    <row r="11848" spans="6:10" x14ac:dyDescent="0.25">
      <c r="F11848" s="48"/>
      <c r="G11848" s="48"/>
      <c r="H11848" s="61"/>
      <c r="I11848" s="48"/>
      <c r="J11848" s="48"/>
    </row>
    <row r="11849" spans="6:10" x14ac:dyDescent="0.25">
      <c r="F11849" s="48"/>
      <c r="G11849" s="48"/>
      <c r="H11849" s="61"/>
      <c r="I11849" s="48"/>
      <c r="J11849" s="48"/>
    </row>
    <row r="11850" spans="6:10" x14ac:dyDescent="0.25">
      <c r="F11850" s="48"/>
      <c r="G11850" s="48"/>
      <c r="H11850" s="61"/>
      <c r="I11850" s="48"/>
      <c r="J11850" s="48"/>
    </row>
    <row r="11851" spans="6:10" x14ac:dyDescent="0.25">
      <c r="F11851" s="48"/>
      <c r="G11851" s="48"/>
      <c r="H11851" s="61"/>
      <c r="I11851" s="48"/>
      <c r="J11851" s="48"/>
    </row>
    <row r="11852" spans="6:10" x14ac:dyDescent="0.25">
      <c r="F11852" s="48"/>
      <c r="G11852" s="48"/>
      <c r="H11852" s="61"/>
      <c r="I11852" s="48"/>
      <c r="J11852" s="48"/>
    </row>
    <row r="11853" spans="6:10" x14ac:dyDescent="0.25">
      <c r="F11853" s="48"/>
      <c r="G11853" s="48"/>
      <c r="H11853" s="61"/>
      <c r="I11853" s="48"/>
      <c r="J11853" s="48"/>
    </row>
    <row r="11854" spans="6:10" x14ac:dyDescent="0.25">
      <c r="F11854" s="48"/>
      <c r="G11854" s="48"/>
      <c r="H11854" s="61"/>
      <c r="I11854" s="48"/>
      <c r="J11854" s="48"/>
    </row>
    <row r="11855" spans="6:10" x14ac:dyDescent="0.25">
      <c r="F11855" s="48"/>
      <c r="G11855" s="48"/>
      <c r="H11855" s="61"/>
      <c r="I11855" s="48"/>
      <c r="J11855" s="48"/>
    </row>
    <row r="11856" spans="6:10" x14ac:dyDescent="0.25">
      <c r="F11856" s="48"/>
      <c r="G11856" s="48"/>
      <c r="H11856" s="61"/>
      <c r="I11856" s="48"/>
      <c r="J11856" s="48"/>
    </row>
    <row r="11857" spans="6:10" x14ac:dyDescent="0.25">
      <c r="F11857" s="48"/>
      <c r="G11857" s="48"/>
      <c r="H11857" s="61"/>
      <c r="I11857" s="48"/>
      <c r="J11857" s="48"/>
    </row>
    <row r="11858" spans="6:10" x14ac:dyDescent="0.25">
      <c r="F11858" s="48"/>
      <c r="G11858" s="48"/>
      <c r="H11858" s="61"/>
      <c r="I11858" s="48"/>
      <c r="J11858" s="48"/>
    </row>
    <row r="11859" spans="6:10" x14ac:dyDescent="0.25">
      <c r="F11859" s="48"/>
      <c r="G11859" s="48"/>
      <c r="H11859" s="61"/>
      <c r="I11859" s="48"/>
      <c r="J11859" s="48"/>
    </row>
    <row r="11860" spans="6:10" x14ac:dyDescent="0.25">
      <c r="F11860" s="48"/>
      <c r="G11860" s="48"/>
      <c r="H11860" s="61"/>
      <c r="I11860" s="48"/>
      <c r="J11860" s="48"/>
    </row>
    <row r="11861" spans="6:10" x14ac:dyDescent="0.25">
      <c r="F11861" s="48"/>
      <c r="G11861" s="48"/>
      <c r="H11861" s="61"/>
      <c r="I11861" s="48"/>
      <c r="J11861" s="48"/>
    </row>
    <row r="11862" spans="6:10" x14ac:dyDescent="0.25">
      <c r="F11862" s="48"/>
      <c r="G11862" s="48"/>
      <c r="H11862" s="61"/>
      <c r="I11862" s="48"/>
      <c r="J11862" s="48"/>
    </row>
    <row r="11863" spans="6:10" x14ac:dyDescent="0.25">
      <c r="F11863" s="48"/>
      <c r="G11863" s="48"/>
      <c r="H11863" s="61"/>
      <c r="I11863" s="48"/>
      <c r="J11863" s="48"/>
    </row>
    <row r="11864" spans="6:10" x14ac:dyDescent="0.25">
      <c r="F11864" s="48"/>
      <c r="G11864" s="48"/>
      <c r="H11864" s="61"/>
      <c r="I11864" s="48"/>
      <c r="J11864" s="48"/>
    </row>
    <row r="11865" spans="6:10" x14ac:dyDescent="0.25">
      <c r="F11865" s="48"/>
      <c r="G11865" s="48"/>
      <c r="H11865" s="61"/>
      <c r="I11865" s="48"/>
      <c r="J11865" s="48"/>
    </row>
    <row r="11866" spans="6:10" x14ac:dyDescent="0.25">
      <c r="F11866" s="48"/>
      <c r="G11866" s="48"/>
      <c r="H11866" s="61"/>
      <c r="I11866" s="48"/>
      <c r="J11866" s="48"/>
    </row>
    <row r="11867" spans="6:10" x14ac:dyDescent="0.25">
      <c r="F11867" s="48"/>
      <c r="G11867" s="48"/>
      <c r="H11867" s="61"/>
      <c r="I11867" s="48"/>
      <c r="J11867" s="48"/>
    </row>
    <row r="11868" spans="6:10" x14ac:dyDescent="0.25">
      <c r="F11868" s="48"/>
      <c r="G11868" s="48"/>
      <c r="H11868" s="61"/>
      <c r="I11868" s="48"/>
      <c r="J11868" s="48"/>
    </row>
    <row r="11869" spans="6:10" x14ac:dyDescent="0.25">
      <c r="F11869" s="48"/>
      <c r="G11869" s="48"/>
      <c r="H11869" s="61"/>
      <c r="I11869" s="48"/>
      <c r="J11869" s="48"/>
    </row>
    <row r="11870" spans="6:10" x14ac:dyDescent="0.25">
      <c r="F11870" s="48"/>
      <c r="G11870" s="48"/>
      <c r="H11870" s="61"/>
      <c r="I11870" s="48"/>
      <c r="J11870" s="48"/>
    </row>
    <row r="11871" spans="6:10" x14ac:dyDescent="0.25">
      <c r="F11871" s="48"/>
      <c r="G11871" s="48"/>
      <c r="H11871" s="61"/>
      <c r="I11871" s="48"/>
      <c r="J11871" s="48"/>
    </row>
    <row r="11872" spans="6:10" x14ac:dyDescent="0.25">
      <c r="F11872" s="48"/>
      <c r="G11872" s="48"/>
      <c r="H11872" s="61"/>
      <c r="I11872" s="48"/>
      <c r="J11872" s="48"/>
    </row>
    <row r="11873" spans="6:10" x14ac:dyDescent="0.25">
      <c r="F11873" s="48"/>
      <c r="G11873" s="48"/>
      <c r="H11873" s="61"/>
      <c r="I11873" s="48"/>
      <c r="J11873" s="48"/>
    </row>
    <row r="11874" spans="6:10" x14ac:dyDescent="0.25">
      <c r="F11874" s="48"/>
      <c r="G11874" s="48"/>
      <c r="H11874" s="61"/>
      <c r="I11874" s="48"/>
      <c r="J11874" s="48"/>
    </row>
    <row r="11875" spans="6:10" x14ac:dyDescent="0.25">
      <c r="F11875" s="48"/>
      <c r="G11875" s="48"/>
      <c r="H11875" s="61"/>
      <c r="I11875" s="48"/>
      <c r="J11875" s="48"/>
    </row>
    <row r="11876" spans="6:10" x14ac:dyDescent="0.25">
      <c r="F11876" s="48"/>
      <c r="G11876" s="48"/>
      <c r="H11876" s="61"/>
      <c r="I11876" s="48"/>
      <c r="J11876" s="48"/>
    </row>
    <row r="11877" spans="6:10" x14ac:dyDescent="0.25">
      <c r="F11877" s="48"/>
      <c r="G11877" s="48"/>
      <c r="H11877" s="61"/>
      <c r="I11877" s="48"/>
      <c r="J11877" s="48"/>
    </row>
    <row r="11878" spans="6:10" x14ac:dyDescent="0.25">
      <c r="F11878" s="48"/>
      <c r="G11878" s="48"/>
      <c r="H11878" s="61"/>
      <c r="I11878" s="48"/>
      <c r="J11878" s="48"/>
    </row>
    <row r="11879" spans="6:10" x14ac:dyDescent="0.25">
      <c r="F11879" s="48"/>
      <c r="G11879" s="48"/>
      <c r="H11879" s="61"/>
      <c r="I11879" s="48"/>
      <c r="J11879" s="48"/>
    </row>
    <row r="11880" spans="6:10" x14ac:dyDescent="0.25">
      <c r="F11880" s="48"/>
      <c r="G11880" s="48"/>
      <c r="H11880" s="61"/>
      <c r="I11880" s="48"/>
      <c r="J11880" s="48"/>
    </row>
    <row r="11881" spans="6:10" x14ac:dyDescent="0.25">
      <c r="F11881" s="48"/>
      <c r="G11881" s="48"/>
      <c r="H11881" s="61"/>
      <c r="I11881" s="48"/>
      <c r="J11881" s="48"/>
    </row>
    <row r="11882" spans="6:10" x14ac:dyDescent="0.25">
      <c r="F11882" s="48"/>
      <c r="G11882" s="48"/>
      <c r="H11882" s="61"/>
      <c r="I11882" s="48"/>
      <c r="J11882" s="48"/>
    </row>
    <row r="11883" spans="6:10" x14ac:dyDescent="0.25">
      <c r="F11883" s="48"/>
      <c r="G11883" s="48"/>
      <c r="H11883" s="61"/>
      <c r="I11883" s="48"/>
      <c r="J11883" s="48"/>
    </row>
    <row r="11884" spans="6:10" x14ac:dyDescent="0.25">
      <c r="F11884" s="48"/>
      <c r="G11884" s="48"/>
      <c r="H11884" s="61"/>
      <c r="I11884" s="48"/>
      <c r="J11884" s="48"/>
    </row>
    <row r="11885" spans="6:10" x14ac:dyDescent="0.25">
      <c r="F11885" s="48"/>
      <c r="G11885" s="48"/>
      <c r="H11885" s="61"/>
      <c r="I11885" s="48"/>
      <c r="J11885" s="48"/>
    </row>
    <row r="11886" spans="6:10" x14ac:dyDescent="0.25">
      <c r="F11886" s="48"/>
      <c r="G11886" s="48"/>
      <c r="H11886" s="61"/>
      <c r="I11886" s="48"/>
      <c r="J11886" s="48"/>
    </row>
    <row r="11887" spans="6:10" x14ac:dyDescent="0.25">
      <c r="F11887" s="48"/>
      <c r="G11887" s="48"/>
      <c r="H11887" s="61"/>
      <c r="I11887" s="48"/>
      <c r="J11887" s="48"/>
    </row>
    <row r="11888" spans="6:10" x14ac:dyDescent="0.25">
      <c r="F11888" s="48"/>
      <c r="G11888" s="48"/>
      <c r="H11888" s="61"/>
      <c r="I11888" s="48"/>
      <c r="J11888" s="48"/>
    </row>
    <row r="11889" spans="6:10" x14ac:dyDescent="0.25">
      <c r="F11889" s="48"/>
      <c r="G11889" s="48"/>
      <c r="H11889" s="61"/>
      <c r="I11889" s="48"/>
      <c r="J11889" s="48"/>
    </row>
    <row r="11890" spans="6:10" x14ac:dyDescent="0.25">
      <c r="F11890" s="48"/>
      <c r="G11890" s="48"/>
      <c r="H11890" s="61"/>
      <c r="I11890" s="48"/>
      <c r="J11890" s="48"/>
    </row>
    <row r="11891" spans="6:10" x14ac:dyDescent="0.25">
      <c r="F11891" s="48"/>
      <c r="G11891" s="48"/>
      <c r="H11891" s="61"/>
      <c r="I11891" s="48"/>
      <c r="J11891" s="48"/>
    </row>
    <row r="11892" spans="6:10" x14ac:dyDescent="0.25">
      <c r="F11892" s="48"/>
      <c r="G11892" s="48"/>
      <c r="H11892" s="61"/>
      <c r="I11892" s="48"/>
      <c r="J11892" s="48"/>
    </row>
    <row r="11893" spans="6:10" x14ac:dyDescent="0.25">
      <c r="F11893" s="48"/>
      <c r="G11893" s="48"/>
      <c r="H11893" s="61"/>
      <c r="I11893" s="48"/>
      <c r="J11893" s="48"/>
    </row>
    <row r="11894" spans="6:10" x14ac:dyDescent="0.25">
      <c r="F11894" s="48"/>
      <c r="G11894" s="48"/>
      <c r="H11894" s="61"/>
      <c r="I11894" s="48"/>
      <c r="J11894" s="48"/>
    </row>
    <row r="11895" spans="6:10" x14ac:dyDescent="0.25">
      <c r="F11895" s="48"/>
      <c r="G11895" s="48"/>
      <c r="H11895" s="61"/>
      <c r="I11895" s="48"/>
      <c r="J11895" s="48"/>
    </row>
    <row r="11896" spans="6:10" x14ac:dyDescent="0.25">
      <c r="F11896" s="48"/>
      <c r="G11896" s="48"/>
      <c r="H11896" s="61"/>
      <c r="I11896" s="48"/>
      <c r="J11896" s="48"/>
    </row>
    <row r="11897" spans="6:10" x14ac:dyDescent="0.25">
      <c r="F11897" s="48"/>
      <c r="G11897" s="48"/>
      <c r="H11897" s="61"/>
      <c r="I11897" s="48"/>
      <c r="J11897" s="48"/>
    </row>
    <row r="11898" spans="6:10" x14ac:dyDescent="0.25">
      <c r="F11898" s="48"/>
      <c r="G11898" s="48"/>
      <c r="H11898" s="61"/>
      <c r="I11898" s="48"/>
      <c r="J11898" s="48"/>
    </row>
    <row r="11899" spans="6:10" x14ac:dyDescent="0.25">
      <c r="F11899" s="48"/>
      <c r="G11899" s="48"/>
      <c r="H11899" s="61"/>
      <c r="I11899" s="48"/>
      <c r="J11899" s="48"/>
    </row>
    <row r="11900" spans="6:10" x14ac:dyDescent="0.25">
      <c r="F11900" s="48"/>
      <c r="G11900" s="48"/>
      <c r="H11900" s="61"/>
      <c r="I11900" s="48"/>
      <c r="J11900" s="48"/>
    </row>
    <row r="11901" spans="6:10" x14ac:dyDescent="0.25">
      <c r="F11901" s="48"/>
      <c r="G11901" s="48"/>
      <c r="H11901" s="61"/>
      <c r="I11901" s="48"/>
      <c r="J11901" s="48"/>
    </row>
    <row r="11902" spans="6:10" x14ac:dyDescent="0.25">
      <c r="F11902" s="48"/>
      <c r="G11902" s="48"/>
      <c r="H11902" s="61"/>
      <c r="I11902" s="48"/>
      <c r="J11902" s="48"/>
    </row>
    <row r="11903" spans="6:10" x14ac:dyDescent="0.25">
      <c r="F11903" s="48"/>
      <c r="G11903" s="48"/>
      <c r="H11903" s="61"/>
      <c r="I11903" s="48"/>
      <c r="J11903" s="48"/>
    </row>
    <row r="11904" spans="6:10" x14ac:dyDescent="0.25">
      <c r="F11904" s="48"/>
      <c r="G11904" s="48"/>
      <c r="H11904" s="61"/>
      <c r="I11904" s="48"/>
      <c r="J11904" s="48"/>
    </row>
    <row r="11905" spans="6:10" x14ac:dyDescent="0.25">
      <c r="F11905" s="48"/>
      <c r="G11905" s="48"/>
      <c r="H11905" s="61"/>
      <c r="I11905" s="48"/>
      <c r="J11905" s="48"/>
    </row>
    <row r="11906" spans="6:10" x14ac:dyDescent="0.25">
      <c r="F11906" s="48"/>
      <c r="G11906" s="48"/>
      <c r="H11906" s="61"/>
      <c r="I11906" s="48"/>
      <c r="J11906" s="48"/>
    </row>
    <row r="11907" spans="6:10" x14ac:dyDescent="0.25">
      <c r="F11907" s="48"/>
      <c r="G11907" s="48"/>
      <c r="H11907" s="61"/>
      <c r="I11907" s="48"/>
      <c r="J11907" s="48"/>
    </row>
    <row r="11908" spans="6:10" x14ac:dyDescent="0.25">
      <c r="F11908" s="48"/>
      <c r="G11908" s="48"/>
      <c r="H11908" s="61"/>
      <c r="I11908" s="48"/>
      <c r="J11908" s="48"/>
    </row>
    <row r="11909" spans="6:10" x14ac:dyDescent="0.25">
      <c r="F11909" s="48"/>
      <c r="G11909" s="48"/>
      <c r="H11909" s="61"/>
      <c r="I11909" s="48"/>
      <c r="J11909" s="48"/>
    </row>
    <row r="11910" spans="6:10" x14ac:dyDescent="0.25">
      <c r="F11910" s="48"/>
      <c r="G11910" s="48"/>
      <c r="H11910" s="61"/>
      <c r="I11910" s="48"/>
      <c r="J11910" s="48"/>
    </row>
    <row r="11911" spans="6:10" x14ac:dyDescent="0.25">
      <c r="F11911" s="48"/>
      <c r="G11911" s="48"/>
      <c r="H11911" s="61"/>
      <c r="I11911" s="48"/>
      <c r="J11911" s="48"/>
    </row>
    <row r="11912" spans="6:10" x14ac:dyDescent="0.25">
      <c r="F11912" s="48"/>
      <c r="G11912" s="48"/>
      <c r="H11912" s="61"/>
      <c r="I11912" s="48"/>
      <c r="J11912" s="48"/>
    </row>
    <row r="11913" spans="6:10" x14ac:dyDescent="0.25">
      <c r="F11913" s="48"/>
      <c r="G11913" s="48"/>
      <c r="H11913" s="61"/>
      <c r="I11913" s="48"/>
      <c r="J11913" s="48"/>
    </row>
    <row r="11914" spans="6:10" x14ac:dyDescent="0.25">
      <c r="F11914" s="48"/>
      <c r="G11914" s="48"/>
      <c r="H11914" s="61"/>
      <c r="I11914" s="48"/>
      <c r="J11914" s="48"/>
    </row>
    <row r="11915" spans="6:10" x14ac:dyDescent="0.25">
      <c r="F11915" s="48"/>
      <c r="G11915" s="48"/>
      <c r="H11915" s="61"/>
      <c r="I11915" s="48"/>
      <c r="J11915" s="48"/>
    </row>
    <row r="11916" spans="6:10" x14ac:dyDescent="0.25">
      <c r="F11916" s="48"/>
      <c r="G11916" s="48"/>
      <c r="H11916" s="61"/>
      <c r="I11916" s="48"/>
      <c r="J11916" s="48"/>
    </row>
    <row r="11917" spans="6:10" x14ac:dyDescent="0.25">
      <c r="F11917" s="48"/>
      <c r="G11917" s="48"/>
      <c r="H11917" s="61"/>
      <c r="I11917" s="48"/>
      <c r="J11917" s="48"/>
    </row>
    <row r="11918" spans="6:10" x14ac:dyDescent="0.25">
      <c r="F11918" s="48"/>
      <c r="G11918" s="48"/>
      <c r="H11918" s="61"/>
      <c r="I11918" s="48"/>
      <c r="J11918" s="48"/>
    </row>
    <row r="11919" spans="6:10" x14ac:dyDescent="0.25">
      <c r="F11919" s="48"/>
      <c r="G11919" s="48"/>
      <c r="H11919" s="61"/>
      <c r="I11919" s="48"/>
      <c r="J11919" s="48"/>
    </row>
    <row r="11920" spans="6:10" x14ac:dyDescent="0.25">
      <c r="F11920" s="48"/>
      <c r="G11920" s="48"/>
      <c r="H11920" s="61"/>
      <c r="I11920" s="48"/>
      <c r="J11920" s="48"/>
    </row>
    <row r="11921" spans="6:10" x14ac:dyDescent="0.25">
      <c r="F11921" s="48"/>
      <c r="G11921" s="48"/>
      <c r="H11921" s="61"/>
      <c r="I11921" s="48"/>
      <c r="J11921" s="48"/>
    </row>
    <row r="11922" spans="6:10" x14ac:dyDescent="0.25">
      <c r="F11922" s="48"/>
      <c r="G11922" s="48"/>
      <c r="H11922" s="61"/>
      <c r="I11922" s="48"/>
      <c r="J11922" s="48"/>
    </row>
    <row r="11923" spans="6:10" x14ac:dyDescent="0.25">
      <c r="F11923" s="48"/>
      <c r="G11923" s="48"/>
      <c r="H11923" s="61"/>
      <c r="I11923" s="48"/>
      <c r="J11923" s="48"/>
    </row>
    <row r="11924" spans="6:10" x14ac:dyDescent="0.25">
      <c r="F11924" s="48"/>
      <c r="G11924" s="48"/>
      <c r="H11924" s="61"/>
      <c r="I11924" s="48"/>
      <c r="J11924" s="48"/>
    </row>
    <row r="11925" spans="6:10" x14ac:dyDescent="0.25">
      <c r="F11925" s="48"/>
      <c r="G11925" s="48"/>
      <c r="H11925" s="61"/>
      <c r="I11925" s="48"/>
      <c r="J11925" s="48"/>
    </row>
    <row r="11926" spans="6:10" x14ac:dyDescent="0.25">
      <c r="F11926" s="48"/>
      <c r="G11926" s="48"/>
      <c r="H11926" s="61"/>
      <c r="I11926" s="48"/>
      <c r="J11926" s="48"/>
    </row>
    <row r="11927" spans="6:10" x14ac:dyDescent="0.25">
      <c r="F11927" s="48"/>
      <c r="G11927" s="48"/>
      <c r="H11927" s="61"/>
      <c r="I11927" s="48"/>
      <c r="J11927" s="48"/>
    </row>
    <row r="11928" spans="6:10" x14ac:dyDescent="0.25">
      <c r="F11928" s="48"/>
      <c r="G11928" s="48"/>
      <c r="H11928" s="61"/>
      <c r="I11928" s="48"/>
      <c r="J11928" s="48"/>
    </row>
    <row r="11929" spans="6:10" x14ac:dyDescent="0.25">
      <c r="F11929" s="48"/>
      <c r="G11929" s="48"/>
      <c r="H11929" s="61"/>
      <c r="I11929" s="48"/>
      <c r="J11929" s="48"/>
    </row>
    <row r="11930" spans="6:10" x14ac:dyDescent="0.25">
      <c r="F11930" s="48"/>
      <c r="G11930" s="48"/>
      <c r="H11930" s="61"/>
      <c r="I11930" s="48"/>
      <c r="J11930" s="48"/>
    </row>
    <row r="11931" spans="6:10" x14ac:dyDescent="0.25">
      <c r="F11931" s="48"/>
      <c r="G11931" s="48"/>
      <c r="H11931" s="61"/>
      <c r="I11931" s="48"/>
      <c r="J11931" s="48"/>
    </row>
    <row r="11932" spans="6:10" x14ac:dyDescent="0.25">
      <c r="F11932" s="48"/>
      <c r="G11932" s="48"/>
      <c r="H11932" s="61"/>
      <c r="I11932" s="48"/>
      <c r="J11932" s="48"/>
    </row>
    <row r="11933" spans="6:10" x14ac:dyDescent="0.25">
      <c r="F11933" s="48"/>
      <c r="G11933" s="48"/>
      <c r="H11933" s="61"/>
      <c r="I11933" s="48"/>
      <c r="J11933" s="48"/>
    </row>
    <row r="11934" spans="6:10" x14ac:dyDescent="0.25">
      <c r="F11934" s="48"/>
      <c r="G11934" s="48"/>
      <c r="H11934" s="61"/>
      <c r="I11934" s="48"/>
      <c r="J11934" s="48"/>
    </row>
    <row r="11935" spans="6:10" x14ac:dyDescent="0.25">
      <c r="F11935" s="48"/>
      <c r="G11935" s="48"/>
      <c r="H11935" s="61"/>
      <c r="I11935" s="48"/>
      <c r="J11935" s="48"/>
    </row>
    <row r="11936" spans="6:10" x14ac:dyDescent="0.25">
      <c r="F11936" s="48"/>
      <c r="G11936" s="48"/>
      <c r="H11936" s="61"/>
      <c r="I11936" s="48"/>
      <c r="J11936" s="48"/>
    </row>
    <row r="11937" spans="6:10" x14ac:dyDescent="0.25">
      <c r="F11937" s="48"/>
      <c r="G11937" s="48"/>
      <c r="H11937" s="61"/>
      <c r="I11937" s="48"/>
      <c r="J11937" s="48"/>
    </row>
    <row r="11938" spans="6:10" x14ac:dyDescent="0.25">
      <c r="F11938" s="48"/>
      <c r="G11938" s="48"/>
      <c r="H11938" s="61"/>
      <c r="I11938" s="48"/>
      <c r="J11938" s="48"/>
    </row>
    <row r="11939" spans="6:10" x14ac:dyDescent="0.25">
      <c r="F11939" s="48"/>
      <c r="G11939" s="48"/>
      <c r="H11939" s="61"/>
      <c r="I11939" s="48"/>
      <c r="J11939" s="48"/>
    </row>
    <row r="11940" spans="6:10" x14ac:dyDescent="0.25">
      <c r="F11940" s="48"/>
      <c r="G11940" s="48"/>
      <c r="H11940" s="61"/>
      <c r="I11940" s="48"/>
      <c r="J11940" s="48"/>
    </row>
    <row r="11941" spans="6:10" x14ac:dyDescent="0.25">
      <c r="F11941" s="48"/>
      <c r="G11941" s="48"/>
      <c r="H11941" s="61"/>
      <c r="I11941" s="48"/>
      <c r="J11941" s="48"/>
    </row>
    <row r="11942" spans="6:10" x14ac:dyDescent="0.25">
      <c r="F11942" s="48"/>
      <c r="G11942" s="48"/>
      <c r="H11942" s="61"/>
      <c r="I11942" s="48"/>
      <c r="J11942" s="48"/>
    </row>
    <row r="11943" spans="6:10" x14ac:dyDescent="0.25">
      <c r="F11943" s="48"/>
      <c r="G11943" s="48"/>
      <c r="H11943" s="61"/>
      <c r="I11943" s="48"/>
      <c r="J11943" s="48"/>
    </row>
    <row r="11944" spans="6:10" x14ac:dyDescent="0.25">
      <c r="F11944" s="48"/>
      <c r="G11944" s="48"/>
      <c r="H11944" s="61"/>
      <c r="I11944" s="48"/>
      <c r="J11944" s="48"/>
    </row>
    <row r="11945" spans="6:10" x14ac:dyDescent="0.25">
      <c r="F11945" s="48"/>
      <c r="G11945" s="48"/>
      <c r="H11945" s="61"/>
      <c r="I11945" s="48"/>
      <c r="J11945" s="48"/>
    </row>
    <row r="11946" spans="6:10" x14ac:dyDescent="0.25">
      <c r="F11946" s="48"/>
      <c r="G11946" s="48"/>
      <c r="H11946" s="61"/>
      <c r="I11946" s="48"/>
      <c r="J11946" s="48"/>
    </row>
    <row r="11947" spans="6:10" x14ac:dyDescent="0.25">
      <c r="F11947" s="48"/>
      <c r="G11947" s="48"/>
      <c r="H11947" s="61"/>
      <c r="I11947" s="48"/>
      <c r="J11947" s="48"/>
    </row>
    <row r="11948" spans="6:10" x14ac:dyDescent="0.25">
      <c r="F11948" s="48"/>
      <c r="G11948" s="48"/>
      <c r="H11948" s="61"/>
      <c r="I11948" s="48"/>
      <c r="J11948" s="48"/>
    </row>
    <row r="11949" spans="6:10" x14ac:dyDescent="0.25">
      <c r="F11949" s="48"/>
      <c r="G11949" s="48"/>
      <c r="H11949" s="61"/>
      <c r="I11949" s="48"/>
      <c r="J11949" s="48"/>
    </row>
    <row r="11950" spans="6:10" x14ac:dyDescent="0.25">
      <c r="F11950" s="48"/>
      <c r="G11950" s="48"/>
      <c r="H11950" s="61"/>
      <c r="I11950" s="48"/>
      <c r="J11950" s="48"/>
    </row>
    <row r="11951" spans="6:10" x14ac:dyDescent="0.25">
      <c r="F11951" s="48"/>
      <c r="G11951" s="48"/>
      <c r="H11951" s="61"/>
      <c r="I11951" s="48"/>
      <c r="J11951" s="48"/>
    </row>
    <row r="11952" spans="6:10" x14ac:dyDescent="0.25">
      <c r="F11952" s="48"/>
      <c r="G11952" s="48"/>
      <c r="H11952" s="61"/>
      <c r="I11952" s="48"/>
      <c r="J11952" s="48"/>
    </row>
    <row r="11953" spans="6:10" x14ac:dyDescent="0.25">
      <c r="F11953" s="48"/>
      <c r="G11953" s="48"/>
      <c r="H11953" s="61"/>
      <c r="I11953" s="48"/>
      <c r="J11953" s="48"/>
    </row>
    <row r="11954" spans="6:10" x14ac:dyDescent="0.25">
      <c r="F11954" s="48"/>
      <c r="G11954" s="48"/>
      <c r="H11954" s="61"/>
      <c r="I11954" s="48"/>
      <c r="J11954" s="48"/>
    </row>
    <row r="11955" spans="6:10" x14ac:dyDescent="0.25">
      <c r="F11955" s="48"/>
      <c r="G11955" s="48"/>
      <c r="H11955" s="61"/>
      <c r="I11955" s="48"/>
      <c r="J11955" s="48"/>
    </row>
    <row r="11956" spans="6:10" x14ac:dyDescent="0.25">
      <c r="F11956" s="48"/>
      <c r="G11956" s="48"/>
      <c r="H11956" s="61"/>
      <c r="I11956" s="48"/>
      <c r="J11956" s="48"/>
    </row>
    <row r="11957" spans="6:10" x14ac:dyDescent="0.25">
      <c r="F11957" s="48"/>
      <c r="G11957" s="48"/>
      <c r="H11957" s="61"/>
      <c r="I11957" s="48"/>
      <c r="J11957" s="48"/>
    </row>
    <row r="11958" spans="6:10" x14ac:dyDescent="0.25">
      <c r="F11958" s="48"/>
      <c r="G11958" s="48"/>
      <c r="H11958" s="61"/>
      <c r="I11958" s="48"/>
      <c r="J11958" s="48"/>
    </row>
    <row r="11959" spans="6:10" x14ac:dyDescent="0.25">
      <c r="F11959" s="48"/>
      <c r="G11959" s="48"/>
      <c r="H11959" s="61"/>
      <c r="I11959" s="48"/>
      <c r="J11959" s="48"/>
    </row>
    <row r="11960" spans="6:10" x14ac:dyDescent="0.25">
      <c r="F11960" s="48"/>
      <c r="G11960" s="48"/>
      <c r="H11960" s="61"/>
      <c r="I11960" s="48"/>
      <c r="J11960" s="48"/>
    </row>
    <row r="11961" spans="6:10" x14ac:dyDescent="0.25">
      <c r="F11961" s="48"/>
      <c r="G11961" s="48"/>
      <c r="H11961" s="61"/>
      <c r="I11961" s="48"/>
      <c r="J11961" s="48"/>
    </row>
    <row r="11962" spans="6:10" x14ac:dyDescent="0.25">
      <c r="F11962" s="48"/>
      <c r="G11962" s="48"/>
      <c r="H11962" s="61"/>
      <c r="I11962" s="48"/>
      <c r="J11962" s="48"/>
    </row>
    <row r="11963" spans="6:10" x14ac:dyDescent="0.25">
      <c r="F11963" s="48"/>
      <c r="G11963" s="48"/>
      <c r="H11963" s="61"/>
      <c r="I11963" s="48"/>
      <c r="J11963" s="48"/>
    </row>
    <row r="11964" spans="6:10" x14ac:dyDescent="0.25">
      <c r="F11964" s="48"/>
      <c r="G11964" s="48"/>
      <c r="H11964" s="61"/>
      <c r="I11964" s="48"/>
      <c r="J11964" s="48"/>
    </row>
    <row r="11965" spans="6:10" x14ac:dyDescent="0.25">
      <c r="F11965" s="48"/>
      <c r="G11965" s="48"/>
      <c r="H11965" s="61"/>
      <c r="I11965" s="48"/>
      <c r="J11965" s="48"/>
    </row>
    <row r="11966" spans="6:10" x14ac:dyDescent="0.25">
      <c r="F11966" s="48"/>
      <c r="G11966" s="48"/>
      <c r="H11966" s="61"/>
      <c r="I11966" s="48"/>
      <c r="J11966" s="48"/>
    </row>
    <row r="11967" spans="6:10" x14ac:dyDescent="0.25">
      <c r="F11967" s="48"/>
      <c r="G11967" s="48"/>
      <c r="H11967" s="61"/>
      <c r="I11967" s="48"/>
      <c r="J11967" s="48"/>
    </row>
    <row r="11968" spans="6:10" x14ac:dyDescent="0.25">
      <c r="F11968" s="48"/>
      <c r="G11968" s="48"/>
      <c r="H11968" s="61"/>
      <c r="I11968" s="48"/>
      <c r="J11968" s="48"/>
    </row>
    <row r="11969" spans="6:10" x14ac:dyDescent="0.25">
      <c r="F11969" s="48"/>
      <c r="G11969" s="48"/>
      <c r="H11969" s="61"/>
      <c r="I11969" s="48"/>
      <c r="J11969" s="48"/>
    </row>
    <row r="11970" spans="6:10" x14ac:dyDescent="0.25">
      <c r="F11970" s="48"/>
      <c r="G11970" s="48"/>
      <c r="H11970" s="61"/>
      <c r="I11970" s="48"/>
      <c r="J11970" s="48"/>
    </row>
    <row r="11971" spans="6:10" x14ac:dyDescent="0.25">
      <c r="F11971" s="48"/>
      <c r="G11971" s="48"/>
      <c r="H11971" s="61"/>
      <c r="I11971" s="48"/>
      <c r="J11971" s="48"/>
    </row>
    <row r="11972" spans="6:10" x14ac:dyDescent="0.25">
      <c r="F11972" s="48"/>
      <c r="G11972" s="48"/>
      <c r="H11972" s="61"/>
      <c r="I11972" s="48"/>
      <c r="J11972" s="48"/>
    </row>
    <row r="11973" spans="6:10" x14ac:dyDescent="0.25">
      <c r="F11973" s="48"/>
      <c r="G11973" s="48"/>
      <c r="H11973" s="61"/>
      <c r="I11973" s="48"/>
      <c r="J11973" s="48"/>
    </row>
    <row r="11974" spans="6:10" x14ac:dyDescent="0.25">
      <c r="F11974" s="48"/>
      <c r="G11974" s="48"/>
      <c r="H11974" s="61"/>
      <c r="I11974" s="48"/>
      <c r="J11974" s="48"/>
    </row>
    <row r="11975" spans="6:10" x14ac:dyDescent="0.25">
      <c r="F11975" s="48"/>
      <c r="G11975" s="48"/>
      <c r="H11975" s="61"/>
      <c r="I11975" s="48"/>
      <c r="J11975" s="48"/>
    </row>
    <row r="11976" spans="6:10" x14ac:dyDescent="0.25">
      <c r="F11976" s="48"/>
      <c r="G11976" s="48"/>
      <c r="H11976" s="61"/>
      <c r="I11976" s="48"/>
      <c r="J11976" s="48"/>
    </row>
    <row r="11977" spans="6:10" x14ac:dyDescent="0.25">
      <c r="F11977" s="48"/>
      <c r="G11977" s="48"/>
      <c r="H11977" s="61"/>
      <c r="I11977" s="48"/>
      <c r="J11977" s="48"/>
    </row>
    <row r="11978" spans="6:10" x14ac:dyDescent="0.25">
      <c r="F11978" s="48"/>
      <c r="G11978" s="48"/>
      <c r="H11978" s="61"/>
      <c r="I11978" s="48"/>
      <c r="J11978" s="48"/>
    </row>
    <row r="11979" spans="6:10" x14ac:dyDescent="0.25">
      <c r="F11979" s="48"/>
      <c r="G11979" s="48"/>
      <c r="H11979" s="61"/>
      <c r="I11979" s="48"/>
      <c r="J11979" s="48"/>
    </row>
    <row r="11980" spans="6:10" x14ac:dyDescent="0.25">
      <c r="F11980" s="48"/>
      <c r="G11980" s="48"/>
      <c r="H11980" s="61"/>
      <c r="I11980" s="48"/>
      <c r="J11980" s="48"/>
    </row>
    <row r="11981" spans="6:10" x14ac:dyDescent="0.25">
      <c r="F11981" s="48"/>
      <c r="G11981" s="48"/>
      <c r="H11981" s="61"/>
      <c r="I11981" s="48"/>
      <c r="J11981" s="48"/>
    </row>
    <row r="11982" spans="6:10" x14ac:dyDescent="0.25">
      <c r="F11982" s="48"/>
      <c r="G11982" s="48"/>
      <c r="H11982" s="61"/>
      <c r="I11982" s="48"/>
      <c r="J11982" s="48"/>
    </row>
    <row r="11983" spans="6:10" x14ac:dyDescent="0.25">
      <c r="F11983" s="48"/>
      <c r="G11983" s="48"/>
      <c r="H11983" s="61"/>
      <c r="I11983" s="48"/>
      <c r="J11983" s="48"/>
    </row>
    <row r="11984" spans="6:10" x14ac:dyDescent="0.25">
      <c r="F11984" s="48"/>
      <c r="G11984" s="48"/>
      <c r="H11984" s="61"/>
      <c r="I11984" s="48"/>
      <c r="J11984" s="48"/>
    </row>
    <row r="11985" spans="6:10" x14ac:dyDescent="0.25">
      <c r="F11985" s="48"/>
      <c r="G11985" s="48"/>
      <c r="H11985" s="61"/>
      <c r="I11985" s="48"/>
      <c r="J11985" s="48"/>
    </row>
    <row r="11986" spans="6:10" x14ac:dyDescent="0.25">
      <c r="F11986" s="48"/>
      <c r="G11986" s="48"/>
      <c r="H11986" s="61"/>
      <c r="I11986" s="48"/>
      <c r="J11986" s="48"/>
    </row>
    <row r="11987" spans="6:10" x14ac:dyDescent="0.25">
      <c r="F11987" s="48"/>
      <c r="G11987" s="48"/>
      <c r="H11987" s="61"/>
      <c r="I11987" s="48"/>
      <c r="J11987" s="48"/>
    </row>
    <row r="11988" spans="6:10" x14ac:dyDescent="0.25">
      <c r="F11988" s="48"/>
      <c r="G11988" s="48"/>
      <c r="H11988" s="61"/>
      <c r="I11988" s="48"/>
      <c r="J11988" s="48"/>
    </row>
    <row r="11989" spans="6:10" x14ac:dyDescent="0.25">
      <c r="F11989" s="48"/>
      <c r="G11989" s="48"/>
      <c r="H11989" s="61"/>
      <c r="I11989" s="48"/>
      <c r="J11989" s="48"/>
    </row>
    <row r="11990" spans="6:10" x14ac:dyDescent="0.25">
      <c r="F11990" s="48"/>
      <c r="G11990" s="48"/>
      <c r="H11990" s="61"/>
      <c r="I11990" s="48"/>
      <c r="J11990" s="48"/>
    </row>
    <row r="11991" spans="6:10" x14ac:dyDescent="0.25">
      <c r="F11991" s="48"/>
      <c r="G11991" s="48"/>
      <c r="H11991" s="61"/>
      <c r="I11991" s="48"/>
      <c r="J11991" s="48"/>
    </row>
    <row r="11992" spans="6:10" x14ac:dyDescent="0.25">
      <c r="F11992" s="48"/>
      <c r="G11992" s="48"/>
      <c r="H11992" s="61"/>
      <c r="I11992" s="48"/>
      <c r="J11992" s="48"/>
    </row>
    <row r="11993" spans="6:10" x14ac:dyDescent="0.25">
      <c r="F11993" s="48"/>
      <c r="G11993" s="48"/>
      <c r="H11993" s="61"/>
      <c r="I11993" s="48"/>
      <c r="J11993" s="48"/>
    </row>
    <row r="11994" spans="6:10" x14ac:dyDescent="0.25">
      <c r="F11994" s="48"/>
      <c r="G11994" s="48"/>
      <c r="H11994" s="61"/>
      <c r="I11994" s="48"/>
      <c r="J11994" s="48"/>
    </row>
    <row r="11995" spans="6:10" x14ac:dyDescent="0.25">
      <c r="F11995" s="48"/>
      <c r="G11995" s="48"/>
      <c r="H11995" s="61"/>
      <c r="I11995" s="48"/>
      <c r="J11995" s="48"/>
    </row>
    <row r="11996" spans="6:10" x14ac:dyDescent="0.25">
      <c r="F11996" s="48"/>
      <c r="G11996" s="48"/>
      <c r="H11996" s="61"/>
      <c r="I11996" s="48"/>
      <c r="J11996" s="48"/>
    </row>
    <row r="11997" spans="6:10" x14ac:dyDescent="0.25">
      <c r="F11997" s="48"/>
      <c r="G11997" s="48"/>
      <c r="H11997" s="61"/>
      <c r="I11997" s="48"/>
      <c r="J11997" s="48"/>
    </row>
    <row r="11998" spans="6:10" x14ac:dyDescent="0.25">
      <c r="F11998" s="48"/>
      <c r="G11998" s="48"/>
      <c r="H11998" s="61"/>
      <c r="I11998" s="48"/>
      <c r="J11998" s="48"/>
    </row>
    <row r="11999" spans="6:10" x14ac:dyDescent="0.25">
      <c r="F11999" s="48"/>
      <c r="G11999" s="48"/>
      <c r="H11999" s="61"/>
      <c r="I11999" s="48"/>
      <c r="J11999" s="48"/>
    </row>
  </sheetData>
  <mergeCells count="199">
    <mergeCell ref="X122:AU122"/>
    <mergeCell ref="X127:AU127"/>
    <mergeCell ref="X131:AU132"/>
    <mergeCell ref="X134:AU134"/>
    <mergeCell ref="X136:AU136"/>
    <mergeCell ref="X139:AU139"/>
    <mergeCell ref="X144:AU144"/>
    <mergeCell ref="X148:AU148"/>
    <mergeCell ref="X152:AU153"/>
    <mergeCell ref="X88:AU88"/>
    <mergeCell ref="X89:AU91"/>
    <mergeCell ref="X93:AU93"/>
    <mergeCell ref="X95:AU95"/>
    <mergeCell ref="X101:AU101"/>
    <mergeCell ref="X103:AU104"/>
    <mergeCell ref="X110:AU113"/>
    <mergeCell ref="X115:AU115"/>
    <mergeCell ref="X120:AU120"/>
    <mergeCell ref="X56:AU56"/>
    <mergeCell ref="X58:AU58"/>
    <mergeCell ref="X60:AU60"/>
    <mergeCell ref="X62:AU62"/>
    <mergeCell ref="X64:AU64"/>
    <mergeCell ref="X70:AU73"/>
    <mergeCell ref="X77:AU77"/>
    <mergeCell ref="X79:AU79"/>
    <mergeCell ref="X82:AU83"/>
    <mergeCell ref="X35:AU37"/>
    <mergeCell ref="X39:AU39"/>
    <mergeCell ref="X41:AU41"/>
    <mergeCell ref="X43:AU43"/>
    <mergeCell ref="X45:AU45"/>
    <mergeCell ref="X47:AU47"/>
    <mergeCell ref="X50:AU50"/>
    <mergeCell ref="X52:AU52"/>
    <mergeCell ref="X54:AU54"/>
    <mergeCell ref="X10:AU10"/>
    <mergeCell ref="X13:AU13"/>
    <mergeCell ref="X16:AU16"/>
    <mergeCell ref="X21:AU21"/>
    <mergeCell ref="X24:AU24"/>
    <mergeCell ref="X26:AU26"/>
    <mergeCell ref="X30:AU30"/>
    <mergeCell ref="X32:AU32"/>
    <mergeCell ref="X5:Z5"/>
    <mergeCell ref="B6:D6"/>
    <mergeCell ref="F6:P6"/>
    <mergeCell ref="B7:D7"/>
    <mergeCell ref="F7:P7"/>
    <mergeCell ref="B21:D21"/>
    <mergeCell ref="B24:D24"/>
    <mergeCell ref="F24:P24"/>
    <mergeCell ref="B26:D26"/>
    <mergeCell ref="F26:P26"/>
    <mergeCell ref="B10:D10"/>
    <mergeCell ref="F10:P10"/>
    <mergeCell ref="B13:D13"/>
    <mergeCell ref="T5:V5"/>
    <mergeCell ref="AM5:AO5"/>
    <mergeCell ref="AP5:AR5"/>
    <mergeCell ref="AJ5:AL5"/>
    <mergeCell ref="AG5:AI5"/>
    <mergeCell ref="AD5:AF5"/>
    <mergeCell ref="AA5:AC5"/>
    <mergeCell ref="B3:P3"/>
    <mergeCell ref="B4:P4"/>
    <mergeCell ref="X3:AU3"/>
    <mergeCell ref="AS5:AU5"/>
    <mergeCell ref="B30:D30"/>
    <mergeCell ref="F30:P30"/>
    <mergeCell ref="B35:D35"/>
    <mergeCell ref="F35:P35"/>
    <mergeCell ref="B31:B32"/>
    <mergeCell ref="F13:P13"/>
    <mergeCell ref="B16:D16"/>
    <mergeCell ref="F16:P16"/>
    <mergeCell ref="B11:B12"/>
    <mergeCell ref="B22:B23"/>
    <mergeCell ref="B17:B18"/>
    <mergeCell ref="B19:B20"/>
    <mergeCell ref="B14:B15"/>
    <mergeCell ref="F21:P21"/>
    <mergeCell ref="O31:P31"/>
    <mergeCell ref="O23:P23"/>
    <mergeCell ref="O22:P22"/>
    <mergeCell ref="O18:P18"/>
    <mergeCell ref="L17:P17"/>
    <mergeCell ref="B52:D52"/>
    <mergeCell ref="F52:P52"/>
    <mergeCell ref="B54:D54"/>
    <mergeCell ref="F54:P54"/>
    <mergeCell ref="B37:D37"/>
    <mergeCell ref="F37:P37"/>
    <mergeCell ref="B43:D43"/>
    <mergeCell ref="F43:P43"/>
    <mergeCell ref="B45:D45"/>
    <mergeCell ref="F45:P45"/>
    <mergeCell ref="B47:D47"/>
    <mergeCell ref="F47:P47"/>
    <mergeCell ref="B48:B49"/>
    <mergeCell ref="B50:D50"/>
    <mergeCell ref="F50:P50"/>
    <mergeCell ref="B39:D39"/>
    <mergeCell ref="F39:P39"/>
    <mergeCell ref="B41:D41"/>
    <mergeCell ref="F41:P41"/>
    <mergeCell ref="B62:D62"/>
    <mergeCell ref="F63:P63"/>
    <mergeCell ref="B74:B75"/>
    <mergeCell ref="B65:B67"/>
    <mergeCell ref="B157:B158"/>
    <mergeCell ref="B154:B156"/>
    <mergeCell ref="B145:B147"/>
    <mergeCell ref="F120:P120"/>
    <mergeCell ref="B140:B141"/>
    <mergeCell ref="F140:F141"/>
    <mergeCell ref="B95:D95"/>
    <mergeCell ref="B101:D101"/>
    <mergeCell ref="B103:D103"/>
    <mergeCell ref="B107:B108"/>
    <mergeCell ref="B104:B106"/>
    <mergeCell ref="B96:B100"/>
    <mergeCell ref="B109:B112"/>
    <mergeCell ref="B150:D150"/>
    <mergeCell ref="B131:D131"/>
    <mergeCell ref="B148:D148"/>
    <mergeCell ref="B136:D136"/>
    <mergeCell ref="B153:D153"/>
    <mergeCell ref="B134:D134"/>
    <mergeCell ref="B122:D122"/>
    <mergeCell ref="B113:D113"/>
    <mergeCell ref="B115:D115"/>
    <mergeCell ref="B84:B88"/>
    <mergeCell ref="F153:P153"/>
    <mergeCell ref="F136:P136"/>
    <mergeCell ref="B139:D139"/>
    <mergeCell ref="F139:P139"/>
    <mergeCell ref="B144:D144"/>
    <mergeCell ref="F144:P144"/>
    <mergeCell ref="G140:G141"/>
    <mergeCell ref="F152:P152"/>
    <mergeCell ref="F125:P125"/>
    <mergeCell ref="F101:P101"/>
    <mergeCell ref="B116:B118"/>
    <mergeCell ref="H140:H141"/>
    <mergeCell ref="F150:P150"/>
    <mergeCell ref="B93:D93"/>
    <mergeCell ref="F137:P137"/>
    <mergeCell ref="F138:P138"/>
    <mergeCell ref="O149:P149"/>
    <mergeCell ref="L90:P90"/>
    <mergeCell ref="B83:D83"/>
    <mergeCell ref="B91:D91"/>
    <mergeCell ref="B161:C161"/>
    <mergeCell ref="F88:P88"/>
    <mergeCell ref="F34:P34"/>
    <mergeCell ref="F42:P42"/>
    <mergeCell ref="F148:P148"/>
    <mergeCell ref="F76:P76"/>
    <mergeCell ref="F94:P94"/>
    <mergeCell ref="F114:P114"/>
    <mergeCell ref="F115:P115"/>
    <mergeCell ref="F113:P113"/>
    <mergeCell ref="F103:P103"/>
    <mergeCell ref="F83:P83"/>
    <mergeCell ref="F91:P91"/>
    <mergeCell ref="F93:P93"/>
    <mergeCell ref="F79:P79"/>
    <mergeCell ref="F68:P68"/>
    <mergeCell ref="F71:P71"/>
    <mergeCell ref="F73:P73"/>
    <mergeCell ref="F77:P77"/>
    <mergeCell ref="B120:D120"/>
    <mergeCell ref="B125:D125"/>
    <mergeCell ref="B127:D127"/>
    <mergeCell ref="T140:U141"/>
    <mergeCell ref="R140:R141"/>
    <mergeCell ref="C34:D34"/>
    <mergeCell ref="S140:S141"/>
    <mergeCell ref="F95:P95"/>
    <mergeCell ref="F122:P122"/>
    <mergeCell ref="F134:P134"/>
    <mergeCell ref="F131:P131"/>
    <mergeCell ref="F127:P127"/>
    <mergeCell ref="F89:P89"/>
    <mergeCell ref="B56:D56"/>
    <mergeCell ref="F56:P56"/>
    <mergeCell ref="B79:D79"/>
    <mergeCell ref="B77:D77"/>
    <mergeCell ref="B60:D60"/>
    <mergeCell ref="B58:D58"/>
    <mergeCell ref="B73:D73"/>
    <mergeCell ref="B71:D71"/>
    <mergeCell ref="B68:D68"/>
    <mergeCell ref="F58:P58"/>
    <mergeCell ref="F60:P60"/>
    <mergeCell ref="F62:P62"/>
    <mergeCell ref="F64:P64"/>
    <mergeCell ref="B64:D64"/>
  </mergeCells>
  <hyperlinks>
    <hyperlink ref="I78" r:id="rId1"/>
    <hyperlink ref="I8" r:id="rId2"/>
    <hyperlink ref="I53" r:id="rId3"/>
    <hyperlink ref="L53" r:id="rId4"/>
    <hyperlink ref="I96" r:id="rId5"/>
    <hyperlink ref="I98" r:id="rId6"/>
    <hyperlink ref="I97" r:id="rId7"/>
    <hyperlink ref="I100" r:id="rId8"/>
    <hyperlink ref="I142" r:id="rId9"/>
    <hyperlink ref="L142" r:id="rId10"/>
    <hyperlink ref="I151" r:id="rId11"/>
    <hyperlink ref="I75" r:id="rId12"/>
    <hyperlink ref="I85" r:id="rId13"/>
    <hyperlink ref="I92" r:id="rId14"/>
    <hyperlink ref="I109" r:id="rId15"/>
    <hyperlink ref="C162" r:id="rId16"/>
    <hyperlink ref="C163" r:id="rId17"/>
    <hyperlink ref="C164" r:id="rId18"/>
    <hyperlink ref="C165" r:id="rId19"/>
    <hyperlink ref="C166" r:id="rId20"/>
    <hyperlink ref="C167" r:id="rId21"/>
    <hyperlink ref="L90" r:id="rId22" location="position=2&amp;search_layout=stack&amp;type=item&amp;tracking_id=b079918a-0923-4ef0-a7bc-cd168f966715"/>
    <hyperlink ref="I27" r:id="rId23"/>
    <hyperlink ref="I29" r:id="rId24"/>
    <hyperlink ref="I14" r:id="rId25"/>
    <hyperlink ref="L14" r:id="rId26"/>
    <hyperlink ref="I15" r:id="rId27"/>
  </hyperlinks>
  <pageMargins left="0.7" right="0.7" top="0.75" bottom="0.75" header="0.3" footer="0.3"/>
  <pageSetup orientation="portrait" r:id="rId28"/>
  <ignoredErrors>
    <ignoredError sqref="V99" formula="1"/>
  </ignoredErrors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zoomScaleNormal="100" workbookViewId="0">
      <selection activeCell="E78" sqref="E78"/>
    </sheetView>
  </sheetViews>
  <sheetFormatPr baseColWidth="10" defaultRowHeight="15" x14ac:dyDescent="0.25"/>
  <cols>
    <col min="2" max="2" width="23.42578125" customWidth="1"/>
    <col min="3" max="3" width="26" customWidth="1"/>
    <col min="4" max="4" width="6" customWidth="1"/>
    <col min="5" max="5" width="20.140625" customWidth="1"/>
    <col min="15" max="15" width="36.7109375" customWidth="1"/>
  </cols>
  <sheetData>
    <row r="1" spans="1:16" ht="15.75" thickBot="1" x14ac:dyDescent="0.3">
      <c r="A1" s="751" t="s">
        <v>314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3"/>
      <c r="M1" s="753"/>
      <c r="N1" s="753"/>
      <c r="O1" s="754"/>
    </row>
    <row r="2" spans="1:16" ht="15.75" thickBot="1" x14ac:dyDescent="0.3">
      <c r="A2" s="755"/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</row>
    <row r="3" spans="1:16" ht="16.5" thickTop="1" thickBot="1" x14ac:dyDescent="0.3">
      <c r="A3" s="440" t="s">
        <v>126</v>
      </c>
      <c r="B3" s="439" t="s">
        <v>127</v>
      </c>
      <c r="C3" s="282" t="s">
        <v>140</v>
      </c>
      <c r="D3" s="64"/>
      <c r="E3" s="280" t="s">
        <v>128</v>
      </c>
      <c r="F3" s="283" t="s">
        <v>129</v>
      </c>
      <c r="G3" s="284" t="s">
        <v>130</v>
      </c>
      <c r="H3" s="285" t="s">
        <v>131</v>
      </c>
      <c r="I3" s="283" t="s">
        <v>132</v>
      </c>
      <c r="J3" s="281" t="s">
        <v>133</v>
      </c>
      <c r="K3" s="286" t="s">
        <v>134</v>
      </c>
      <c r="L3" s="287" t="s">
        <v>361</v>
      </c>
      <c r="M3" s="288" t="s">
        <v>362</v>
      </c>
      <c r="N3" s="286" t="s">
        <v>363</v>
      </c>
      <c r="O3" s="282" t="s">
        <v>138</v>
      </c>
    </row>
    <row r="4" spans="1:16" ht="16.5" thickTop="1" thickBot="1" x14ac:dyDescent="0.3">
      <c r="A4" s="755"/>
      <c r="B4" s="755"/>
      <c r="C4" s="755"/>
      <c r="D4" s="48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</row>
    <row r="5" spans="1:16" ht="16.5" thickTop="1" thickBot="1" x14ac:dyDescent="0.3">
      <c r="A5" s="761" t="s">
        <v>272</v>
      </c>
      <c r="B5" s="762"/>
      <c r="C5" s="763"/>
      <c r="D5" s="11"/>
      <c r="E5" s="764"/>
      <c r="F5" s="765"/>
      <c r="G5" s="765"/>
      <c r="H5" s="766"/>
      <c r="I5" s="766"/>
      <c r="J5" s="766"/>
      <c r="K5" s="766"/>
      <c r="L5" s="767"/>
      <c r="M5" s="767"/>
      <c r="N5" s="767"/>
      <c r="O5" s="768"/>
    </row>
    <row r="6" spans="1:16" ht="15.75" thickBot="1" x14ac:dyDescent="0.3">
      <c r="A6" s="291">
        <v>321200019</v>
      </c>
      <c r="B6" s="20" t="s">
        <v>100</v>
      </c>
      <c r="C6" s="292" t="s">
        <v>65</v>
      </c>
      <c r="D6" s="11"/>
      <c r="E6" s="350">
        <f>(F6+I6)/2</f>
        <v>185.87</v>
      </c>
      <c r="F6" s="36">
        <v>217.19</v>
      </c>
      <c r="G6" s="55"/>
      <c r="H6" s="133" t="s">
        <v>243</v>
      </c>
      <c r="I6" s="141">
        <f>(3091/20)</f>
        <v>154.55000000000001</v>
      </c>
      <c r="J6" s="262" t="s">
        <v>145</v>
      </c>
      <c r="K6" s="133" t="s">
        <v>364</v>
      </c>
      <c r="L6" s="142"/>
      <c r="M6" s="142"/>
      <c r="N6" s="133"/>
      <c r="O6" s="351"/>
      <c r="P6" s="537"/>
    </row>
    <row r="7" spans="1:16" ht="15.75" thickBot="1" x14ac:dyDescent="0.3">
      <c r="A7" s="293">
        <v>320700022</v>
      </c>
      <c r="B7" s="15" t="s">
        <v>290</v>
      </c>
      <c r="C7" s="294" t="s">
        <v>47</v>
      </c>
      <c r="D7" s="11"/>
      <c r="E7" s="352">
        <f>(F7+I7+L7)/3</f>
        <v>20.208766666666666</v>
      </c>
      <c r="F7" s="37">
        <f>(2656.63/100)</f>
        <v>26.566300000000002</v>
      </c>
      <c r="G7" s="274" t="s">
        <v>365</v>
      </c>
      <c r="H7" s="28" t="s">
        <v>408</v>
      </c>
      <c r="I7" s="177">
        <f>(1200/100)</f>
        <v>12</v>
      </c>
      <c r="J7" s="274" t="s">
        <v>410</v>
      </c>
      <c r="K7" s="178" t="s">
        <v>409</v>
      </c>
      <c r="L7" s="179">
        <f>(2206/100)</f>
        <v>22.06</v>
      </c>
      <c r="M7" s="277" t="s">
        <v>365</v>
      </c>
      <c r="N7" s="241" t="s">
        <v>366</v>
      </c>
      <c r="O7" s="353" t="s">
        <v>308</v>
      </c>
      <c r="P7" s="537"/>
    </row>
    <row r="8" spans="1:16" ht="15.75" thickBot="1" x14ac:dyDescent="0.3">
      <c r="A8" s="651" t="s">
        <v>273</v>
      </c>
      <c r="B8" s="652"/>
      <c r="C8" s="653"/>
      <c r="D8" s="11"/>
      <c r="E8" s="727"/>
      <c r="F8" s="728"/>
      <c r="G8" s="728"/>
      <c r="H8" s="728"/>
      <c r="I8" s="728"/>
      <c r="J8" s="728"/>
      <c r="K8" s="728"/>
      <c r="L8" s="729"/>
      <c r="M8" s="729"/>
      <c r="N8" s="729"/>
      <c r="O8" s="730"/>
      <c r="P8" s="537"/>
    </row>
    <row r="9" spans="1:16" ht="15.75" thickBot="1" x14ac:dyDescent="0.3">
      <c r="A9" s="685">
        <v>31290027</v>
      </c>
      <c r="B9" s="21" t="s">
        <v>44</v>
      </c>
      <c r="C9" s="295" t="s">
        <v>45</v>
      </c>
      <c r="D9" s="11"/>
      <c r="E9" s="354">
        <f>(F9+I9+L9)/3</f>
        <v>223.68733333333333</v>
      </c>
      <c r="F9" s="38">
        <f>(1320.31/5)</f>
        <v>264.06200000000001</v>
      </c>
      <c r="G9" s="265" t="s">
        <v>41</v>
      </c>
      <c r="H9" s="29" t="s">
        <v>137</v>
      </c>
      <c r="I9" s="49">
        <f>(1200/5)</f>
        <v>240</v>
      </c>
      <c r="J9" s="265" t="s">
        <v>41</v>
      </c>
      <c r="K9" s="29" t="s">
        <v>139</v>
      </c>
      <c r="L9" s="83">
        <f>(835/5)</f>
        <v>167</v>
      </c>
      <c r="M9" s="197"/>
      <c r="N9" s="235" t="s">
        <v>368</v>
      </c>
      <c r="O9" s="355" t="s">
        <v>367</v>
      </c>
      <c r="P9" s="537"/>
    </row>
    <row r="10" spans="1:16" ht="15.75" thickBot="1" x14ac:dyDescent="0.3">
      <c r="A10" s="685"/>
      <c r="B10" s="16" t="s">
        <v>42</v>
      </c>
      <c r="C10" s="296" t="s">
        <v>43</v>
      </c>
      <c r="D10" s="11"/>
      <c r="E10" s="354">
        <f>(F10+I10)/2</f>
        <v>312.62833333333333</v>
      </c>
      <c r="F10" s="39">
        <v>371.09</v>
      </c>
      <c r="G10" s="266" t="s">
        <v>41</v>
      </c>
      <c r="H10" s="30" t="s">
        <v>135</v>
      </c>
      <c r="I10" s="50">
        <f>(3050/12)</f>
        <v>254.16666666666666</v>
      </c>
      <c r="J10" s="266" t="s">
        <v>41</v>
      </c>
      <c r="K10" s="30" t="s">
        <v>136</v>
      </c>
      <c r="L10" s="180"/>
      <c r="M10" s="180"/>
      <c r="N10" s="236"/>
      <c r="O10" s="355" t="s">
        <v>309</v>
      </c>
      <c r="P10" s="537"/>
    </row>
    <row r="11" spans="1:16" ht="15.75" thickBot="1" x14ac:dyDescent="0.3">
      <c r="A11" s="651" t="s">
        <v>274</v>
      </c>
      <c r="B11" s="652"/>
      <c r="C11" s="653"/>
      <c r="D11" s="11"/>
      <c r="E11" s="727"/>
      <c r="F11" s="728"/>
      <c r="G11" s="728"/>
      <c r="H11" s="728"/>
      <c r="I11" s="728"/>
      <c r="J11" s="728"/>
      <c r="K11" s="728"/>
      <c r="L11" s="729"/>
      <c r="M11" s="729"/>
      <c r="N11" s="729"/>
      <c r="O11" s="730"/>
      <c r="P11" s="537"/>
    </row>
    <row r="12" spans="1:16" ht="15.75" thickBot="1" x14ac:dyDescent="0.3">
      <c r="A12" s="717">
        <v>32020001</v>
      </c>
      <c r="B12" s="20" t="s">
        <v>53</v>
      </c>
      <c r="C12" s="292" t="s">
        <v>54</v>
      </c>
      <c r="D12" s="11"/>
      <c r="E12" s="352">
        <f>(F12+I12+L12)/3</f>
        <v>518.04166666666663</v>
      </c>
      <c r="F12" s="36">
        <f>(6406.25/10)</f>
        <v>640.625</v>
      </c>
      <c r="G12" s="55" t="s">
        <v>0</v>
      </c>
      <c r="H12" s="32" t="s">
        <v>153</v>
      </c>
      <c r="I12" s="198">
        <f>(5625/10)</f>
        <v>562.5</v>
      </c>
      <c r="J12" s="267" t="s">
        <v>155</v>
      </c>
      <c r="K12" s="31" t="s">
        <v>154</v>
      </c>
      <c r="L12" s="83">
        <v>351</v>
      </c>
      <c r="M12" s="199" t="s">
        <v>0</v>
      </c>
      <c r="N12" s="32" t="s">
        <v>369</v>
      </c>
      <c r="O12" s="353" t="s">
        <v>310</v>
      </c>
      <c r="P12" s="537"/>
    </row>
    <row r="13" spans="1:16" ht="15.75" thickBot="1" x14ac:dyDescent="0.3">
      <c r="A13" s="717"/>
      <c r="B13" s="68" t="s">
        <v>70</v>
      </c>
      <c r="C13" s="297" t="s">
        <v>71</v>
      </c>
      <c r="D13" s="11"/>
      <c r="E13" s="354">
        <f>(F13)</f>
        <v>100</v>
      </c>
      <c r="F13" s="39">
        <f>(2500/25)</f>
        <v>100</v>
      </c>
      <c r="G13" s="266" t="s">
        <v>322</v>
      </c>
      <c r="H13" s="181" t="s">
        <v>321</v>
      </c>
      <c r="I13" s="182"/>
      <c r="J13" s="182"/>
      <c r="K13" s="182"/>
      <c r="L13" s="183"/>
      <c r="M13" s="183"/>
      <c r="N13" s="241"/>
      <c r="O13" s="355" t="s">
        <v>323</v>
      </c>
      <c r="P13" s="537"/>
    </row>
    <row r="14" spans="1:16" ht="15.75" thickBot="1" x14ac:dyDescent="0.3">
      <c r="A14" s="651" t="s">
        <v>298</v>
      </c>
      <c r="B14" s="652"/>
      <c r="C14" s="653"/>
      <c r="D14" s="11"/>
      <c r="E14" s="727"/>
      <c r="F14" s="728"/>
      <c r="G14" s="728"/>
      <c r="H14" s="728"/>
      <c r="I14" s="728"/>
      <c r="J14" s="728"/>
      <c r="K14" s="728"/>
      <c r="L14" s="729"/>
      <c r="M14" s="729"/>
      <c r="N14" s="729"/>
      <c r="O14" s="731"/>
      <c r="P14" s="537"/>
    </row>
    <row r="15" spans="1:16" ht="15.75" thickBot="1" x14ac:dyDescent="0.3">
      <c r="A15" s="685">
        <v>321000014</v>
      </c>
      <c r="B15" s="21" t="s">
        <v>96</v>
      </c>
      <c r="C15" s="295" t="s">
        <v>47</v>
      </c>
      <c r="D15" s="11"/>
      <c r="E15" s="356">
        <f>(F15+I15)/2</f>
        <v>225</v>
      </c>
      <c r="F15" s="38">
        <v>240</v>
      </c>
      <c r="G15" s="265" t="s">
        <v>3</v>
      </c>
      <c r="H15" s="200" t="s">
        <v>172</v>
      </c>
      <c r="I15" s="201">
        <v>210</v>
      </c>
      <c r="J15" s="268" t="s">
        <v>3</v>
      </c>
      <c r="K15" s="737" t="s">
        <v>371</v>
      </c>
      <c r="L15" s="741"/>
      <c r="M15" s="741"/>
      <c r="N15" s="741"/>
      <c r="O15" s="738"/>
      <c r="P15" s="537"/>
    </row>
    <row r="16" spans="1:16" ht="15.75" thickBot="1" x14ac:dyDescent="0.3">
      <c r="A16" s="706"/>
      <c r="B16" s="5" t="s">
        <v>97</v>
      </c>
      <c r="C16" s="298" t="s">
        <v>65</v>
      </c>
      <c r="D16" s="11"/>
      <c r="E16" s="354">
        <f>(F16+I16+L16)/3</f>
        <v>756.66666666666663</v>
      </c>
      <c r="F16" s="40">
        <v>696</v>
      </c>
      <c r="G16" s="270" t="s">
        <v>379</v>
      </c>
      <c r="H16" s="33" t="s">
        <v>237</v>
      </c>
      <c r="I16" s="51">
        <f>(4375/5)</f>
        <v>875</v>
      </c>
      <c r="J16" s="270" t="s">
        <v>239</v>
      </c>
      <c r="K16" s="136" t="s">
        <v>238</v>
      </c>
      <c r="L16" s="156">
        <f>(6990/10)</f>
        <v>699</v>
      </c>
      <c r="M16" s="465" t="s">
        <v>379</v>
      </c>
      <c r="N16" s="739" t="s">
        <v>411</v>
      </c>
      <c r="O16" s="740"/>
      <c r="P16" s="537"/>
    </row>
    <row r="17" spans="1:16" ht="15.75" thickBot="1" x14ac:dyDescent="0.3">
      <c r="A17" s="707">
        <v>32020007</v>
      </c>
      <c r="B17" s="5" t="s">
        <v>66</v>
      </c>
      <c r="C17" s="298" t="s">
        <v>47</v>
      </c>
      <c r="D17" s="11"/>
      <c r="E17" s="354">
        <f>(F17+I17+L17)/3</f>
        <v>35.768750000000004</v>
      </c>
      <c r="F17" s="39">
        <f>(5781.25/200)</f>
        <v>28.90625</v>
      </c>
      <c r="G17" s="266" t="s">
        <v>155</v>
      </c>
      <c r="H17" s="33" t="s">
        <v>173</v>
      </c>
      <c r="I17" s="51">
        <f>(284/10)</f>
        <v>28.4</v>
      </c>
      <c r="J17" s="270" t="s">
        <v>175</v>
      </c>
      <c r="K17" s="134" t="s">
        <v>174</v>
      </c>
      <c r="L17" s="143">
        <f>(1000/20)</f>
        <v>50</v>
      </c>
      <c r="M17" s="467" t="s">
        <v>372</v>
      </c>
      <c r="N17" s="234" t="s">
        <v>373</v>
      </c>
      <c r="O17" s="355" t="s">
        <v>176</v>
      </c>
      <c r="P17" s="537"/>
    </row>
    <row r="18" spans="1:16" ht="15.75" thickBot="1" x14ac:dyDescent="0.3">
      <c r="A18" s="685"/>
      <c r="B18" s="17" t="s">
        <v>64</v>
      </c>
      <c r="C18" s="299" t="s">
        <v>65</v>
      </c>
      <c r="D18" s="11"/>
      <c r="E18" s="523">
        <f>(F18)</f>
        <v>136.71879999999999</v>
      </c>
      <c r="F18" s="524">
        <f>(13671.88/100)</f>
        <v>136.71879999999999</v>
      </c>
      <c r="G18" s="526" t="s">
        <v>412</v>
      </c>
      <c r="H18" s="525" t="s">
        <v>433</v>
      </c>
      <c r="I18" s="598"/>
      <c r="J18" s="185"/>
      <c r="K18" s="185"/>
      <c r="L18" s="186"/>
      <c r="M18" s="186"/>
      <c r="N18" s="185"/>
      <c r="O18" s="358"/>
      <c r="P18" s="537"/>
    </row>
    <row r="19" spans="1:16" ht="15.75" thickBot="1" x14ac:dyDescent="0.3">
      <c r="A19" s="651" t="s">
        <v>275</v>
      </c>
      <c r="B19" s="652"/>
      <c r="C19" s="653"/>
      <c r="D19" s="11"/>
      <c r="E19" s="727"/>
      <c r="F19" s="728"/>
      <c r="G19" s="728"/>
      <c r="H19" s="728"/>
      <c r="I19" s="728"/>
      <c r="J19" s="728"/>
      <c r="K19" s="728"/>
      <c r="L19" s="729"/>
      <c r="M19" s="729"/>
      <c r="N19" s="729"/>
      <c r="O19" s="732"/>
      <c r="P19" s="537"/>
    </row>
    <row r="20" spans="1:16" ht="15.75" thickBot="1" x14ac:dyDescent="0.3">
      <c r="A20" s="685">
        <v>32090001</v>
      </c>
      <c r="B20" s="21" t="s">
        <v>12</v>
      </c>
      <c r="C20" s="295" t="s">
        <v>87</v>
      </c>
      <c r="D20" s="11"/>
      <c r="E20" s="359">
        <f>(F20+I20+L20)/3</f>
        <v>175.69666666666669</v>
      </c>
      <c r="F20" s="38">
        <v>146.09</v>
      </c>
      <c r="G20" s="265" t="s">
        <v>39</v>
      </c>
      <c r="H20" s="29" t="s">
        <v>215</v>
      </c>
      <c r="I20" s="49">
        <v>151</v>
      </c>
      <c r="J20" s="265" t="s">
        <v>217</v>
      </c>
      <c r="K20" s="29" t="s">
        <v>216</v>
      </c>
      <c r="L20" s="83">
        <v>230</v>
      </c>
      <c r="M20" s="468" t="s">
        <v>217</v>
      </c>
      <c r="N20" s="737" t="s">
        <v>375</v>
      </c>
      <c r="O20" s="738"/>
      <c r="P20" s="537"/>
    </row>
    <row r="21" spans="1:16" ht="15.75" thickBot="1" x14ac:dyDescent="0.3">
      <c r="A21" s="685"/>
      <c r="B21" s="16" t="s">
        <v>219</v>
      </c>
      <c r="C21" s="296" t="s">
        <v>87</v>
      </c>
      <c r="D21" s="11"/>
      <c r="E21" s="360">
        <f>(F21+I21+L21)/3</f>
        <v>203.82333333333335</v>
      </c>
      <c r="F21" s="39">
        <v>230.47</v>
      </c>
      <c r="G21" s="266" t="s">
        <v>39</v>
      </c>
      <c r="H21" s="30" t="s">
        <v>11</v>
      </c>
      <c r="I21" s="50">
        <v>151</v>
      </c>
      <c r="J21" s="266" t="s">
        <v>217</v>
      </c>
      <c r="K21" s="29" t="s">
        <v>216</v>
      </c>
      <c r="L21" s="187">
        <v>230</v>
      </c>
      <c r="M21" s="469" t="s">
        <v>217</v>
      </c>
      <c r="N21" s="735" t="s">
        <v>374</v>
      </c>
      <c r="O21" s="736"/>
      <c r="P21" s="537"/>
    </row>
    <row r="22" spans="1:16" ht="15.75" thickBot="1" x14ac:dyDescent="0.3">
      <c r="A22" s="651" t="s">
        <v>299</v>
      </c>
      <c r="B22" s="652"/>
      <c r="C22" s="653"/>
      <c r="D22" s="11"/>
      <c r="E22" s="727">
        <v>3</v>
      </c>
      <c r="F22" s="728"/>
      <c r="G22" s="728"/>
      <c r="H22" s="728"/>
      <c r="I22" s="728"/>
      <c r="J22" s="728"/>
      <c r="K22" s="728"/>
      <c r="L22" s="729"/>
      <c r="M22" s="729"/>
      <c r="N22" s="729"/>
      <c r="O22" s="769"/>
      <c r="P22" s="537"/>
    </row>
    <row r="23" spans="1:16" ht="15.75" thickBot="1" x14ac:dyDescent="0.3">
      <c r="A23" s="457">
        <v>32010001</v>
      </c>
      <c r="B23" s="22" t="s">
        <v>46</v>
      </c>
      <c r="C23" s="301" t="s">
        <v>47</v>
      </c>
      <c r="D23" s="11"/>
      <c r="E23" s="361">
        <f>(F23+I23)/2</f>
        <v>28.546900000000001</v>
      </c>
      <c r="F23" s="41">
        <f>(1800/50)</f>
        <v>36</v>
      </c>
      <c r="G23" s="269" t="s">
        <v>3</v>
      </c>
      <c r="H23" s="34" t="s">
        <v>7</v>
      </c>
      <c r="I23" s="52">
        <f>(2109.38/100)</f>
        <v>21.093800000000002</v>
      </c>
      <c r="J23" s="269" t="s">
        <v>39</v>
      </c>
      <c r="K23" s="117" t="s">
        <v>141</v>
      </c>
      <c r="L23" s="175"/>
      <c r="M23" s="149"/>
      <c r="N23" s="128"/>
      <c r="O23" s="355" t="s">
        <v>142</v>
      </c>
      <c r="P23" s="537"/>
    </row>
    <row r="24" spans="1:16" ht="15.75" thickBot="1" x14ac:dyDescent="0.3">
      <c r="A24" s="651" t="s">
        <v>326</v>
      </c>
      <c r="B24" s="652"/>
      <c r="C24" s="653"/>
      <c r="D24" s="11"/>
      <c r="E24" s="727"/>
      <c r="F24" s="728"/>
      <c r="G24" s="728"/>
      <c r="H24" s="728"/>
      <c r="I24" s="728"/>
      <c r="J24" s="728"/>
      <c r="K24" s="728"/>
      <c r="L24" s="729"/>
      <c r="M24" s="729"/>
      <c r="N24" s="729"/>
      <c r="O24" s="730"/>
      <c r="P24" s="537"/>
    </row>
    <row r="25" spans="1:16" ht="16.5" thickBot="1" x14ac:dyDescent="0.3">
      <c r="A25" s="459">
        <v>320100049</v>
      </c>
      <c r="B25" s="21" t="s">
        <v>16</v>
      </c>
      <c r="C25" s="295" t="s">
        <v>47</v>
      </c>
      <c r="D25" s="11"/>
      <c r="E25" s="362">
        <f>(F25+I25)/2</f>
        <v>692.25</v>
      </c>
      <c r="F25" s="42">
        <f>(9375/10)</f>
        <v>937.5</v>
      </c>
      <c r="G25" s="265" t="s">
        <v>144</v>
      </c>
      <c r="H25" s="202" t="s">
        <v>15</v>
      </c>
      <c r="I25" s="49">
        <v>447</v>
      </c>
      <c r="J25" s="56"/>
      <c r="K25" s="29" t="s">
        <v>143</v>
      </c>
      <c r="L25" s="203"/>
      <c r="M25" s="197"/>
      <c r="N25" s="235"/>
      <c r="O25" s="355" t="s">
        <v>358</v>
      </c>
      <c r="P25" s="537"/>
    </row>
    <row r="26" spans="1:16" ht="15.75" thickBot="1" x14ac:dyDescent="0.3">
      <c r="A26" s="303">
        <v>320100053</v>
      </c>
      <c r="B26" s="9" t="s">
        <v>48</v>
      </c>
      <c r="C26" s="298" t="s">
        <v>49</v>
      </c>
      <c r="D26" s="11"/>
      <c r="E26" s="356">
        <f>(F26)</f>
        <v>13.387499999999999</v>
      </c>
      <c r="F26" s="40">
        <f>(6693.75/500)</f>
        <v>13.387499999999999</v>
      </c>
      <c r="G26" s="270" t="s">
        <v>416</v>
      </c>
      <c r="H26" s="33" t="s">
        <v>415</v>
      </c>
      <c r="I26" s="157"/>
      <c r="J26" s="58"/>
      <c r="K26" s="33"/>
      <c r="L26" s="144"/>
      <c r="M26" s="144"/>
      <c r="N26" s="234"/>
      <c r="O26" s="355" t="s">
        <v>376</v>
      </c>
      <c r="P26" s="537"/>
    </row>
    <row r="27" spans="1:16" ht="15.75" thickBot="1" x14ac:dyDescent="0.3">
      <c r="A27" s="458">
        <v>320100073</v>
      </c>
      <c r="B27" s="16" t="s">
        <v>17</v>
      </c>
      <c r="C27" s="296" t="s">
        <v>47</v>
      </c>
      <c r="D27" s="11"/>
      <c r="E27" s="363">
        <f>(F27+I27+L27)/3</f>
        <v>9.1822933333333339</v>
      </c>
      <c r="F27" s="39">
        <f>(8046.88/1000)</f>
        <v>8.0468799999999998</v>
      </c>
      <c r="G27" s="266" t="s">
        <v>144</v>
      </c>
      <c r="H27" s="13" t="s">
        <v>18</v>
      </c>
      <c r="I27" s="50">
        <f>(750/100)</f>
        <v>7.5</v>
      </c>
      <c r="J27" s="266" t="s">
        <v>413</v>
      </c>
      <c r="K27" s="30" t="s">
        <v>414</v>
      </c>
      <c r="L27" s="179">
        <f>(1200/100)</f>
        <v>12</v>
      </c>
      <c r="M27" s="180"/>
      <c r="N27" s="236" t="s">
        <v>377</v>
      </c>
      <c r="O27" s="355" t="s">
        <v>378</v>
      </c>
      <c r="P27" s="537"/>
    </row>
    <row r="28" spans="1:16" ht="15.75" thickBot="1" x14ac:dyDescent="0.3">
      <c r="A28" s="651"/>
      <c r="B28" s="652"/>
      <c r="C28" s="653"/>
      <c r="D28" s="11"/>
      <c r="E28" s="637"/>
      <c r="F28" s="638"/>
      <c r="G28" s="638"/>
      <c r="H28" s="638"/>
      <c r="I28" s="638"/>
      <c r="J28" s="638"/>
      <c r="K28" s="638"/>
      <c r="L28" s="638"/>
      <c r="M28" s="638"/>
      <c r="N28" s="638"/>
      <c r="O28" s="657"/>
      <c r="P28" s="537"/>
    </row>
    <row r="29" spans="1:16" ht="15.75" thickBot="1" x14ac:dyDescent="0.3">
      <c r="A29" s="685">
        <v>32130001</v>
      </c>
      <c r="B29" s="21" t="s">
        <v>113</v>
      </c>
      <c r="C29" s="295" t="s">
        <v>47</v>
      </c>
      <c r="D29" s="11"/>
      <c r="E29" s="361">
        <f>(F29+I29+L29)/3</f>
        <v>403.33333333333331</v>
      </c>
      <c r="F29" s="38">
        <f>(22500/30)</f>
        <v>750</v>
      </c>
      <c r="G29" s="265" t="s">
        <v>248</v>
      </c>
      <c r="H29" s="29" t="s">
        <v>247</v>
      </c>
      <c r="I29" s="49">
        <v>110</v>
      </c>
      <c r="J29" s="56"/>
      <c r="K29" s="200" t="s">
        <v>249</v>
      </c>
      <c r="L29" s="201">
        <f>(10500/30)</f>
        <v>350</v>
      </c>
      <c r="M29" s="268" t="s">
        <v>379</v>
      </c>
      <c r="N29" s="733" t="s">
        <v>380</v>
      </c>
      <c r="O29" s="734"/>
      <c r="P29" s="537"/>
    </row>
    <row r="30" spans="1:16" ht="15.75" thickBot="1" x14ac:dyDescent="0.3">
      <c r="A30" s="706"/>
      <c r="B30" s="65" t="s">
        <v>114</v>
      </c>
      <c r="C30" s="305" t="s">
        <v>47</v>
      </c>
      <c r="D30" s="11"/>
      <c r="E30" s="364">
        <f>(F30)</f>
        <v>9.5749999999999993</v>
      </c>
      <c r="F30" s="94">
        <f>(1915/200)</f>
        <v>9.5749999999999993</v>
      </c>
      <c r="G30" s="58"/>
      <c r="H30" s="135" t="s">
        <v>315</v>
      </c>
      <c r="I30" s="135"/>
      <c r="J30" s="135"/>
      <c r="K30" s="135"/>
      <c r="L30" s="145"/>
      <c r="M30" s="145"/>
      <c r="N30" s="126"/>
      <c r="O30" s="355" t="s">
        <v>316</v>
      </c>
      <c r="P30" s="537"/>
    </row>
    <row r="31" spans="1:16" ht="15.75" thickBot="1" x14ac:dyDescent="0.3">
      <c r="A31" s="303">
        <v>322300022</v>
      </c>
      <c r="B31" s="5" t="s">
        <v>36</v>
      </c>
      <c r="C31" s="298" t="s">
        <v>47</v>
      </c>
      <c r="D31" s="11"/>
      <c r="E31" s="354">
        <f>(F31+I31)/2</f>
        <v>273.59399999999999</v>
      </c>
      <c r="F31" s="39">
        <f>(3671.88/10)</f>
        <v>367.18799999999999</v>
      </c>
      <c r="G31" s="266" t="s">
        <v>388</v>
      </c>
      <c r="H31" s="30" t="s">
        <v>417</v>
      </c>
      <c r="I31" s="50">
        <f>(1800/10)</f>
        <v>180</v>
      </c>
      <c r="J31" s="266" t="s">
        <v>419</v>
      </c>
      <c r="K31" s="30" t="s">
        <v>418</v>
      </c>
      <c r="L31" s="180"/>
      <c r="M31" s="180"/>
      <c r="N31" s="30"/>
      <c r="O31" s="365"/>
      <c r="P31" s="537"/>
    </row>
    <row r="32" spans="1:16" ht="15.75" thickBot="1" x14ac:dyDescent="0.3">
      <c r="A32" s="306">
        <v>321500181</v>
      </c>
      <c r="B32" s="633" t="s">
        <v>328</v>
      </c>
      <c r="C32" s="634"/>
      <c r="D32" s="11"/>
      <c r="E32" s="663"/>
      <c r="F32" s="664"/>
      <c r="G32" s="664"/>
      <c r="H32" s="664"/>
      <c r="I32" s="664"/>
      <c r="J32" s="664"/>
      <c r="K32" s="664"/>
      <c r="L32" s="664"/>
      <c r="M32" s="664"/>
      <c r="N32" s="664"/>
      <c r="O32" s="665"/>
      <c r="P32" s="537"/>
    </row>
    <row r="33" spans="1:16" ht="15.75" thickBot="1" x14ac:dyDescent="0.3">
      <c r="A33" s="651" t="s">
        <v>300</v>
      </c>
      <c r="B33" s="652"/>
      <c r="C33" s="653"/>
      <c r="D33" s="11"/>
      <c r="E33" s="637"/>
      <c r="F33" s="638"/>
      <c r="G33" s="638"/>
      <c r="H33" s="638"/>
      <c r="I33" s="638"/>
      <c r="J33" s="638"/>
      <c r="K33" s="638"/>
      <c r="L33" s="638"/>
      <c r="M33" s="638"/>
      <c r="N33" s="638"/>
      <c r="O33" s="639"/>
      <c r="P33" s="537"/>
    </row>
    <row r="34" spans="1:16" ht="15.75" thickBot="1" x14ac:dyDescent="0.3">
      <c r="A34" s="457">
        <v>321220013</v>
      </c>
      <c r="B34" s="22" t="s">
        <v>112</v>
      </c>
      <c r="C34" s="301" t="s">
        <v>65</v>
      </c>
      <c r="D34" s="11"/>
      <c r="E34" s="360">
        <f>(F34+I34)/2</f>
        <v>24.197499999999998</v>
      </c>
      <c r="F34" s="41">
        <f>(2479/200)</f>
        <v>12.395</v>
      </c>
      <c r="G34" s="95"/>
      <c r="H34" s="205" t="s">
        <v>246</v>
      </c>
      <c r="I34" s="201">
        <f>(720/20)</f>
        <v>36</v>
      </c>
      <c r="J34" s="200"/>
      <c r="K34" s="200" t="s">
        <v>381</v>
      </c>
      <c r="L34" s="204"/>
      <c r="M34" s="204"/>
      <c r="N34" s="242"/>
      <c r="O34" s="355" t="s">
        <v>382</v>
      </c>
      <c r="P34" s="537"/>
    </row>
    <row r="35" spans="1:16" ht="15.75" thickBot="1" x14ac:dyDescent="0.3">
      <c r="A35" s="723"/>
      <c r="B35" s="724"/>
      <c r="C35" s="725"/>
      <c r="D35" s="11"/>
      <c r="E35" s="637"/>
      <c r="F35" s="638"/>
      <c r="G35" s="679"/>
      <c r="H35" s="679"/>
      <c r="I35" s="726"/>
      <c r="J35" s="726"/>
      <c r="K35" s="726"/>
      <c r="L35" s="726"/>
      <c r="M35" s="726"/>
      <c r="N35" s="726"/>
      <c r="O35" s="678"/>
      <c r="P35" s="537"/>
    </row>
    <row r="36" spans="1:16" ht="15.75" thickBot="1" x14ac:dyDescent="0.3">
      <c r="A36" s="457">
        <v>322300061</v>
      </c>
      <c r="B36" s="22" t="s">
        <v>125</v>
      </c>
      <c r="C36" s="301" t="s">
        <v>47</v>
      </c>
      <c r="D36" s="11"/>
      <c r="E36" s="360">
        <f>(F36+I36)/2</f>
        <v>417.19</v>
      </c>
      <c r="F36" s="41">
        <v>334.38</v>
      </c>
      <c r="G36" s="58"/>
      <c r="H36" s="135" t="s">
        <v>271</v>
      </c>
      <c r="I36" s="146">
        <v>500</v>
      </c>
      <c r="J36" s="135"/>
      <c r="K36" s="135" t="s">
        <v>383</v>
      </c>
      <c r="L36" s="145"/>
      <c r="M36" s="145"/>
      <c r="N36" s="126"/>
      <c r="O36" s="355" t="s">
        <v>384</v>
      </c>
      <c r="P36" s="537"/>
    </row>
    <row r="37" spans="1:16" ht="15.75" thickBot="1" x14ac:dyDescent="0.3">
      <c r="A37" s="647"/>
      <c r="B37" s="648"/>
      <c r="C37" s="649"/>
      <c r="D37" s="11"/>
      <c r="E37" s="637"/>
      <c r="F37" s="638"/>
      <c r="G37" s="726"/>
      <c r="H37" s="726"/>
      <c r="I37" s="726"/>
      <c r="J37" s="726"/>
      <c r="K37" s="726"/>
      <c r="L37" s="726"/>
      <c r="M37" s="726"/>
      <c r="N37" s="726"/>
      <c r="O37" s="657"/>
      <c r="P37" s="537"/>
    </row>
    <row r="38" spans="1:16" ht="15.75" thickBot="1" x14ac:dyDescent="0.3">
      <c r="A38" s="307">
        <v>320300033</v>
      </c>
      <c r="B38" s="66" t="s">
        <v>67</v>
      </c>
      <c r="C38" s="308" t="s">
        <v>65</v>
      </c>
      <c r="D38" s="11"/>
      <c r="E38" s="506">
        <f>(F38)</f>
        <v>885</v>
      </c>
      <c r="F38" s="507">
        <v>885</v>
      </c>
      <c r="G38" s="57"/>
      <c r="H38" s="508" t="s">
        <v>317</v>
      </c>
      <c r="I38" s="508"/>
      <c r="J38" s="508"/>
      <c r="K38" s="508"/>
      <c r="L38" s="509"/>
      <c r="M38" s="509"/>
      <c r="N38" s="508"/>
      <c r="O38" s="510"/>
      <c r="P38" s="537"/>
    </row>
    <row r="39" spans="1:16" ht="15.75" thickBot="1" x14ac:dyDescent="0.3">
      <c r="A39" s="647"/>
      <c r="B39" s="648"/>
      <c r="C39" s="649"/>
      <c r="D39" s="11"/>
      <c r="E39" s="637"/>
      <c r="F39" s="638"/>
      <c r="G39" s="638"/>
      <c r="H39" s="638"/>
      <c r="I39" s="638"/>
      <c r="J39" s="638"/>
      <c r="K39" s="638"/>
      <c r="L39" s="638"/>
      <c r="M39" s="638"/>
      <c r="N39" s="638"/>
      <c r="O39" s="650"/>
      <c r="P39" s="537"/>
    </row>
    <row r="40" spans="1:16" ht="15.75" thickBot="1" x14ac:dyDescent="0.3">
      <c r="A40" s="461">
        <v>3207000511</v>
      </c>
      <c r="B40" s="23" t="s">
        <v>291</v>
      </c>
      <c r="C40" s="310" t="s">
        <v>47</v>
      </c>
      <c r="D40" s="11"/>
      <c r="E40" s="666"/>
      <c r="F40" s="667"/>
      <c r="G40" s="667"/>
      <c r="H40" s="667"/>
      <c r="I40" s="667"/>
      <c r="J40" s="667"/>
      <c r="K40" s="667"/>
      <c r="L40" s="667"/>
      <c r="M40" s="667"/>
      <c r="N40" s="667"/>
      <c r="O40" s="668"/>
      <c r="P40" s="537"/>
    </row>
    <row r="41" spans="1:16" ht="15.75" thickBot="1" x14ac:dyDescent="0.3">
      <c r="A41" s="647"/>
      <c r="B41" s="648"/>
      <c r="C41" s="649"/>
      <c r="D41" s="11"/>
      <c r="E41" s="637"/>
      <c r="F41" s="638"/>
      <c r="G41" s="638"/>
      <c r="H41" s="638"/>
      <c r="I41" s="638"/>
      <c r="J41" s="638"/>
      <c r="K41" s="638"/>
      <c r="L41" s="638"/>
      <c r="M41" s="638"/>
      <c r="N41" s="638"/>
      <c r="O41" s="639"/>
      <c r="P41" s="537"/>
    </row>
    <row r="42" spans="1:16" ht="15.75" thickBot="1" x14ac:dyDescent="0.3">
      <c r="A42" s="457">
        <v>321600012</v>
      </c>
      <c r="B42" s="22" t="s">
        <v>33</v>
      </c>
      <c r="C42" s="301" t="s">
        <v>47</v>
      </c>
      <c r="D42" s="11"/>
      <c r="E42" s="361">
        <f>(F42+I42)/2</f>
        <v>27.828150000000001</v>
      </c>
      <c r="F42" s="41">
        <f>(2265.63/100)</f>
        <v>22.656300000000002</v>
      </c>
      <c r="G42" s="60" t="s">
        <v>252</v>
      </c>
      <c r="H42" s="34" t="s">
        <v>32</v>
      </c>
      <c r="I42" s="52">
        <f>(3300/100)</f>
        <v>33</v>
      </c>
      <c r="J42" s="59" t="s">
        <v>40</v>
      </c>
      <c r="K42" s="117" t="s">
        <v>285</v>
      </c>
      <c r="L42" s="149"/>
      <c r="M42" s="149"/>
      <c r="N42" s="128"/>
      <c r="O42" s="355" t="s">
        <v>147</v>
      </c>
      <c r="P42" s="537"/>
    </row>
    <row r="43" spans="1:16" ht="15.75" thickBot="1" x14ac:dyDescent="0.3">
      <c r="A43" s="647"/>
      <c r="B43" s="648"/>
      <c r="C43" s="649"/>
      <c r="D43" s="11"/>
      <c r="E43" s="637"/>
      <c r="F43" s="638"/>
      <c r="G43" s="638"/>
      <c r="H43" s="638"/>
      <c r="I43" s="638"/>
      <c r="J43" s="638"/>
      <c r="K43" s="638"/>
      <c r="L43" s="638"/>
      <c r="M43" s="638"/>
      <c r="N43" s="638"/>
      <c r="O43" s="657"/>
      <c r="P43" s="537"/>
    </row>
    <row r="44" spans="1:16" ht="15.75" thickBot="1" x14ac:dyDescent="0.3">
      <c r="A44" s="457">
        <v>320900071</v>
      </c>
      <c r="B44" s="22" t="s">
        <v>37</v>
      </c>
      <c r="C44" s="301" t="s">
        <v>65</v>
      </c>
      <c r="D44" s="11"/>
      <c r="E44" s="360">
        <f>(F44+I44)/2</f>
        <v>510</v>
      </c>
      <c r="F44" s="41">
        <v>490</v>
      </c>
      <c r="G44" s="59" t="s">
        <v>226</v>
      </c>
      <c r="H44" s="34" t="s">
        <v>38</v>
      </c>
      <c r="I44" s="52">
        <v>530</v>
      </c>
      <c r="J44" s="59"/>
      <c r="K44" s="34" t="s">
        <v>227</v>
      </c>
      <c r="L44" s="150"/>
      <c r="M44" s="150"/>
      <c r="N44" s="117"/>
      <c r="O44" s="365"/>
      <c r="P44" s="537"/>
    </row>
    <row r="45" spans="1:16" ht="15.75" thickBot="1" x14ac:dyDescent="0.3">
      <c r="A45" s="651" t="s">
        <v>301</v>
      </c>
      <c r="B45" s="652"/>
      <c r="C45" s="653"/>
      <c r="D45" s="11"/>
      <c r="E45" s="637"/>
      <c r="F45" s="638"/>
      <c r="G45" s="638"/>
      <c r="H45" s="638"/>
      <c r="I45" s="638"/>
      <c r="J45" s="638"/>
      <c r="K45" s="638"/>
      <c r="L45" s="638"/>
      <c r="M45" s="638"/>
      <c r="N45" s="638"/>
      <c r="O45" s="650"/>
      <c r="P45" s="537"/>
    </row>
    <row r="46" spans="1:16" ht="15.75" thickBot="1" x14ac:dyDescent="0.3">
      <c r="A46" s="685">
        <v>32150002</v>
      </c>
      <c r="B46" s="21" t="s">
        <v>115</v>
      </c>
      <c r="C46" s="295" t="s">
        <v>60</v>
      </c>
      <c r="D46" s="11"/>
      <c r="E46" s="366">
        <f>(F46)</f>
        <v>450</v>
      </c>
      <c r="F46" s="109">
        <v>450</v>
      </c>
      <c r="G46" s="275" t="s">
        <v>353</v>
      </c>
      <c r="H46" s="224" t="s">
        <v>354</v>
      </c>
      <c r="I46" s="11"/>
      <c r="J46" s="176"/>
      <c r="K46" s="107"/>
      <c r="L46" s="207"/>
      <c r="M46" s="207"/>
      <c r="N46" s="206"/>
      <c r="O46" s="367"/>
      <c r="P46" s="537"/>
    </row>
    <row r="47" spans="1:16" ht="15.75" thickBot="1" x14ac:dyDescent="0.3">
      <c r="A47" s="685"/>
      <c r="B47" s="16" t="s">
        <v>116</v>
      </c>
      <c r="C47" s="296" t="s">
        <v>71</v>
      </c>
      <c r="D47" s="11"/>
      <c r="E47" s="368">
        <f>(F47+I47)/2</f>
        <v>440</v>
      </c>
      <c r="F47" s="110">
        <v>390</v>
      </c>
      <c r="G47" s="470" t="s">
        <v>353</v>
      </c>
      <c r="H47" s="259" t="s">
        <v>352</v>
      </c>
      <c r="I47" s="188">
        <v>490</v>
      </c>
      <c r="J47" s="189" t="s">
        <v>385</v>
      </c>
      <c r="K47" s="190" t="s">
        <v>386</v>
      </c>
      <c r="L47" s="191"/>
      <c r="M47" s="191"/>
      <c r="N47" s="190"/>
      <c r="O47" s="369"/>
      <c r="P47" s="537"/>
    </row>
    <row r="48" spans="1:16" ht="15.75" thickBot="1" x14ac:dyDescent="0.3">
      <c r="A48" s="647"/>
      <c r="B48" s="648"/>
      <c r="C48" s="649"/>
      <c r="D48" s="11"/>
      <c r="E48" s="637"/>
      <c r="F48" s="638"/>
      <c r="G48" s="638"/>
      <c r="H48" s="638"/>
      <c r="I48" s="638"/>
      <c r="J48" s="638"/>
      <c r="K48" s="638"/>
      <c r="L48" s="638"/>
      <c r="M48" s="638"/>
      <c r="N48" s="638"/>
      <c r="O48" s="650"/>
      <c r="P48" s="537"/>
    </row>
    <row r="49" spans="1:16" ht="15.75" thickBot="1" x14ac:dyDescent="0.3">
      <c r="A49" s="457">
        <v>3212002017</v>
      </c>
      <c r="B49" s="92" t="s">
        <v>111</v>
      </c>
      <c r="C49" s="301" t="s">
        <v>65</v>
      </c>
      <c r="D49" s="11"/>
      <c r="E49" s="360">
        <f>(F49)</f>
        <v>3750</v>
      </c>
      <c r="F49" s="41">
        <v>3750</v>
      </c>
      <c r="G49" s="269" t="s">
        <v>388</v>
      </c>
      <c r="H49" s="208" t="s">
        <v>387</v>
      </c>
      <c r="I49" s="208"/>
      <c r="J49" s="208"/>
      <c r="K49" s="208"/>
      <c r="L49" s="209"/>
      <c r="M49" s="209"/>
      <c r="N49" s="34"/>
      <c r="O49" s="365"/>
      <c r="P49" s="537"/>
    </row>
    <row r="50" spans="1:16" ht="15.75" thickBot="1" x14ac:dyDescent="0.3">
      <c r="A50" s="651" t="s">
        <v>302</v>
      </c>
      <c r="B50" s="652"/>
      <c r="C50" s="653"/>
      <c r="D50" s="11"/>
      <c r="E50" s="637"/>
      <c r="F50" s="638"/>
      <c r="G50" s="638"/>
      <c r="H50" s="638"/>
      <c r="I50" s="638"/>
      <c r="J50" s="638"/>
      <c r="K50" s="638"/>
      <c r="L50" s="638"/>
      <c r="M50" s="638"/>
      <c r="N50" s="638"/>
      <c r="O50" s="650"/>
      <c r="P50" s="537"/>
    </row>
    <row r="51" spans="1:16" ht="15.75" thickBot="1" x14ac:dyDescent="0.3">
      <c r="A51" s="461">
        <v>32220001</v>
      </c>
      <c r="B51" s="26" t="s">
        <v>312</v>
      </c>
      <c r="C51" s="292" t="s">
        <v>47</v>
      </c>
      <c r="D51" s="11"/>
      <c r="E51" s="370">
        <f>(F51+I51)/2</f>
        <v>1729.405</v>
      </c>
      <c r="F51" s="43">
        <v>2007.81</v>
      </c>
      <c r="G51" s="271" t="s">
        <v>420</v>
      </c>
      <c r="H51" s="171" t="s">
        <v>262</v>
      </c>
      <c r="I51" s="210">
        <v>1451</v>
      </c>
      <c r="J51" s="271" t="s">
        <v>264</v>
      </c>
      <c r="K51" s="211" t="s">
        <v>263</v>
      </c>
      <c r="L51" s="212"/>
      <c r="M51" s="212"/>
      <c r="N51" s="211"/>
      <c r="O51" s="371"/>
      <c r="P51" s="537"/>
    </row>
    <row r="52" spans="1:16" ht="15.75" thickBot="1" x14ac:dyDescent="0.3">
      <c r="A52" s="647"/>
      <c r="B52" s="648"/>
      <c r="C52" s="649"/>
      <c r="D52" s="11"/>
      <c r="E52" s="637"/>
      <c r="F52" s="638"/>
      <c r="G52" s="638"/>
      <c r="H52" s="638"/>
      <c r="I52" s="638"/>
      <c r="J52" s="638"/>
      <c r="K52" s="638"/>
      <c r="L52" s="638"/>
      <c r="M52" s="638"/>
      <c r="N52" s="638"/>
      <c r="O52" s="650"/>
      <c r="P52" s="537"/>
    </row>
    <row r="53" spans="1:16" ht="15.75" thickBot="1" x14ac:dyDescent="0.3">
      <c r="A53" s="457">
        <v>321500041</v>
      </c>
      <c r="B53" s="22" t="s">
        <v>119</v>
      </c>
      <c r="C53" s="301" t="s">
        <v>65</v>
      </c>
      <c r="D53" s="11"/>
      <c r="E53" s="360">
        <f>(F53)</f>
        <v>949.2188000000001</v>
      </c>
      <c r="F53" s="41">
        <f>(94921.88/100)</f>
        <v>949.2188000000001</v>
      </c>
      <c r="G53" s="269" t="s">
        <v>3</v>
      </c>
      <c r="H53" s="208" t="s">
        <v>344</v>
      </c>
      <c r="I53" s="208"/>
      <c r="J53" s="208"/>
      <c r="K53" s="208"/>
      <c r="L53" s="213"/>
      <c r="M53" s="213"/>
      <c r="N53" s="214"/>
      <c r="O53" s="365"/>
      <c r="P53" s="537"/>
    </row>
    <row r="54" spans="1:16" ht="15.75" thickBot="1" x14ac:dyDescent="0.3">
      <c r="A54" s="647"/>
      <c r="B54" s="648"/>
      <c r="C54" s="649"/>
      <c r="D54" s="11"/>
      <c r="E54" s="637"/>
      <c r="F54" s="638"/>
      <c r="G54" s="638"/>
      <c r="H54" s="638"/>
      <c r="I54" s="638"/>
      <c r="J54" s="638"/>
      <c r="K54" s="638"/>
      <c r="L54" s="638"/>
      <c r="M54" s="638"/>
      <c r="N54" s="638"/>
      <c r="O54" s="650"/>
      <c r="P54" s="537"/>
    </row>
    <row r="55" spans="1:16" ht="15.75" thickBot="1" x14ac:dyDescent="0.3">
      <c r="A55" s="457">
        <v>3201000612</v>
      </c>
      <c r="B55" s="22" t="s">
        <v>50</v>
      </c>
      <c r="C55" s="301" t="s">
        <v>47</v>
      </c>
      <c r="D55" s="11"/>
      <c r="E55" s="360">
        <f>(F55)</f>
        <v>192</v>
      </c>
      <c r="F55" s="45">
        <v>192</v>
      </c>
      <c r="G55" s="59"/>
      <c r="H55" s="215" t="s">
        <v>339</v>
      </c>
      <c r="I55" s="216"/>
      <c r="J55" s="217"/>
      <c r="K55" s="129"/>
      <c r="L55" s="152"/>
      <c r="M55" s="152"/>
      <c r="N55" s="118"/>
      <c r="O55" s="372"/>
      <c r="P55" s="537"/>
    </row>
    <row r="56" spans="1:16" ht="15.75" thickBot="1" x14ac:dyDescent="0.3">
      <c r="A56" s="647"/>
      <c r="B56" s="648"/>
      <c r="C56" s="649"/>
      <c r="D56" s="12"/>
      <c r="E56" s="654"/>
      <c r="F56" s="655"/>
      <c r="G56" s="655"/>
      <c r="H56" s="655"/>
      <c r="I56" s="655"/>
      <c r="J56" s="655"/>
      <c r="K56" s="655"/>
      <c r="L56" s="655"/>
      <c r="M56" s="655"/>
      <c r="N56" s="655"/>
      <c r="O56" s="656"/>
      <c r="P56" s="537"/>
    </row>
    <row r="57" spans="1:16" ht="15.75" thickBot="1" x14ac:dyDescent="0.3">
      <c r="A57" s="457">
        <v>321500036</v>
      </c>
      <c r="B57" s="22" t="s">
        <v>117</v>
      </c>
      <c r="C57" s="301" t="s">
        <v>118</v>
      </c>
      <c r="D57" s="11"/>
      <c r="E57" s="360">
        <f>(F57)</f>
        <v>1562.5</v>
      </c>
      <c r="F57" s="41">
        <v>1562.5</v>
      </c>
      <c r="G57" s="59" t="s">
        <v>251</v>
      </c>
      <c r="H57" s="215" t="s">
        <v>250</v>
      </c>
      <c r="I57" s="217"/>
      <c r="J57" s="217"/>
      <c r="K57" s="218"/>
      <c r="L57" s="149"/>
      <c r="M57" s="149"/>
      <c r="N57" s="128"/>
      <c r="O57" s="365"/>
      <c r="P57" s="537"/>
    </row>
    <row r="58" spans="1:16" ht="15.75" thickBot="1" x14ac:dyDescent="0.3">
      <c r="A58" s="651" t="s">
        <v>303</v>
      </c>
      <c r="B58" s="652"/>
      <c r="C58" s="653"/>
      <c r="D58" s="11"/>
      <c r="E58" s="637"/>
      <c r="F58" s="638"/>
      <c r="G58" s="638"/>
      <c r="H58" s="638"/>
      <c r="I58" s="638"/>
      <c r="J58" s="638"/>
      <c r="K58" s="638"/>
      <c r="L58" s="638"/>
      <c r="M58" s="638"/>
      <c r="N58" s="638"/>
      <c r="O58" s="639"/>
      <c r="P58" s="537"/>
    </row>
    <row r="59" spans="1:16" ht="15.75" thickBot="1" x14ac:dyDescent="0.3">
      <c r="A59" s="457">
        <v>32050001</v>
      </c>
      <c r="B59" s="21" t="s">
        <v>313</v>
      </c>
      <c r="C59" s="295" t="s">
        <v>47</v>
      </c>
      <c r="D59" s="11"/>
      <c r="E59" s="361">
        <v>20</v>
      </c>
      <c r="F59" s="41">
        <f>(1000/50)</f>
        <v>20</v>
      </c>
      <c r="G59" s="59"/>
      <c r="H59" s="215" t="s">
        <v>340</v>
      </c>
      <c r="I59" s="217"/>
      <c r="J59" s="217"/>
      <c r="K59" s="129"/>
      <c r="L59" s="152"/>
      <c r="M59" s="152"/>
      <c r="N59" s="128"/>
      <c r="O59" s="355" t="s">
        <v>289</v>
      </c>
      <c r="P59" s="537"/>
    </row>
    <row r="60" spans="1:16" ht="15.75" thickBot="1" x14ac:dyDescent="0.3">
      <c r="A60" s="647"/>
      <c r="B60" s="648"/>
      <c r="C60" s="649"/>
      <c r="D60" s="11"/>
      <c r="E60" s="637"/>
      <c r="F60" s="638"/>
      <c r="G60" s="638"/>
      <c r="H60" s="638"/>
      <c r="I60" s="638"/>
      <c r="J60" s="638"/>
      <c r="K60" s="638"/>
      <c r="L60" s="638"/>
      <c r="M60" s="638"/>
      <c r="N60" s="638"/>
      <c r="O60" s="657"/>
      <c r="P60" s="537"/>
    </row>
    <row r="61" spans="1:16" ht="15.75" thickBot="1" x14ac:dyDescent="0.3">
      <c r="A61" s="463">
        <v>320700121</v>
      </c>
      <c r="B61" s="23" t="s">
        <v>84</v>
      </c>
      <c r="C61" s="310" t="s">
        <v>47</v>
      </c>
      <c r="D61" s="11"/>
      <c r="E61" s="703"/>
      <c r="F61" s="704"/>
      <c r="G61" s="704"/>
      <c r="H61" s="704"/>
      <c r="I61" s="704"/>
      <c r="J61" s="704"/>
      <c r="K61" s="704"/>
      <c r="L61" s="704"/>
      <c r="M61" s="704"/>
      <c r="N61" s="704"/>
      <c r="O61" s="705"/>
      <c r="P61" s="537"/>
    </row>
    <row r="62" spans="1:16" ht="15.75" thickBot="1" x14ac:dyDescent="0.3">
      <c r="A62" s="651" t="s">
        <v>283</v>
      </c>
      <c r="B62" s="652"/>
      <c r="C62" s="653"/>
      <c r="D62" s="11"/>
      <c r="E62" s="637"/>
      <c r="F62" s="638"/>
      <c r="G62" s="638"/>
      <c r="H62" s="638"/>
      <c r="I62" s="638"/>
      <c r="J62" s="638"/>
      <c r="K62" s="638"/>
      <c r="L62" s="638"/>
      <c r="M62" s="638"/>
      <c r="N62" s="638"/>
      <c r="O62" s="639"/>
      <c r="P62" s="537"/>
    </row>
    <row r="63" spans="1:16" ht="15.75" thickBot="1" x14ac:dyDescent="0.3">
      <c r="A63" s="685">
        <v>32160002</v>
      </c>
      <c r="B63" s="21" t="s">
        <v>121</v>
      </c>
      <c r="C63" s="295" t="s">
        <v>47</v>
      </c>
      <c r="D63" s="11"/>
      <c r="E63" s="354">
        <f>(F63+I63+L63)/3</f>
        <v>68.408333333333331</v>
      </c>
      <c r="F63" s="38">
        <f>(6406.25/100)</f>
        <v>64.0625</v>
      </c>
      <c r="G63" s="265" t="s">
        <v>254</v>
      </c>
      <c r="H63" s="29" t="s">
        <v>257</v>
      </c>
      <c r="I63" s="49">
        <f>(7656.25/100)</f>
        <v>76.5625</v>
      </c>
      <c r="J63" s="265" t="s">
        <v>255</v>
      </c>
      <c r="K63" s="29" t="s">
        <v>258</v>
      </c>
      <c r="L63" s="83">
        <f>(6460/100)</f>
        <v>64.599999999999994</v>
      </c>
      <c r="M63" s="468" t="s">
        <v>422</v>
      </c>
      <c r="N63" s="234" t="s">
        <v>423</v>
      </c>
      <c r="O63" s="355" t="s">
        <v>389</v>
      </c>
      <c r="P63" s="537"/>
    </row>
    <row r="64" spans="1:16" ht="15.75" thickBot="1" x14ac:dyDescent="0.3">
      <c r="A64" s="685"/>
      <c r="B64" s="5" t="s">
        <v>122</v>
      </c>
      <c r="C64" s="298" t="s">
        <v>47</v>
      </c>
      <c r="D64" s="11"/>
      <c r="E64" s="354">
        <f t="shared" ref="E64" si="0">(F64+I64+L64)/3</f>
        <v>79.852933333333326</v>
      </c>
      <c r="F64" s="40">
        <f>(7656.25/100)</f>
        <v>76.5625</v>
      </c>
      <c r="G64" s="270" t="s">
        <v>254</v>
      </c>
      <c r="H64" s="33" t="s">
        <v>253</v>
      </c>
      <c r="I64" s="51">
        <f>(8515.63/100)</f>
        <v>85.156299999999987</v>
      </c>
      <c r="J64" s="270" t="s">
        <v>255</v>
      </c>
      <c r="K64" s="33" t="s">
        <v>256</v>
      </c>
      <c r="L64" s="143">
        <f>(7784/100)</f>
        <v>77.84</v>
      </c>
      <c r="M64" s="467" t="s">
        <v>422</v>
      </c>
      <c r="N64" s="234" t="s">
        <v>421</v>
      </c>
      <c r="O64" s="355" t="s">
        <v>390</v>
      </c>
      <c r="P64" s="537"/>
    </row>
    <row r="65" spans="1:16" ht="15.75" thickBot="1" x14ac:dyDescent="0.3">
      <c r="A65" s="685"/>
      <c r="B65" s="16" t="s">
        <v>14</v>
      </c>
      <c r="C65" s="296" t="s">
        <v>47</v>
      </c>
      <c r="D65" s="11"/>
      <c r="E65" s="354">
        <f>(F65+I65)/2</f>
        <v>83.45705000000001</v>
      </c>
      <c r="F65" s="39">
        <f>(8644.53/100)</f>
        <v>86.445300000000003</v>
      </c>
      <c r="G65" s="57" t="s">
        <v>40</v>
      </c>
      <c r="H65" s="30" t="s">
        <v>13</v>
      </c>
      <c r="I65" s="50">
        <f>(8046.88/100)</f>
        <v>80.468800000000002</v>
      </c>
      <c r="J65" s="266" t="s">
        <v>255</v>
      </c>
      <c r="K65" s="30" t="s">
        <v>259</v>
      </c>
      <c r="L65" s="179"/>
      <c r="M65" s="522"/>
      <c r="N65" s="236"/>
      <c r="O65" s="355" t="s">
        <v>389</v>
      </c>
      <c r="P65" s="537"/>
    </row>
    <row r="66" spans="1:16" ht="15.75" thickBot="1" x14ac:dyDescent="0.3">
      <c r="A66" s="651"/>
      <c r="B66" s="652"/>
      <c r="C66" s="653"/>
      <c r="D66" s="473"/>
      <c r="E66" s="679"/>
      <c r="F66" s="679"/>
      <c r="G66" s="679"/>
      <c r="H66" s="679"/>
      <c r="I66" s="679"/>
      <c r="J66" s="679"/>
      <c r="K66" s="679"/>
      <c r="L66" s="638"/>
      <c r="M66" s="638"/>
      <c r="N66" s="638"/>
      <c r="O66" s="657"/>
      <c r="P66" s="537"/>
    </row>
    <row r="67" spans="1:16" ht="15.75" thickBot="1" x14ac:dyDescent="0.3">
      <c r="A67" s="460">
        <v>321200161</v>
      </c>
      <c r="B67" s="77" t="s">
        <v>108</v>
      </c>
      <c r="C67" s="337" t="s">
        <v>65</v>
      </c>
      <c r="D67" s="473"/>
      <c r="E67" s="475"/>
      <c r="F67" s="474"/>
      <c r="G67" s="485"/>
      <c r="H67" s="472"/>
      <c r="I67" s="472"/>
      <c r="J67" s="472"/>
      <c r="K67" s="472"/>
      <c r="L67" s="163"/>
      <c r="M67" s="163"/>
      <c r="N67" s="121"/>
      <c r="O67" s="373"/>
      <c r="P67" s="537"/>
    </row>
    <row r="68" spans="1:16" ht="15.75" thickBot="1" x14ac:dyDescent="0.3">
      <c r="A68" s="306">
        <v>321200172</v>
      </c>
      <c r="B68" s="76" t="s">
        <v>109</v>
      </c>
      <c r="C68" s="314" t="s">
        <v>65</v>
      </c>
      <c r="D68" s="473"/>
      <c r="E68" s="476"/>
      <c r="F68" s="474"/>
      <c r="G68" s="471"/>
      <c r="H68" s="472"/>
      <c r="I68" s="472"/>
      <c r="J68" s="472"/>
      <c r="K68" s="472"/>
      <c r="L68" s="192"/>
      <c r="M68" s="192"/>
      <c r="N68" s="193"/>
      <c r="O68" s="374"/>
      <c r="P68" s="537"/>
    </row>
    <row r="69" spans="1:16" ht="15.75" thickBot="1" x14ac:dyDescent="0.3">
      <c r="A69" s="651"/>
      <c r="B69" s="652"/>
      <c r="C69" s="653"/>
      <c r="D69" s="11"/>
      <c r="E69" s="680"/>
      <c r="F69" s="677"/>
      <c r="G69" s="677"/>
      <c r="H69" s="677"/>
      <c r="I69" s="677"/>
      <c r="J69" s="677"/>
      <c r="K69" s="677"/>
      <c r="L69" s="638"/>
      <c r="M69" s="638"/>
      <c r="N69" s="638"/>
      <c r="O69" s="650"/>
      <c r="P69" s="537"/>
    </row>
    <row r="70" spans="1:16" ht="15.75" thickBot="1" x14ac:dyDescent="0.3">
      <c r="A70" s="307">
        <v>321200192</v>
      </c>
      <c r="B70" s="66" t="s">
        <v>110</v>
      </c>
      <c r="C70" s="308" t="s">
        <v>47</v>
      </c>
      <c r="D70" s="11"/>
      <c r="E70" s="354">
        <v>950</v>
      </c>
      <c r="F70" s="41">
        <v>950</v>
      </c>
      <c r="G70" s="59"/>
      <c r="H70" s="215" t="s">
        <v>318</v>
      </c>
      <c r="I70" s="217"/>
      <c r="J70" s="217"/>
      <c r="K70" s="218"/>
      <c r="L70" s="209"/>
      <c r="M70" s="209"/>
      <c r="N70" s="34"/>
      <c r="O70" s="365"/>
      <c r="P70" s="537"/>
    </row>
    <row r="71" spans="1:16" ht="15.75" thickBot="1" x14ac:dyDescent="0.3">
      <c r="A71" s="651" t="s">
        <v>282</v>
      </c>
      <c r="B71" s="652"/>
      <c r="C71" s="653"/>
      <c r="D71" s="11"/>
      <c r="E71" s="637"/>
      <c r="F71" s="638"/>
      <c r="G71" s="638"/>
      <c r="H71" s="638"/>
      <c r="I71" s="638"/>
      <c r="J71" s="638"/>
      <c r="K71" s="638"/>
      <c r="L71" s="638"/>
      <c r="M71" s="638"/>
      <c r="N71" s="638"/>
      <c r="O71" s="639"/>
      <c r="P71" s="537"/>
    </row>
    <row r="72" spans="1:16" ht="15.75" thickBot="1" x14ac:dyDescent="0.3">
      <c r="A72" s="685">
        <v>32020003</v>
      </c>
      <c r="B72" s="21" t="s">
        <v>57</v>
      </c>
      <c r="C72" s="295" t="s">
        <v>56</v>
      </c>
      <c r="D72" s="11"/>
      <c r="E72" s="362">
        <f>(F72+I72)/2</f>
        <v>2161.875</v>
      </c>
      <c r="F72" s="38">
        <v>2343.75</v>
      </c>
      <c r="G72" s="265" t="s">
        <v>155</v>
      </c>
      <c r="H72" s="29" t="s">
        <v>156</v>
      </c>
      <c r="I72" s="49">
        <v>1980</v>
      </c>
      <c r="J72" s="486" t="s">
        <v>159</v>
      </c>
      <c r="K72" s="29" t="s">
        <v>158</v>
      </c>
      <c r="L72" s="197"/>
      <c r="M72" s="197"/>
      <c r="N72" s="235"/>
      <c r="O72" s="355" t="s">
        <v>157</v>
      </c>
      <c r="P72" s="537"/>
    </row>
    <row r="73" spans="1:16" ht="15.75" thickBot="1" x14ac:dyDescent="0.3">
      <c r="A73" s="706"/>
      <c r="B73" s="5" t="s">
        <v>9</v>
      </c>
      <c r="C73" s="298" t="s">
        <v>58</v>
      </c>
      <c r="D73" s="11"/>
      <c r="E73" s="363">
        <f>(F73)</f>
        <v>7.96875</v>
      </c>
      <c r="F73" s="39">
        <f>(15937.5/2000)</f>
        <v>7.96875</v>
      </c>
      <c r="G73" s="266" t="s">
        <v>155</v>
      </c>
      <c r="H73" s="130" t="s">
        <v>160</v>
      </c>
      <c r="I73" s="131"/>
      <c r="J73" s="131"/>
      <c r="K73" s="165"/>
      <c r="L73" s="180"/>
      <c r="M73" s="180"/>
      <c r="N73" s="236"/>
      <c r="O73" s="355" t="s">
        <v>311</v>
      </c>
      <c r="P73" s="537"/>
    </row>
    <row r="74" spans="1:16" ht="15.75" thickBot="1" x14ac:dyDescent="0.3">
      <c r="A74" s="306">
        <v>320200024</v>
      </c>
      <c r="B74" s="76" t="s">
        <v>55</v>
      </c>
      <c r="C74" s="314" t="s">
        <v>56</v>
      </c>
      <c r="D74" s="11"/>
      <c r="E74" s="663"/>
      <c r="F74" s="664"/>
      <c r="G74" s="664"/>
      <c r="H74" s="664"/>
      <c r="I74" s="664"/>
      <c r="J74" s="664"/>
      <c r="K74" s="664"/>
      <c r="L74" s="664"/>
      <c r="M74" s="664"/>
      <c r="N74" s="664"/>
      <c r="O74" s="672"/>
      <c r="P74" s="537"/>
    </row>
    <row r="75" spans="1:16" ht="15.75" thickBot="1" x14ac:dyDescent="0.3">
      <c r="A75" s="651"/>
      <c r="B75" s="652"/>
      <c r="C75" s="653"/>
      <c r="D75" s="11"/>
      <c r="E75" s="637"/>
      <c r="F75" s="638"/>
      <c r="G75" s="638"/>
      <c r="H75" s="638"/>
      <c r="I75" s="638"/>
      <c r="J75" s="638"/>
      <c r="K75" s="638"/>
      <c r="L75" s="679"/>
      <c r="M75" s="638"/>
      <c r="N75" s="638"/>
      <c r="O75" s="639"/>
      <c r="P75" s="537"/>
    </row>
    <row r="76" spans="1:16" ht="16.5" thickBot="1" x14ac:dyDescent="0.3">
      <c r="A76" s="457">
        <v>320500026</v>
      </c>
      <c r="B76" s="22" t="s">
        <v>20</v>
      </c>
      <c r="C76" s="301" t="s">
        <v>68</v>
      </c>
      <c r="D76" s="11"/>
      <c r="E76" s="361">
        <f>(F76+I76+L76)/3</f>
        <v>234</v>
      </c>
      <c r="F76" s="46">
        <v>157</v>
      </c>
      <c r="G76" s="269" t="s">
        <v>182</v>
      </c>
      <c r="H76" s="14" t="s">
        <v>21</v>
      </c>
      <c r="I76" s="52">
        <v>300</v>
      </c>
      <c r="J76" s="59" t="s">
        <v>184</v>
      </c>
      <c r="K76" s="34" t="s">
        <v>183</v>
      </c>
      <c r="L76" s="143">
        <f>(980/2)/2</f>
        <v>245</v>
      </c>
      <c r="M76" s="487" t="s">
        <v>425</v>
      </c>
      <c r="N76" s="117" t="s">
        <v>424</v>
      </c>
      <c r="O76" s="355" t="s">
        <v>185</v>
      </c>
      <c r="P76" s="537"/>
    </row>
    <row r="77" spans="1:16" ht="15.75" thickBot="1" x14ac:dyDescent="0.3">
      <c r="A77" s="651" t="s">
        <v>304</v>
      </c>
      <c r="B77" s="652"/>
      <c r="C77" s="653"/>
      <c r="D77" s="11"/>
      <c r="E77" s="637"/>
      <c r="F77" s="638"/>
      <c r="G77" s="638"/>
      <c r="H77" s="638"/>
      <c r="I77" s="638"/>
      <c r="J77" s="638"/>
      <c r="K77" s="638"/>
      <c r="L77" s="677"/>
      <c r="M77" s="638"/>
      <c r="N77" s="638"/>
      <c r="O77" s="678"/>
      <c r="P77" s="537"/>
    </row>
    <row r="78" spans="1:16" ht="15.75" thickBot="1" x14ac:dyDescent="0.3">
      <c r="A78" s="315">
        <v>320100112</v>
      </c>
      <c r="B78" s="24" t="s">
        <v>292</v>
      </c>
      <c r="C78" s="316" t="s">
        <v>51</v>
      </c>
      <c r="D78" s="11"/>
      <c r="E78" s="391">
        <f>(F78+I78)/2</f>
        <v>1534.375</v>
      </c>
      <c r="F78" s="246">
        <v>1350</v>
      </c>
      <c r="G78" s="530" t="s">
        <v>146</v>
      </c>
      <c r="H78" s="527" t="s">
        <v>434</v>
      </c>
      <c r="I78" s="528">
        <v>1718.75</v>
      </c>
      <c r="J78" s="531" t="s">
        <v>435</v>
      </c>
      <c r="K78" s="529" t="s">
        <v>436</v>
      </c>
      <c r="L78" s="83"/>
      <c r="M78" s="199"/>
      <c r="N78" s="32"/>
      <c r="O78" s="376" t="s">
        <v>147</v>
      </c>
      <c r="P78" s="537"/>
    </row>
    <row r="79" spans="1:16" ht="15.75" thickBot="1" x14ac:dyDescent="0.3">
      <c r="A79" s="317">
        <v>320100123</v>
      </c>
      <c r="B79" s="7" t="s">
        <v>293</v>
      </c>
      <c r="C79" s="318" t="s">
        <v>52</v>
      </c>
      <c r="D79" s="11"/>
      <c r="E79" s="377">
        <f>(F79+I79)/2</f>
        <v>64.843800000000002</v>
      </c>
      <c r="F79" s="47">
        <f>(2968.75/50)</f>
        <v>59.375</v>
      </c>
      <c r="G79" s="272" t="s">
        <v>151</v>
      </c>
      <c r="H79" s="133" t="s">
        <v>150</v>
      </c>
      <c r="I79" s="158">
        <f>(3515.63/50)</f>
        <v>70.312600000000003</v>
      </c>
      <c r="J79" s="489" t="s">
        <v>388</v>
      </c>
      <c r="K79" s="133" t="s">
        <v>426</v>
      </c>
      <c r="L79" s="148"/>
      <c r="M79" s="148"/>
      <c r="N79" s="239"/>
      <c r="O79" s="376" t="s">
        <v>152</v>
      </c>
      <c r="P79" s="537"/>
    </row>
    <row r="80" spans="1:16" ht="15.75" thickBot="1" x14ac:dyDescent="0.3">
      <c r="A80" s="319">
        <v>3201001710</v>
      </c>
      <c r="B80" s="18" t="s">
        <v>294</v>
      </c>
      <c r="C80" s="320" t="s">
        <v>51</v>
      </c>
      <c r="D80" s="11"/>
      <c r="E80" s="375">
        <f>(F80+I80)/2</f>
        <v>1650</v>
      </c>
      <c r="F80" s="173">
        <v>2100</v>
      </c>
      <c r="G80" s="271" t="s">
        <v>372</v>
      </c>
      <c r="H80" s="171" t="s">
        <v>429</v>
      </c>
      <c r="I80" s="174">
        <v>1200</v>
      </c>
      <c r="J80" s="488" t="s">
        <v>428</v>
      </c>
      <c r="K80" s="28" t="s">
        <v>427</v>
      </c>
      <c r="L80" s="183"/>
      <c r="M80" s="183"/>
      <c r="N80" s="241"/>
      <c r="O80" s="376" t="s">
        <v>284</v>
      </c>
      <c r="P80" s="537"/>
    </row>
    <row r="81" spans="1:16" ht="15.75" thickBot="1" x14ac:dyDescent="0.3">
      <c r="A81" s="651" t="s">
        <v>276</v>
      </c>
      <c r="B81" s="652"/>
      <c r="C81" s="653"/>
      <c r="D81" s="11"/>
      <c r="E81" s="637"/>
      <c r="F81" s="638"/>
      <c r="G81" s="638"/>
      <c r="H81" s="638"/>
      <c r="I81" s="638"/>
      <c r="J81" s="638"/>
      <c r="K81" s="638"/>
      <c r="L81" s="638"/>
      <c r="M81" s="638"/>
      <c r="N81" s="638"/>
      <c r="O81" s="657"/>
      <c r="P81" s="537"/>
    </row>
    <row r="82" spans="1:16" ht="30.75" thickBot="1" x14ac:dyDescent="0.3">
      <c r="A82" s="684">
        <v>32070006</v>
      </c>
      <c r="B82" s="75" t="s">
        <v>78</v>
      </c>
      <c r="C82" s="321" t="s">
        <v>65</v>
      </c>
      <c r="D82" s="11"/>
      <c r="E82" s="378">
        <f>(F82)</f>
        <v>40</v>
      </c>
      <c r="F82" s="279">
        <v>40</v>
      </c>
      <c r="G82" s="490" t="s">
        <v>430</v>
      </c>
      <c r="H82" s="260" t="s">
        <v>391</v>
      </c>
      <c r="I82" s="219"/>
      <c r="J82" s="219"/>
      <c r="K82" s="219"/>
      <c r="L82" s="220"/>
      <c r="M82" s="220"/>
      <c r="N82" s="221"/>
      <c r="O82" s="278"/>
      <c r="P82" s="537"/>
    </row>
    <row r="83" spans="1:16" ht="15.75" thickBot="1" x14ac:dyDescent="0.3">
      <c r="A83" s="685"/>
      <c r="B83" s="5" t="s">
        <v>77</v>
      </c>
      <c r="C83" s="298" t="s">
        <v>47</v>
      </c>
      <c r="D83" s="11"/>
      <c r="E83" s="379">
        <f>(F83+I83)/2</f>
        <v>74.812600000000003</v>
      </c>
      <c r="F83" s="160">
        <v>84</v>
      </c>
      <c r="G83" s="273" t="s">
        <v>202</v>
      </c>
      <c r="H83" s="161" t="s">
        <v>6</v>
      </c>
      <c r="I83" s="162">
        <f>(1640.63/25)</f>
        <v>65.625200000000007</v>
      </c>
      <c r="J83" s="273" t="s">
        <v>39</v>
      </c>
      <c r="K83" s="159" t="s">
        <v>203</v>
      </c>
      <c r="L83" s="163"/>
      <c r="M83" s="163"/>
      <c r="N83" s="240"/>
      <c r="O83" s="380" t="s">
        <v>204</v>
      </c>
      <c r="P83" s="537"/>
    </row>
    <row r="84" spans="1:16" ht="15.75" thickBot="1" x14ac:dyDescent="0.3">
      <c r="A84" s="685"/>
      <c r="B84" s="5" t="s">
        <v>76</v>
      </c>
      <c r="C84" s="298" t="s">
        <v>47</v>
      </c>
      <c r="D84" s="11"/>
      <c r="E84" s="356">
        <f>(F84)</f>
        <v>350</v>
      </c>
      <c r="F84" s="40">
        <f>(35000/100)</f>
        <v>350</v>
      </c>
      <c r="G84" s="270" t="s">
        <v>207</v>
      </c>
      <c r="H84" s="126" t="s">
        <v>206</v>
      </c>
      <c r="I84" s="127"/>
      <c r="J84" s="127"/>
      <c r="K84" s="135"/>
      <c r="L84" s="144"/>
      <c r="M84" s="144"/>
      <c r="N84" s="33"/>
      <c r="O84" s="373"/>
      <c r="P84" s="537"/>
    </row>
    <row r="85" spans="1:16" ht="15.75" thickBot="1" x14ac:dyDescent="0.3">
      <c r="A85" s="685"/>
      <c r="B85" s="5" t="s">
        <v>75</v>
      </c>
      <c r="C85" s="298" t="s">
        <v>65</v>
      </c>
      <c r="D85" s="11"/>
      <c r="E85" s="381">
        <f t="shared" ref="E85" si="1">(F85)</f>
        <v>80</v>
      </c>
      <c r="F85" s="39">
        <v>80</v>
      </c>
      <c r="G85" s="266" t="s">
        <v>202</v>
      </c>
      <c r="H85" s="130" t="s">
        <v>205</v>
      </c>
      <c r="I85" s="131"/>
      <c r="J85" s="131"/>
      <c r="K85" s="165"/>
      <c r="L85" s="180"/>
      <c r="M85" s="180"/>
      <c r="N85" s="30"/>
      <c r="O85" s="374"/>
      <c r="P85" s="537"/>
    </row>
    <row r="86" spans="1:16" ht="15.75" thickBot="1" x14ac:dyDescent="0.3">
      <c r="A86" s="686"/>
      <c r="B86" s="76" t="s">
        <v>74</v>
      </c>
      <c r="C86" s="314" t="s">
        <v>47</v>
      </c>
      <c r="D86" s="12"/>
      <c r="E86" s="660" t="s">
        <v>342</v>
      </c>
      <c r="F86" s="661"/>
      <c r="G86" s="661"/>
      <c r="H86" s="661"/>
      <c r="I86" s="661"/>
      <c r="J86" s="661"/>
      <c r="K86" s="661"/>
      <c r="L86" s="661"/>
      <c r="M86" s="661"/>
      <c r="N86" s="661"/>
      <c r="O86" s="662"/>
      <c r="P86" s="537"/>
    </row>
    <row r="87" spans="1:16" ht="15.75" thickBot="1" x14ac:dyDescent="0.3">
      <c r="A87" s="322"/>
      <c r="B87" s="93"/>
      <c r="C87" s="323"/>
      <c r="D87" s="12"/>
      <c r="E87" s="644"/>
      <c r="F87" s="645"/>
      <c r="G87" s="645"/>
      <c r="H87" s="645"/>
      <c r="I87" s="645"/>
      <c r="J87" s="645"/>
      <c r="K87" s="645"/>
      <c r="L87" s="645"/>
      <c r="M87" s="645"/>
      <c r="N87" s="645"/>
      <c r="O87" s="646"/>
      <c r="P87" s="537"/>
    </row>
    <row r="88" spans="1:16" ht="15.75" thickBot="1" x14ac:dyDescent="0.3">
      <c r="A88" s="324">
        <v>321600081</v>
      </c>
      <c r="B88" s="92" t="s">
        <v>123</v>
      </c>
      <c r="C88" s="325" t="s">
        <v>47</v>
      </c>
      <c r="D88" s="11"/>
      <c r="E88" s="356">
        <f>(F88+I88)/2</f>
        <v>1570.5</v>
      </c>
      <c r="F88" s="41">
        <v>1291</v>
      </c>
      <c r="G88" s="222"/>
      <c r="H88" s="211" t="s">
        <v>260</v>
      </c>
      <c r="I88" s="223">
        <v>1850</v>
      </c>
      <c r="J88" s="491" t="s">
        <v>393</v>
      </c>
      <c r="K88" s="700" t="s">
        <v>392</v>
      </c>
      <c r="L88" s="701"/>
      <c r="M88" s="701"/>
      <c r="N88" s="701"/>
      <c r="O88" s="702"/>
      <c r="P88" s="537"/>
    </row>
    <row r="89" spans="1:16" ht="15.75" thickBot="1" x14ac:dyDescent="0.3">
      <c r="A89" s="651" t="s">
        <v>281</v>
      </c>
      <c r="B89" s="652"/>
      <c r="C89" s="653"/>
      <c r="D89" s="11"/>
      <c r="E89" s="637"/>
      <c r="F89" s="638"/>
      <c r="G89" s="638"/>
      <c r="H89" s="638"/>
      <c r="I89" s="638"/>
      <c r="J89" s="638"/>
      <c r="K89" s="638"/>
      <c r="L89" s="638"/>
      <c r="M89" s="638"/>
      <c r="N89" s="638"/>
      <c r="O89" s="639"/>
      <c r="P89" s="537"/>
    </row>
    <row r="90" spans="1:16" ht="16.5" thickBot="1" x14ac:dyDescent="0.3">
      <c r="A90" s="326">
        <v>32030001</v>
      </c>
      <c r="B90" s="16" t="s">
        <v>10</v>
      </c>
      <c r="C90" s="296" t="s">
        <v>47</v>
      </c>
      <c r="D90" s="11"/>
      <c r="E90" s="361">
        <f>(F90+I90)/2</f>
        <v>8.8949999999999996</v>
      </c>
      <c r="F90" s="46">
        <f>(901/100)</f>
        <v>9.01</v>
      </c>
      <c r="G90" s="269" t="s">
        <v>177</v>
      </c>
      <c r="H90" s="14" t="s">
        <v>180</v>
      </c>
      <c r="I90" s="52">
        <f>(878/100)</f>
        <v>8.7799999999999994</v>
      </c>
      <c r="J90" s="269" t="s">
        <v>179</v>
      </c>
      <c r="K90" s="34" t="s">
        <v>178</v>
      </c>
      <c r="L90" s="209"/>
      <c r="M90" s="209"/>
      <c r="N90" s="117"/>
      <c r="O90" s="355" t="s">
        <v>181</v>
      </c>
      <c r="P90" s="537"/>
    </row>
    <row r="91" spans="1:16" ht="15.75" thickBot="1" x14ac:dyDescent="0.3">
      <c r="A91" s="647"/>
      <c r="B91" s="648"/>
      <c r="C91" s="649"/>
      <c r="D91" s="11"/>
      <c r="E91" s="637"/>
      <c r="F91" s="638"/>
      <c r="G91" s="638"/>
      <c r="H91" s="638"/>
      <c r="I91" s="638"/>
      <c r="J91" s="638"/>
      <c r="K91" s="638"/>
      <c r="L91" s="638"/>
      <c r="M91" s="638"/>
      <c r="N91" s="638"/>
      <c r="O91" s="657"/>
      <c r="P91" s="537"/>
    </row>
    <row r="92" spans="1:16" ht="15.75" thickBot="1" x14ac:dyDescent="0.3">
      <c r="A92" s="307">
        <v>321500154</v>
      </c>
      <c r="B92" s="23" t="s">
        <v>329</v>
      </c>
      <c r="C92" s="310" t="s">
        <v>65</v>
      </c>
      <c r="D92" s="11"/>
      <c r="E92" s="673"/>
      <c r="F92" s="674"/>
      <c r="G92" s="674"/>
      <c r="H92" s="674"/>
      <c r="I92" s="674"/>
      <c r="J92" s="674"/>
      <c r="K92" s="674"/>
      <c r="L92" s="674"/>
      <c r="M92" s="674"/>
      <c r="N92" s="674"/>
      <c r="O92" s="675"/>
      <c r="P92" s="537"/>
    </row>
    <row r="93" spans="1:16" ht="15.75" thickBot="1" x14ac:dyDescent="0.3">
      <c r="A93" s="651" t="s">
        <v>305</v>
      </c>
      <c r="B93" s="652"/>
      <c r="C93" s="653"/>
      <c r="D93" s="11"/>
      <c r="E93" s="637"/>
      <c r="F93" s="638"/>
      <c r="G93" s="638"/>
      <c r="H93" s="638"/>
      <c r="I93" s="638"/>
      <c r="J93" s="638"/>
      <c r="K93" s="638"/>
      <c r="L93" s="638"/>
      <c r="M93" s="638"/>
      <c r="N93" s="638"/>
      <c r="O93" s="639"/>
      <c r="P93" s="537"/>
    </row>
    <row r="94" spans="1:16" ht="15.75" thickBot="1" x14ac:dyDescent="0.3">
      <c r="A94" s="717">
        <v>32070007</v>
      </c>
      <c r="B94" s="20" t="s">
        <v>80</v>
      </c>
      <c r="C94" s="292" t="s">
        <v>47</v>
      </c>
      <c r="D94" s="11"/>
      <c r="E94" s="382">
        <f>(F94+I94+L94)/3</f>
        <v>8.9140666666666668</v>
      </c>
      <c r="F94" s="36">
        <f>(574.22/100)</f>
        <v>5.7422000000000004</v>
      </c>
      <c r="G94" s="267" t="s">
        <v>39</v>
      </c>
      <c r="H94" s="224" t="s">
        <v>211</v>
      </c>
      <c r="I94" s="225">
        <v>9</v>
      </c>
      <c r="J94" s="492" t="s">
        <v>395</v>
      </c>
      <c r="K94" s="224" t="s">
        <v>394</v>
      </c>
      <c r="L94" s="164">
        <v>12</v>
      </c>
      <c r="M94" s="494" t="s">
        <v>395</v>
      </c>
      <c r="N94" s="238" t="s">
        <v>396</v>
      </c>
      <c r="O94" s="383" t="s">
        <v>209</v>
      </c>
      <c r="P94" s="537"/>
    </row>
    <row r="95" spans="1:16" ht="15.75" thickBot="1" x14ac:dyDescent="0.3">
      <c r="A95" s="717"/>
      <c r="B95" s="3" t="s">
        <v>81</v>
      </c>
      <c r="C95" s="327" t="s">
        <v>47</v>
      </c>
      <c r="D95" s="11"/>
      <c r="E95" s="350">
        <f>(F95+I95)/2</f>
        <v>12.66405</v>
      </c>
      <c r="F95" s="44">
        <f>(732.81/100)</f>
        <v>7.3280999999999992</v>
      </c>
      <c r="G95" s="272" t="s">
        <v>208</v>
      </c>
      <c r="H95" s="132" t="s">
        <v>5</v>
      </c>
      <c r="I95" s="158">
        <v>18</v>
      </c>
      <c r="J95" s="489" t="s">
        <v>395</v>
      </c>
      <c r="K95" s="133" t="s">
        <v>397</v>
      </c>
      <c r="L95" s="148"/>
      <c r="M95" s="148"/>
      <c r="N95" s="239"/>
      <c r="O95" s="383" t="s">
        <v>209</v>
      </c>
      <c r="P95" s="537"/>
    </row>
    <row r="96" spans="1:16" ht="15.75" thickBot="1" x14ac:dyDescent="0.3">
      <c r="A96" s="717"/>
      <c r="B96" s="3" t="s">
        <v>82</v>
      </c>
      <c r="C96" s="327" t="s">
        <v>47</v>
      </c>
      <c r="D96" s="11"/>
      <c r="E96" s="350">
        <f t="shared" ref="E96:E97" si="2">(F96+I96)/2</f>
        <v>26.015599999999999</v>
      </c>
      <c r="F96" s="44">
        <f>(1101.56/50)</f>
        <v>22.031199999999998</v>
      </c>
      <c r="G96" s="272" t="s">
        <v>208</v>
      </c>
      <c r="H96" s="132" t="s">
        <v>212</v>
      </c>
      <c r="I96" s="167">
        <f>(1500/50)</f>
        <v>30</v>
      </c>
      <c r="J96" s="493" t="s">
        <v>395</v>
      </c>
      <c r="K96" s="169" t="s">
        <v>398</v>
      </c>
      <c r="L96" s="153"/>
      <c r="M96" s="153"/>
      <c r="N96" s="238"/>
      <c r="O96" s="383" t="s">
        <v>213</v>
      </c>
      <c r="P96" s="537"/>
    </row>
    <row r="97" spans="1:16" ht="15.75" thickBot="1" x14ac:dyDescent="0.3">
      <c r="A97" s="717"/>
      <c r="B97" s="8" t="s">
        <v>83</v>
      </c>
      <c r="C97" s="328" t="s">
        <v>47</v>
      </c>
      <c r="D97" s="11"/>
      <c r="E97" s="350">
        <f t="shared" si="2"/>
        <v>60</v>
      </c>
      <c r="F97" s="44">
        <f>(2100/25)</f>
        <v>84</v>
      </c>
      <c r="G97" s="272" t="s">
        <v>395</v>
      </c>
      <c r="H97" s="132" t="s">
        <v>399</v>
      </c>
      <c r="I97" s="158">
        <f>(900/25)</f>
        <v>36</v>
      </c>
      <c r="J97" s="489" t="s">
        <v>401</v>
      </c>
      <c r="K97" s="133" t="s">
        <v>400</v>
      </c>
      <c r="L97" s="148"/>
      <c r="M97" s="148"/>
      <c r="N97" s="239"/>
      <c r="O97" s="353"/>
      <c r="P97" s="537"/>
    </row>
    <row r="98" spans="1:16" ht="15.75" thickBot="1" x14ac:dyDescent="0.3">
      <c r="A98" s="717"/>
      <c r="B98" s="19" t="s">
        <v>79</v>
      </c>
      <c r="C98" s="329" t="s">
        <v>47</v>
      </c>
      <c r="D98" s="11"/>
      <c r="E98" s="384">
        <f t="shared" ref="E98" si="3">(F98)</f>
        <v>4.9531000000000001</v>
      </c>
      <c r="F98" s="37">
        <f>(495.31/100)</f>
        <v>4.9531000000000001</v>
      </c>
      <c r="G98" s="274" t="s">
        <v>39</v>
      </c>
      <c r="H98" s="181" t="s">
        <v>210</v>
      </c>
      <c r="I98" s="194"/>
      <c r="J98" s="168"/>
      <c r="K98" s="169"/>
      <c r="L98" s="153"/>
      <c r="M98" s="153"/>
      <c r="N98" s="238"/>
      <c r="O98" s="383" t="s">
        <v>209</v>
      </c>
      <c r="P98" s="537"/>
    </row>
    <row r="99" spans="1:16" ht="15.75" thickBot="1" x14ac:dyDescent="0.3">
      <c r="A99" s="651"/>
      <c r="B99" s="652"/>
      <c r="C99" s="653"/>
      <c r="D99" s="11"/>
      <c r="E99" s="637"/>
      <c r="F99" s="638"/>
      <c r="G99" s="638"/>
      <c r="H99" s="638"/>
      <c r="I99" s="638"/>
      <c r="J99" s="638"/>
      <c r="K99" s="638"/>
      <c r="L99" s="638"/>
      <c r="M99" s="638"/>
      <c r="N99" s="638"/>
      <c r="O99" s="657"/>
      <c r="P99" s="537"/>
    </row>
    <row r="100" spans="1:16" ht="15.75" thickBot="1" x14ac:dyDescent="0.3">
      <c r="A100" s="457">
        <v>321100011</v>
      </c>
      <c r="B100" s="22" t="s">
        <v>27</v>
      </c>
      <c r="C100" s="301" t="s">
        <v>47</v>
      </c>
      <c r="D100" s="11"/>
      <c r="E100" s="354">
        <f>(F100+I100)/2</f>
        <v>30.781300000000002</v>
      </c>
      <c r="F100" s="41">
        <v>35</v>
      </c>
      <c r="G100" s="59"/>
      <c r="H100" s="34" t="s">
        <v>240</v>
      </c>
      <c r="I100" s="52">
        <f>(1328.13/50)</f>
        <v>26.562600000000003</v>
      </c>
      <c r="J100" s="269" t="s">
        <v>242</v>
      </c>
      <c r="K100" s="208" t="s">
        <v>241</v>
      </c>
      <c r="L100" s="226"/>
      <c r="M100" s="226"/>
      <c r="N100" s="208"/>
      <c r="O100" s="385"/>
      <c r="P100" s="537"/>
    </row>
    <row r="101" spans="1:16" ht="15.75" thickBot="1" x14ac:dyDescent="0.3">
      <c r="A101" s="651" t="s">
        <v>327</v>
      </c>
      <c r="B101" s="652"/>
      <c r="C101" s="653"/>
      <c r="D101" s="11"/>
      <c r="E101" s="637"/>
      <c r="F101" s="638"/>
      <c r="G101" s="638"/>
      <c r="H101" s="638"/>
      <c r="I101" s="638"/>
      <c r="J101" s="638"/>
      <c r="K101" s="638"/>
      <c r="L101" s="638"/>
      <c r="M101" s="638"/>
      <c r="N101" s="638"/>
      <c r="O101" s="650"/>
      <c r="P101" s="537"/>
    </row>
    <row r="102" spans="1:16" ht="15.75" thickBot="1" x14ac:dyDescent="0.3">
      <c r="A102" s="715">
        <v>32090019</v>
      </c>
      <c r="B102" s="72" t="s">
        <v>95</v>
      </c>
      <c r="C102" s="330" t="s">
        <v>65</v>
      </c>
      <c r="D102" s="11"/>
      <c r="E102" s="356">
        <f>(F102+I102)/2</f>
        <v>637.32999999999993</v>
      </c>
      <c r="F102" s="38">
        <v>722.66</v>
      </c>
      <c r="G102" s="265" t="s">
        <v>234</v>
      </c>
      <c r="H102" s="227" t="s">
        <v>233</v>
      </c>
      <c r="I102" s="228">
        <v>552</v>
      </c>
      <c r="J102" s="275" t="s">
        <v>234</v>
      </c>
      <c r="K102" s="224" t="s">
        <v>345</v>
      </c>
      <c r="L102" s="207"/>
      <c r="M102" s="207"/>
      <c r="N102" s="206"/>
      <c r="O102" s="386"/>
      <c r="P102" s="537"/>
    </row>
    <row r="103" spans="1:16" ht="15.75" thickBot="1" x14ac:dyDescent="0.3">
      <c r="A103" s="715"/>
      <c r="B103" s="73" t="s">
        <v>93</v>
      </c>
      <c r="C103" s="331" t="s">
        <v>65</v>
      </c>
      <c r="D103" s="11"/>
      <c r="E103" s="356">
        <f t="shared" ref="E103:E104" si="4">(F103+I103)/2</f>
        <v>637.32999999999993</v>
      </c>
      <c r="F103" s="40">
        <v>722.66</v>
      </c>
      <c r="G103" s="270" t="s">
        <v>234</v>
      </c>
      <c r="H103" s="74" t="s">
        <v>236</v>
      </c>
      <c r="I103" s="111">
        <v>552</v>
      </c>
      <c r="J103" s="276" t="s">
        <v>234</v>
      </c>
      <c r="K103" s="133" t="s">
        <v>345</v>
      </c>
      <c r="L103" s="151"/>
      <c r="M103" s="151"/>
      <c r="N103" s="137"/>
      <c r="O103" s="387"/>
      <c r="P103" s="537"/>
    </row>
    <row r="104" spans="1:16" ht="15.75" thickBot="1" x14ac:dyDescent="0.3">
      <c r="A104" s="716"/>
      <c r="B104" s="73" t="s">
        <v>94</v>
      </c>
      <c r="C104" s="331" t="s">
        <v>65</v>
      </c>
      <c r="D104" s="11"/>
      <c r="E104" s="356">
        <f t="shared" si="4"/>
        <v>637.32999999999993</v>
      </c>
      <c r="F104" s="40">
        <v>722.66</v>
      </c>
      <c r="G104" s="270" t="s">
        <v>234</v>
      </c>
      <c r="H104" s="74" t="s">
        <v>235</v>
      </c>
      <c r="I104" s="111">
        <v>552</v>
      </c>
      <c r="J104" s="276" t="s">
        <v>234</v>
      </c>
      <c r="K104" s="133" t="s">
        <v>345</v>
      </c>
      <c r="L104" s="151"/>
      <c r="M104" s="151"/>
      <c r="N104" s="137"/>
      <c r="O104" s="539"/>
      <c r="P104" s="537"/>
    </row>
    <row r="105" spans="1:16" ht="15.75" thickBot="1" x14ac:dyDescent="0.3">
      <c r="A105" s="713">
        <v>32120004</v>
      </c>
      <c r="B105" s="73" t="s">
        <v>30</v>
      </c>
      <c r="C105" s="331" t="s">
        <v>47</v>
      </c>
      <c r="D105" s="11"/>
      <c r="E105" s="356">
        <f>(F105)</f>
        <v>105.625</v>
      </c>
      <c r="F105" s="40">
        <f>(26406.25/250)</f>
        <v>105.625</v>
      </c>
      <c r="G105" s="270" t="s">
        <v>39</v>
      </c>
      <c r="H105" s="138" t="s">
        <v>31</v>
      </c>
      <c r="I105" s="138"/>
      <c r="J105" s="138"/>
      <c r="K105" s="138"/>
      <c r="L105" s="154"/>
      <c r="M105" s="154"/>
      <c r="N105" s="538"/>
      <c r="O105" s="540" t="s">
        <v>443</v>
      </c>
      <c r="P105" s="537"/>
    </row>
    <row r="106" spans="1:16" ht="15.75" thickBot="1" x14ac:dyDescent="0.3">
      <c r="A106" s="714"/>
      <c r="B106" s="9" t="s">
        <v>101</v>
      </c>
      <c r="C106" s="332" t="s">
        <v>47</v>
      </c>
      <c r="D106" s="11"/>
      <c r="E106" s="356">
        <f>(F106)</f>
        <v>66.796899999999994</v>
      </c>
      <c r="F106" s="40">
        <f>(6679.69/100)</f>
        <v>66.796899999999994</v>
      </c>
      <c r="G106" s="270" t="s">
        <v>39</v>
      </c>
      <c r="H106" s="135" t="s">
        <v>244</v>
      </c>
      <c r="I106" s="135"/>
      <c r="J106" s="135"/>
      <c r="K106" s="135"/>
      <c r="L106" s="144"/>
      <c r="M106" s="144"/>
      <c r="N106" s="234"/>
      <c r="O106" s="540" t="s">
        <v>444</v>
      </c>
      <c r="P106" s="537"/>
    </row>
    <row r="107" spans="1:16" ht="15.75" thickBot="1" x14ac:dyDescent="0.3">
      <c r="A107" s="718">
        <v>32120005</v>
      </c>
      <c r="B107" s="6" t="s">
        <v>105</v>
      </c>
      <c r="C107" s="333" t="s">
        <v>47</v>
      </c>
      <c r="D107" s="11"/>
      <c r="E107" s="356">
        <f>(F107)</f>
        <v>280</v>
      </c>
      <c r="F107" s="40">
        <v>280</v>
      </c>
      <c r="G107" s="58"/>
      <c r="H107" s="135" t="s">
        <v>29</v>
      </c>
      <c r="I107" s="135"/>
      <c r="J107" s="135"/>
      <c r="K107" s="135"/>
      <c r="L107" s="144"/>
      <c r="M107" s="144"/>
      <c r="N107" s="33"/>
      <c r="O107" s="373"/>
      <c r="P107" s="537"/>
    </row>
    <row r="108" spans="1:16" ht="15.75" thickBot="1" x14ac:dyDescent="0.3">
      <c r="A108" s="719"/>
      <c r="B108" s="6" t="s">
        <v>102</v>
      </c>
      <c r="C108" s="333" t="s">
        <v>103</v>
      </c>
      <c r="D108" s="11"/>
      <c r="E108" s="356">
        <f t="shared" ref="E108:E109" si="5">(F108)</f>
        <v>270</v>
      </c>
      <c r="F108" s="40">
        <v>270</v>
      </c>
      <c r="G108" s="270" t="s">
        <v>288</v>
      </c>
      <c r="H108" s="135" t="s">
        <v>287</v>
      </c>
      <c r="I108" s="135"/>
      <c r="J108" s="135"/>
      <c r="K108" s="135"/>
      <c r="L108" s="144"/>
      <c r="M108" s="144"/>
      <c r="N108" s="33"/>
      <c r="O108" s="389"/>
      <c r="P108" s="537"/>
    </row>
    <row r="109" spans="1:16" ht="15.75" thickBot="1" x14ac:dyDescent="0.3">
      <c r="A109" s="719"/>
      <c r="B109" s="6" t="s">
        <v>104</v>
      </c>
      <c r="C109" s="333" t="s">
        <v>103</v>
      </c>
      <c r="D109" s="11"/>
      <c r="E109" s="356">
        <f t="shared" si="5"/>
        <v>270</v>
      </c>
      <c r="F109" s="40">
        <v>270</v>
      </c>
      <c r="G109" s="270" t="s">
        <v>288</v>
      </c>
      <c r="H109" s="135" t="s">
        <v>287</v>
      </c>
      <c r="I109" s="135"/>
      <c r="J109" s="135"/>
      <c r="K109" s="135"/>
      <c r="L109" s="144"/>
      <c r="M109" s="144"/>
      <c r="N109" s="33"/>
      <c r="O109" s="389"/>
      <c r="P109" s="537"/>
    </row>
    <row r="110" spans="1:16" ht="15.75" thickBot="1" x14ac:dyDescent="0.3">
      <c r="A110" s="719"/>
      <c r="B110" s="17" t="s">
        <v>28</v>
      </c>
      <c r="C110" s="299" t="s">
        <v>47</v>
      </c>
      <c r="D110" s="11"/>
      <c r="E110" s="356">
        <f>(F110)</f>
        <v>280</v>
      </c>
      <c r="F110" s="39">
        <v>280</v>
      </c>
      <c r="G110" s="57"/>
      <c r="H110" s="165" t="s">
        <v>29</v>
      </c>
      <c r="I110" s="165"/>
      <c r="J110" s="165"/>
      <c r="K110" s="165"/>
      <c r="L110" s="180"/>
      <c r="M110" s="180"/>
      <c r="N110" s="30"/>
      <c r="O110" s="374"/>
      <c r="P110" s="537"/>
    </row>
    <row r="111" spans="1:16" ht="15.75" thickBot="1" x14ac:dyDescent="0.3">
      <c r="A111" s="651" t="s">
        <v>277</v>
      </c>
      <c r="B111" s="652"/>
      <c r="C111" s="653"/>
      <c r="D111" s="11"/>
      <c r="E111" s="669"/>
      <c r="F111" s="670"/>
      <c r="G111" s="670"/>
      <c r="H111" s="670"/>
      <c r="I111" s="670"/>
      <c r="J111" s="670"/>
      <c r="K111" s="670"/>
      <c r="L111" s="670"/>
      <c r="M111" s="670"/>
      <c r="N111" s="670"/>
      <c r="O111" s="676"/>
      <c r="P111" s="537"/>
    </row>
    <row r="112" spans="1:16" ht="15.75" thickBot="1" x14ac:dyDescent="0.3">
      <c r="A112" s="307">
        <v>32120011</v>
      </c>
      <c r="B112" s="23" t="s">
        <v>306</v>
      </c>
      <c r="C112" s="310" t="s">
        <v>47</v>
      </c>
      <c r="D112" s="11"/>
      <c r="E112" s="663"/>
      <c r="F112" s="664"/>
      <c r="G112" s="664"/>
      <c r="H112" s="664"/>
      <c r="I112" s="664"/>
      <c r="J112" s="664"/>
      <c r="K112" s="664"/>
      <c r="L112" s="664"/>
      <c r="M112" s="664"/>
      <c r="N112" s="664"/>
      <c r="O112" s="665"/>
      <c r="P112" s="537"/>
    </row>
    <row r="113" spans="1:16" ht="15.75" thickBot="1" x14ac:dyDescent="0.3">
      <c r="A113" s="651" t="s">
        <v>280</v>
      </c>
      <c r="B113" s="652"/>
      <c r="C113" s="653"/>
      <c r="D113" s="11"/>
      <c r="E113" s="637"/>
      <c r="F113" s="638"/>
      <c r="G113" s="638"/>
      <c r="H113" s="638"/>
      <c r="I113" s="638"/>
      <c r="J113" s="638"/>
      <c r="K113" s="638"/>
      <c r="L113" s="638"/>
      <c r="M113" s="638"/>
      <c r="N113" s="638"/>
      <c r="O113" s="650"/>
      <c r="P113" s="537"/>
    </row>
    <row r="114" spans="1:16" ht="15.75" thickBot="1" x14ac:dyDescent="0.3">
      <c r="A114" s="685">
        <v>32080004</v>
      </c>
      <c r="B114" s="21" t="s">
        <v>85</v>
      </c>
      <c r="C114" s="295" t="s">
        <v>47</v>
      </c>
      <c r="D114" s="11"/>
      <c r="E114" s="356">
        <f>(F114)</f>
        <v>190</v>
      </c>
      <c r="F114" s="38">
        <v>190</v>
      </c>
      <c r="G114" s="265" t="s">
        <v>431</v>
      </c>
      <c r="H114" s="200" t="s">
        <v>214</v>
      </c>
      <c r="I114" s="200"/>
      <c r="J114" s="200"/>
      <c r="K114" s="200"/>
      <c r="L114" s="197"/>
      <c r="M114" s="197"/>
      <c r="N114" s="29"/>
      <c r="O114" s="373"/>
      <c r="P114" s="537"/>
    </row>
    <row r="115" spans="1:16" ht="15.75" thickBot="1" x14ac:dyDescent="0.3">
      <c r="A115" s="685"/>
      <c r="B115" s="5" t="s">
        <v>86</v>
      </c>
      <c r="C115" s="298" t="s">
        <v>47</v>
      </c>
      <c r="D115" s="11"/>
      <c r="E115" s="356">
        <f t="shared" ref="E115:E116" si="6">(F115)</f>
        <v>223</v>
      </c>
      <c r="F115" s="40">
        <v>223</v>
      </c>
      <c r="G115" s="265" t="s">
        <v>431</v>
      </c>
      <c r="H115" s="135" t="s">
        <v>214</v>
      </c>
      <c r="I115" s="135"/>
      <c r="J115" s="135"/>
      <c r="K115" s="135"/>
      <c r="L115" s="144"/>
      <c r="M115" s="144"/>
      <c r="N115" s="33"/>
      <c r="O115" s="389"/>
      <c r="P115" s="537"/>
    </row>
    <row r="116" spans="1:16" ht="15.75" thickBot="1" x14ac:dyDescent="0.3">
      <c r="A116" s="685"/>
      <c r="B116" s="16" t="s">
        <v>8</v>
      </c>
      <c r="C116" s="296" t="s">
        <v>47</v>
      </c>
      <c r="D116" s="11"/>
      <c r="E116" s="356">
        <f t="shared" si="6"/>
        <v>190</v>
      </c>
      <c r="F116" s="40">
        <v>190</v>
      </c>
      <c r="G116" s="265" t="s">
        <v>431</v>
      </c>
      <c r="H116" s="135" t="s">
        <v>214</v>
      </c>
      <c r="I116" s="135"/>
      <c r="J116" s="135"/>
      <c r="K116" s="135"/>
      <c r="L116" s="144"/>
      <c r="M116" s="144"/>
      <c r="N116" s="33"/>
      <c r="O116" s="389"/>
      <c r="P116" s="537"/>
    </row>
    <row r="117" spans="1:16" ht="15.75" thickBot="1" x14ac:dyDescent="0.3">
      <c r="A117" s="306">
        <v>320800057</v>
      </c>
      <c r="B117" s="68" t="s">
        <v>296</v>
      </c>
      <c r="C117" s="297" t="s">
        <v>47</v>
      </c>
      <c r="D117" s="464"/>
      <c r="E117" s="354">
        <v>503</v>
      </c>
      <c r="F117" s="39">
        <v>503</v>
      </c>
      <c r="G117" s="265" t="s">
        <v>431</v>
      </c>
      <c r="H117" s="182" t="s">
        <v>324</v>
      </c>
      <c r="I117" s="182"/>
      <c r="J117" s="182"/>
      <c r="K117" s="182"/>
      <c r="L117" s="183"/>
      <c r="M117" s="183"/>
      <c r="N117" s="28"/>
      <c r="O117" s="390"/>
      <c r="P117" s="537"/>
    </row>
    <row r="118" spans="1:16" ht="15.75" thickBot="1" x14ac:dyDescent="0.3">
      <c r="A118" s="681"/>
      <c r="B118" s="682"/>
      <c r="C118" s="683"/>
      <c r="D118" s="11"/>
      <c r="E118" s="637"/>
      <c r="F118" s="638"/>
      <c r="G118" s="638"/>
      <c r="H118" s="638"/>
      <c r="I118" s="638"/>
      <c r="J118" s="638"/>
      <c r="K118" s="638"/>
      <c r="L118" s="638"/>
      <c r="M118" s="638"/>
      <c r="N118" s="638"/>
      <c r="O118" s="650"/>
      <c r="P118" s="537"/>
    </row>
    <row r="119" spans="1:16" ht="15.75" thickBot="1" x14ac:dyDescent="0.3">
      <c r="A119" s="457">
        <v>320900102</v>
      </c>
      <c r="B119" s="22" t="s">
        <v>90</v>
      </c>
      <c r="C119" s="301" t="s">
        <v>65</v>
      </c>
      <c r="D119" s="11"/>
      <c r="E119" s="356">
        <f>(F119)</f>
        <v>276</v>
      </c>
      <c r="F119" s="41">
        <v>276</v>
      </c>
      <c r="G119" s="59"/>
      <c r="H119" s="208" t="s">
        <v>228</v>
      </c>
      <c r="I119" s="208"/>
      <c r="J119" s="208"/>
      <c r="K119" s="208"/>
      <c r="L119" s="209"/>
      <c r="M119" s="209"/>
      <c r="N119" s="34"/>
      <c r="O119" s="365"/>
      <c r="P119" s="537"/>
    </row>
    <row r="120" spans="1:16" ht="15.75" thickBot="1" x14ac:dyDescent="0.3">
      <c r="A120" s="651" t="s">
        <v>307</v>
      </c>
      <c r="B120" s="652"/>
      <c r="C120" s="653"/>
      <c r="D120" s="11"/>
      <c r="E120" s="637"/>
      <c r="F120" s="638"/>
      <c r="G120" s="638"/>
      <c r="H120" s="638"/>
      <c r="I120" s="638"/>
      <c r="J120" s="638"/>
      <c r="K120" s="638"/>
      <c r="L120" s="638"/>
      <c r="M120" s="638"/>
      <c r="N120" s="638"/>
      <c r="O120" s="639"/>
      <c r="P120" s="537"/>
    </row>
    <row r="121" spans="1:16" ht="15.75" thickBot="1" x14ac:dyDescent="0.3">
      <c r="A121" s="459">
        <v>320900135</v>
      </c>
      <c r="B121" s="21" t="s">
        <v>92</v>
      </c>
      <c r="C121" s="295" t="s">
        <v>47</v>
      </c>
      <c r="D121" s="11"/>
      <c r="E121" s="359">
        <f>(F121)</f>
        <v>57.617249999999999</v>
      </c>
      <c r="F121" s="38">
        <f>(4609.38/8)/10</f>
        <v>57.617249999999999</v>
      </c>
      <c r="G121" s="56" t="s">
        <v>1</v>
      </c>
      <c r="H121" s="200" t="s">
        <v>229</v>
      </c>
      <c r="I121" s="200"/>
      <c r="J121" s="200"/>
      <c r="K121" s="200"/>
      <c r="L121" s="197"/>
      <c r="M121" s="197"/>
      <c r="N121" s="235"/>
      <c r="O121" s="355" t="s">
        <v>232</v>
      </c>
      <c r="P121" s="537"/>
    </row>
    <row r="122" spans="1:16" ht="15.75" thickBot="1" x14ac:dyDescent="0.3">
      <c r="A122" s="458">
        <v>320900131</v>
      </c>
      <c r="B122" s="16" t="s">
        <v>91</v>
      </c>
      <c r="C122" s="296" t="s">
        <v>47</v>
      </c>
      <c r="D122" s="11"/>
      <c r="E122" s="381">
        <f>(F122)</f>
        <v>97.65625</v>
      </c>
      <c r="F122" s="39">
        <f>(3125/2)/16</f>
        <v>97.65625</v>
      </c>
      <c r="G122" s="57" t="s">
        <v>1</v>
      </c>
      <c r="H122" s="165" t="s">
        <v>230</v>
      </c>
      <c r="I122" s="165"/>
      <c r="J122" s="165"/>
      <c r="K122" s="165"/>
      <c r="L122" s="180"/>
      <c r="M122" s="180"/>
      <c r="N122" s="236"/>
      <c r="O122" s="355" t="s">
        <v>231</v>
      </c>
      <c r="P122" s="537"/>
    </row>
    <row r="123" spans="1:16" ht="15.75" thickBot="1" x14ac:dyDescent="0.3">
      <c r="A123" s="651"/>
      <c r="B123" s="652"/>
      <c r="C123" s="653"/>
      <c r="D123" s="11"/>
      <c r="E123" s="637"/>
      <c r="F123" s="638"/>
      <c r="G123" s="638"/>
      <c r="H123" s="638"/>
      <c r="I123" s="638"/>
      <c r="J123" s="638"/>
      <c r="K123" s="638"/>
      <c r="L123" s="638"/>
      <c r="M123" s="638"/>
      <c r="N123" s="638"/>
      <c r="O123" s="657"/>
      <c r="P123" s="537"/>
    </row>
    <row r="124" spans="1:16" ht="15.75" thickBot="1" x14ac:dyDescent="0.3">
      <c r="A124" s="457">
        <v>320900212</v>
      </c>
      <c r="B124" s="22" t="s">
        <v>26</v>
      </c>
      <c r="C124" s="301" t="s">
        <v>65</v>
      </c>
      <c r="D124" s="11"/>
      <c r="E124" s="391">
        <f>(F124)</f>
        <v>380</v>
      </c>
      <c r="F124" s="246">
        <v>380</v>
      </c>
      <c r="G124" s="495" t="s">
        <v>359</v>
      </c>
      <c r="H124" s="230" t="s">
        <v>286</v>
      </c>
      <c r="I124" s="243"/>
      <c r="J124" s="243"/>
      <c r="K124" s="244"/>
      <c r="L124" s="245"/>
      <c r="M124" s="245"/>
      <c r="N124" s="245"/>
      <c r="O124" s="392"/>
      <c r="P124" s="537"/>
    </row>
    <row r="125" spans="1:16" ht="15.75" thickBot="1" x14ac:dyDescent="0.3">
      <c r="A125" s="651"/>
      <c r="B125" s="652"/>
      <c r="C125" s="653"/>
      <c r="D125" s="11"/>
      <c r="E125" s="637"/>
      <c r="F125" s="638"/>
      <c r="G125" s="638"/>
      <c r="H125" s="638"/>
      <c r="I125" s="638"/>
      <c r="J125" s="638"/>
      <c r="K125" s="638"/>
      <c r="L125" s="638"/>
      <c r="M125" s="638"/>
      <c r="N125" s="638"/>
      <c r="O125" s="639"/>
      <c r="P125" s="537"/>
    </row>
    <row r="126" spans="1:16" ht="15.75" thickBot="1" x14ac:dyDescent="0.3">
      <c r="A126" s="459">
        <v>320500044</v>
      </c>
      <c r="B126" s="21" t="s">
        <v>22</v>
      </c>
      <c r="C126" s="295" t="s">
        <v>60</v>
      </c>
      <c r="D126" s="11"/>
      <c r="E126" s="361">
        <f>(F126+I126)/2</f>
        <v>92.284500000000008</v>
      </c>
      <c r="F126" s="38">
        <f>(654.69/10)</f>
        <v>65.469000000000008</v>
      </c>
      <c r="G126" s="56" t="s">
        <v>190</v>
      </c>
      <c r="H126" s="29" t="s">
        <v>23</v>
      </c>
      <c r="I126" s="49">
        <f>(1191/10)</f>
        <v>119.1</v>
      </c>
      <c r="J126" s="56"/>
      <c r="K126" s="229" t="s">
        <v>191</v>
      </c>
      <c r="L126" s="197"/>
      <c r="M126" s="197"/>
      <c r="N126" s="235"/>
      <c r="O126" s="355" t="s">
        <v>201</v>
      </c>
      <c r="P126" s="537"/>
    </row>
    <row r="127" spans="1:16" ht="15.75" thickBot="1" x14ac:dyDescent="0.3">
      <c r="A127" s="303">
        <v>320500031</v>
      </c>
      <c r="B127" s="5" t="s">
        <v>69</v>
      </c>
      <c r="C127" s="298" t="s">
        <v>60</v>
      </c>
      <c r="D127" s="11"/>
      <c r="E127" s="354">
        <f>(F127+I127)/2</f>
        <v>3328.5</v>
      </c>
      <c r="F127" s="39">
        <v>2200</v>
      </c>
      <c r="G127" s="57" t="s">
        <v>187</v>
      </c>
      <c r="H127" s="30" t="s">
        <v>186</v>
      </c>
      <c r="I127" s="50">
        <v>4457</v>
      </c>
      <c r="J127" s="57" t="s">
        <v>188</v>
      </c>
      <c r="K127" s="165" t="s">
        <v>189</v>
      </c>
      <c r="L127" s="166"/>
      <c r="M127" s="166"/>
      <c r="N127" s="165"/>
      <c r="O127" s="393"/>
      <c r="P127" s="537"/>
    </row>
    <row r="128" spans="1:16" ht="15.75" thickBot="1" x14ac:dyDescent="0.3">
      <c r="A128" s="306">
        <v>321500066</v>
      </c>
      <c r="B128" s="17" t="s">
        <v>319</v>
      </c>
      <c r="C128" s="299" t="s">
        <v>120</v>
      </c>
      <c r="D128" s="11"/>
      <c r="E128" s="394">
        <v>12300</v>
      </c>
      <c r="F128" s="195">
        <v>12300</v>
      </c>
      <c r="G128" s="196"/>
      <c r="H128" s="258" t="s">
        <v>402</v>
      </c>
      <c r="I128" s="196"/>
      <c r="J128" s="196"/>
      <c r="K128" s="196"/>
      <c r="L128" s="196"/>
      <c r="M128" s="196"/>
      <c r="N128" s="237"/>
      <c r="O128" s="395" t="s">
        <v>403</v>
      </c>
      <c r="P128" s="537"/>
    </row>
    <row r="129" spans="1:16" ht="15.75" thickBot="1" x14ac:dyDescent="0.3">
      <c r="A129" s="651"/>
      <c r="B129" s="652"/>
      <c r="C129" s="653"/>
      <c r="D129" s="11"/>
      <c r="E129" s="640"/>
      <c r="F129" s="641"/>
      <c r="G129" s="641"/>
      <c r="H129" s="641"/>
      <c r="I129" s="641"/>
      <c r="J129" s="641"/>
      <c r="K129" s="641"/>
      <c r="L129" s="641"/>
      <c r="M129" s="641"/>
      <c r="N129" s="641"/>
      <c r="O129" s="643"/>
      <c r="P129" s="537"/>
    </row>
    <row r="130" spans="1:16" ht="15.75" thickBot="1" x14ac:dyDescent="0.3">
      <c r="A130" s="459">
        <v>321600051</v>
      </c>
      <c r="B130" s="21" t="s">
        <v>35</v>
      </c>
      <c r="C130" s="295" t="s">
        <v>47</v>
      </c>
      <c r="D130" s="11"/>
      <c r="E130" s="362">
        <f>(F130+I130+L130)/3</f>
        <v>63.666666666666664</v>
      </c>
      <c r="F130" s="38">
        <f>(670/10)</f>
        <v>67</v>
      </c>
      <c r="G130" s="56" t="s">
        <v>40</v>
      </c>
      <c r="H130" s="29" t="s">
        <v>261</v>
      </c>
      <c r="I130" s="49">
        <v>64</v>
      </c>
      <c r="J130" s="56"/>
      <c r="K130" s="200" t="s">
        <v>34</v>
      </c>
      <c r="L130" s="201">
        <f>(300/5)</f>
        <v>60</v>
      </c>
      <c r="M130" s="268" t="s">
        <v>422</v>
      </c>
      <c r="N130" s="200" t="s">
        <v>404</v>
      </c>
      <c r="O130" s="396"/>
      <c r="P130" s="537"/>
    </row>
    <row r="131" spans="1:16" ht="15.75" thickBot="1" x14ac:dyDescent="0.3">
      <c r="A131" s="458">
        <v>320900041</v>
      </c>
      <c r="B131" s="16" t="s">
        <v>88</v>
      </c>
      <c r="C131" s="296" t="s">
        <v>65</v>
      </c>
      <c r="D131" s="11"/>
      <c r="E131" s="363">
        <f>(F131+I131)/2</f>
        <v>22.43</v>
      </c>
      <c r="F131" s="39">
        <v>25</v>
      </c>
      <c r="G131" s="266" t="s">
        <v>220</v>
      </c>
      <c r="H131" s="30" t="s">
        <v>221</v>
      </c>
      <c r="I131" s="50">
        <f>(993/50)</f>
        <v>19.86</v>
      </c>
      <c r="J131" s="57"/>
      <c r="K131" s="165" t="s">
        <v>222</v>
      </c>
      <c r="L131" s="166"/>
      <c r="M131" s="166"/>
      <c r="N131" s="165"/>
      <c r="O131" s="347"/>
      <c r="P131" s="537"/>
    </row>
    <row r="132" spans="1:16" ht="15.75" thickBot="1" x14ac:dyDescent="0.3">
      <c r="A132" s="651"/>
      <c r="B132" s="652"/>
      <c r="C132" s="653"/>
      <c r="D132" s="11"/>
      <c r="E132" s="640"/>
      <c r="F132" s="641"/>
      <c r="G132" s="641"/>
      <c r="H132" s="641"/>
      <c r="I132" s="641"/>
      <c r="J132" s="641"/>
      <c r="K132" s="641"/>
      <c r="L132" s="641"/>
      <c r="M132" s="641"/>
      <c r="N132" s="641"/>
      <c r="O132" s="642"/>
      <c r="P132" s="537"/>
    </row>
    <row r="133" spans="1:16" ht="15.75" thickBot="1" x14ac:dyDescent="0.3">
      <c r="A133" s="334">
        <v>321500062</v>
      </c>
      <c r="B133" s="25" t="s">
        <v>295</v>
      </c>
      <c r="C133" s="335" t="s">
        <v>60</v>
      </c>
      <c r="D133" s="11"/>
      <c r="E133" s="397">
        <f>(F133)</f>
        <v>14687.49</v>
      </c>
      <c r="F133" s="43">
        <v>14687.49</v>
      </c>
      <c r="G133" s="271" t="s">
        <v>3</v>
      </c>
      <c r="H133" s="230" t="s">
        <v>355</v>
      </c>
      <c r="I133" s="231"/>
      <c r="J133" s="211"/>
      <c r="K133" s="211"/>
      <c r="L133" s="212"/>
      <c r="M133" s="212"/>
      <c r="N133" s="211"/>
      <c r="O133" s="371"/>
      <c r="P133" s="537"/>
    </row>
    <row r="134" spans="1:16" ht="15.75" thickBot="1" x14ac:dyDescent="0.3">
      <c r="A134" s="681" t="s">
        <v>325</v>
      </c>
      <c r="B134" s="682"/>
      <c r="C134" s="683"/>
      <c r="D134" s="11"/>
      <c r="E134" s="640"/>
      <c r="F134" s="641"/>
      <c r="G134" s="641"/>
      <c r="H134" s="641"/>
      <c r="I134" s="641"/>
      <c r="J134" s="641"/>
      <c r="K134" s="641"/>
      <c r="L134" s="641"/>
      <c r="M134" s="641"/>
      <c r="N134" s="641"/>
      <c r="O134" s="642"/>
      <c r="P134" s="537"/>
    </row>
    <row r="135" spans="1:16" ht="15.75" thickBot="1" x14ac:dyDescent="0.3">
      <c r="A135" s="336">
        <v>3211000211</v>
      </c>
      <c r="B135" s="77" t="s">
        <v>98</v>
      </c>
      <c r="C135" s="337" t="s">
        <v>47</v>
      </c>
      <c r="D135" s="11"/>
      <c r="E135" s="695"/>
      <c r="F135" s="696"/>
      <c r="G135" s="696"/>
      <c r="H135" s="696"/>
      <c r="I135" s="696"/>
      <c r="J135" s="696"/>
      <c r="K135" s="696"/>
      <c r="L135" s="696"/>
      <c r="M135" s="696"/>
      <c r="N135" s="696"/>
      <c r="O135" s="697"/>
      <c r="P135" s="537"/>
    </row>
    <row r="136" spans="1:16" ht="15.75" thickBot="1" x14ac:dyDescent="0.3">
      <c r="A136" s="462">
        <v>3211000212</v>
      </c>
      <c r="B136" s="76" t="s">
        <v>99</v>
      </c>
      <c r="C136" s="314" t="s">
        <v>65</v>
      </c>
      <c r="D136" s="11"/>
      <c r="E136" s="695"/>
      <c r="F136" s="696"/>
      <c r="G136" s="696"/>
      <c r="H136" s="696"/>
      <c r="I136" s="696"/>
      <c r="J136" s="696"/>
      <c r="K136" s="696"/>
      <c r="L136" s="696"/>
      <c r="M136" s="696"/>
      <c r="N136" s="696"/>
      <c r="O136" s="697"/>
      <c r="P136" s="537"/>
    </row>
    <row r="137" spans="1:16" ht="15.75" thickBot="1" x14ac:dyDescent="0.3">
      <c r="A137" s="651" t="s">
        <v>278</v>
      </c>
      <c r="B137" s="652"/>
      <c r="C137" s="653"/>
      <c r="D137" s="11"/>
      <c r="E137" s="640"/>
      <c r="F137" s="641"/>
      <c r="G137" s="641"/>
      <c r="H137" s="641"/>
      <c r="I137" s="641"/>
      <c r="J137" s="641"/>
      <c r="K137" s="641"/>
      <c r="L137" s="641"/>
      <c r="M137" s="641"/>
      <c r="N137" s="641"/>
      <c r="O137" s="642"/>
      <c r="P137" s="537"/>
    </row>
    <row r="138" spans="1:16" x14ac:dyDescent="0.25">
      <c r="A138" s="709">
        <v>32130006</v>
      </c>
      <c r="B138" s="67" t="s">
        <v>297</v>
      </c>
      <c r="C138" s="313" t="s">
        <v>65</v>
      </c>
      <c r="D138" s="11"/>
      <c r="E138" s="711">
        <v>46</v>
      </c>
      <c r="F138" s="691">
        <v>46</v>
      </c>
      <c r="G138" s="693"/>
      <c r="H138" s="232" t="s">
        <v>341</v>
      </c>
      <c r="I138" s="232"/>
      <c r="J138" s="232"/>
      <c r="K138" s="232"/>
      <c r="L138" s="220"/>
      <c r="M138" s="220"/>
      <c r="N138" s="221"/>
      <c r="O138" s="373"/>
      <c r="P138" s="537"/>
    </row>
    <row r="139" spans="1:16" ht="15.75" thickBot="1" x14ac:dyDescent="0.3">
      <c r="A139" s="710"/>
      <c r="B139" s="65" t="s">
        <v>106</v>
      </c>
      <c r="C139" s="305" t="s">
        <v>47</v>
      </c>
      <c r="D139" s="11"/>
      <c r="E139" s="712"/>
      <c r="F139" s="692"/>
      <c r="G139" s="694"/>
      <c r="H139" s="232" t="s">
        <v>341</v>
      </c>
      <c r="I139" s="139"/>
      <c r="J139" s="139"/>
      <c r="K139" s="139"/>
      <c r="L139" s="155"/>
      <c r="M139" s="155"/>
      <c r="N139" s="140"/>
      <c r="O139" s="389"/>
      <c r="P139" s="537"/>
    </row>
    <row r="140" spans="1:16" ht="15.75" thickBot="1" x14ac:dyDescent="0.3">
      <c r="A140" s="339">
        <v>322300033</v>
      </c>
      <c r="B140" s="4" t="s">
        <v>333</v>
      </c>
      <c r="C140" s="340" t="s">
        <v>65</v>
      </c>
      <c r="D140" s="11"/>
      <c r="E140" s="352">
        <f>(F140+I140)/2</f>
        <v>1153.125</v>
      </c>
      <c r="F140" s="533">
        <f>(11562.5/10)</f>
        <v>1156.25</v>
      </c>
      <c r="G140" s="535" t="s">
        <v>388</v>
      </c>
      <c r="H140" s="534" t="s">
        <v>438</v>
      </c>
      <c r="I140" s="53">
        <v>1150</v>
      </c>
      <c r="J140" s="532" t="s">
        <v>439</v>
      </c>
      <c r="K140" s="133" t="s">
        <v>437</v>
      </c>
      <c r="L140" s="142"/>
      <c r="M140" s="142"/>
      <c r="N140" s="133"/>
      <c r="O140" s="398"/>
      <c r="P140" s="537"/>
    </row>
    <row r="141" spans="1:16" ht="15.75" thickBot="1" x14ac:dyDescent="0.3">
      <c r="A141" s="458">
        <v>322300054</v>
      </c>
      <c r="B141" s="16" t="s">
        <v>124</v>
      </c>
      <c r="C141" s="296" t="s">
        <v>47</v>
      </c>
      <c r="D141" s="11"/>
      <c r="E141" s="363">
        <f>(F141+I141)/2</f>
        <v>32.5</v>
      </c>
      <c r="F141" s="39">
        <f>(2000/50)</f>
        <v>40</v>
      </c>
      <c r="G141" s="266" t="s">
        <v>39</v>
      </c>
      <c r="H141" s="30" t="s">
        <v>269</v>
      </c>
      <c r="I141" s="50">
        <v>25</v>
      </c>
      <c r="J141" s="57"/>
      <c r="K141" s="165" t="s">
        <v>270</v>
      </c>
      <c r="L141" s="166"/>
      <c r="M141" s="166"/>
      <c r="N141" s="165"/>
      <c r="O141" s="347"/>
      <c r="P141" s="537"/>
    </row>
    <row r="142" spans="1:16" ht="15.75" thickBot="1" x14ac:dyDescent="0.3">
      <c r="A142" s="651"/>
      <c r="B142" s="652"/>
      <c r="C142" s="653"/>
      <c r="D142" s="11"/>
      <c r="E142" s="688"/>
      <c r="F142" s="689"/>
      <c r="G142" s="689"/>
      <c r="H142" s="689"/>
      <c r="I142" s="689"/>
      <c r="J142" s="689"/>
      <c r="K142" s="689"/>
      <c r="L142" s="689"/>
      <c r="M142" s="689"/>
      <c r="N142" s="689"/>
      <c r="O142" s="690"/>
      <c r="P142" s="537"/>
    </row>
    <row r="143" spans="1:16" ht="15.75" thickBot="1" x14ac:dyDescent="0.3">
      <c r="A143" s="685">
        <v>32020006</v>
      </c>
      <c r="B143" s="21" t="s">
        <v>62</v>
      </c>
      <c r="C143" s="295" t="s">
        <v>60</v>
      </c>
      <c r="D143" s="11"/>
      <c r="E143" s="359">
        <v>183.33</v>
      </c>
      <c r="F143" s="38">
        <f>(1100/6)</f>
        <v>183.33333333333334</v>
      </c>
      <c r="G143" s="265" t="s">
        <v>155</v>
      </c>
      <c r="H143" s="200" t="s">
        <v>170</v>
      </c>
      <c r="I143" s="200"/>
      <c r="J143" s="200"/>
      <c r="K143" s="200"/>
      <c r="L143" s="197"/>
      <c r="M143" s="197"/>
      <c r="N143" s="235"/>
      <c r="O143" s="355" t="s">
        <v>171</v>
      </c>
      <c r="P143" s="537"/>
    </row>
    <row r="144" spans="1:16" ht="15.75" thickBot="1" x14ac:dyDescent="0.3">
      <c r="A144" s="685"/>
      <c r="B144" s="5" t="s">
        <v>2</v>
      </c>
      <c r="C144" s="298" t="s">
        <v>60</v>
      </c>
      <c r="D144" s="11"/>
      <c r="E144" s="356">
        <v>170</v>
      </c>
      <c r="F144" s="40">
        <v>170</v>
      </c>
      <c r="G144" s="270" t="s">
        <v>169</v>
      </c>
      <c r="H144" s="135" t="s">
        <v>168</v>
      </c>
      <c r="I144" s="135"/>
      <c r="J144" s="135"/>
      <c r="K144" s="135"/>
      <c r="L144" s="144"/>
      <c r="M144" s="144"/>
      <c r="N144" s="33"/>
      <c r="O144" s="399"/>
      <c r="P144" s="537"/>
    </row>
    <row r="145" spans="1:16" ht="15.75" thickBot="1" x14ac:dyDescent="0.3">
      <c r="A145" s="685"/>
      <c r="B145" s="16" t="s">
        <v>63</v>
      </c>
      <c r="C145" s="296" t="s">
        <v>60</v>
      </c>
      <c r="D145" s="11"/>
      <c r="E145" s="381">
        <v>93</v>
      </c>
      <c r="F145" s="39">
        <v>93</v>
      </c>
      <c r="G145" s="266" t="s">
        <v>146</v>
      </c>
      <c r="H145" s="165" t="s">
        <v>166</v>
      </c>
      <c r="I145" s="165"/>
      <c r="J145" s="165"/>
      <c r="K145" s="165"/>
      <c r="L145" s="180"/>
      <c r="M145" s="180"/>
      <c r="N145" s="236"/>
      <c r="O145" s="355" t="s">
        <v>167</v>
      </c>
      <c r="P145" s="537"/>
    </row>
    <row r="146" spans="1:16" ht="15.75" thickBot="1" x14ac:dyDescent="0.3">
      <c r="A146" s="720"/>
      <c r="B146" s="721"/>
      <c r="C146" s="722"/>
      <c r="D146" s="11"/>
      <c r="E146" s="669"/>
      <c r="F146" s="670"/>
      <c r="G146" s="670"/>
      <c r="H146" s="670"/>
      <c r="I146" s="670"/>
      <c r="J146" s="670"/>
      <c r="K146" s="670"/>
      <c r="L146" s="670"/>
      <c r="M146" s="670"/>
      <c r="N146" s="670"/>
      <c r="O146" s="671"/>
      <c r="P146" s="537"/>
    </row>
    <row r="147" spans="1:16" ht="15.75" thickBot="1" x14ac:dyDescent="0.3">
      <c r="A147" s="457">
        <v>320900052</v>
      </c>
      <c r="B147" s="22" t="s">
        <v>89</v>
      </c>
      <c r="C147" s="301" t="s">
        <v>47</v>
      </c>
      <c r="D147" s="11"/>
      <c r="E147" s="361">
        <f>(F147+I147+L147)/3</f>
        <v>880.25</v>
      </c>
      <c r="F147" s="41">
        <v>797</v>
      </c>
      <c r="G147" s="269" t="s">
        <v>4</v>
      </c>
      <c r="H147" s="34" t="s">
        <v>223</v>
      </c>
      <c r="I147" s="52">
        <v>1093.75</v>
      </c>
      <c r="J147" s="269" t="s">
        <v>225</v>
      </c>
      <c r="K147" s="208" t="s">
        <v>224</v>
      </c>
      <c r="L147" s="233">
        <v>750</v>
      </c>
      <c r="M147" s="496" t="s">
        <v>225</v>
      </c>
      <c r="N147" s="698" t="s">
        <v>405</v>
      </c>
      <c r="O147" s="699"/>
      <c r="P147" s="537"/>
    </row>
    <row r="148" spans="1:16" ht="15.75" thickBot="1" x14ac:dyDescent="0.3">
      <c r="A148" s="651"/>
      <c r="B148" s="652"/>
      <c r="C148" s="653"/>
      <c r="D148" s="11"/>
      <c r="E148" s="640"/>
      <c r="F148" s="641"/>
      <c r="G148" s="641"/>
      <c r="H148" s="641"/>
      <c r="I148" s="641"/>
      <c r="J148" s="641"/>
      <c r="K148" s="641"/>
      <c r="L148" s="641"/>
      <c r="M148" s="641"/>
      <c r="N148" s="641"/>
      <c r="O148" s="642"/>
      <c r="P148" s="537"/>
    </row>
    <row r="149" spans="1:16" ht="15.75" thickBot="1" x14ac:dyDescent="0.3">
      <c r="A149" s="291">
        <v>3212000815</v>
      </c>
      <c r="B149" s="20" t="s">
        <v>107</v>
      </c>
      <c r="C149" s="292" t="s">
        <v>47</v>
      </c>
      <c r="D149" s="11"/>
      <c r="E149" s="397">
        <v>1015.63</v>
      </c>
      <c r="F149" s="43">
        <v>1015.63</v>
      </c>
      <c r="G149" s="271" t="s">
        <v>266</v>
      </c>
      <c r="H149" s="211" t="s">
        <v>245</v>
      </c>
      <c r="I149" s="211"/>
      <c r="J149" s="211"/>
      <c r="K149" s="211"/>
      <c r="L149" s="212"/>
      <c r="M149" s="212"/>
      <c r="N149" s="211"/>
      <c r="O149" s="371"/>
      <c r="P149" s="537"/>
    </row>
    <row r="150" spans="1:16" ht="15.75" thickBot="1" x14ac:dyDescent="0.3">
      <c r="A150" s="462">
        <v>321200332</v>
      </c>
      <c r="B150" s="76" t="s">
        <v>320</v>
      </c>
      <c r="C150" s="314"/>
      <c r="D150" s="11"/>
      <c r="E150" s="660" t="s">
        <v>342</v>
      </c>
      <c r="F150" s="661"/>
      <c r="G150" s="661"/>
      <c r="H150" s="661"/>
      <c r="I150" s="661"/>
      <c r="J150" s="661"/>
      <c r="K150" s="661"/>
      <c r="L150" s="661"/>
      <c r="M150" s="661"/>
      <c r="N150" s="661"/>
      <c r="O150" s="662"/>
      <c r="P150" s="537"/>
    </row>
    <row r="151" spans="1:16" ht="15.75" thickBot="1" x14ac:dyDescent="0.3">
      <c r="A151" s="651" t="s">
        <v>279</v>
      </c>
      <c r="B151" s="652"/>
      <c r="C151" s="653"/>
      <c r="D151" s="11"/>
      <c r="E151" s="640"/>
      <c r="F151" s="641"/>
      <c r="G151" s="641"/>
      <c r="H151" s="641"/>
      <c r="I151" s="641"/>
      <c r="J151" s="641"/>
      <c r="K151" s="641"/>
      <c r="L151" s="641"/>
      <c r="M151" s="641"/>
      <c r="N151" s="641"/>
      <c r="O151" s="687"/>
      <c r="P151" s="537"/>
    </row>
    <row r="152" spans="1:16" ht="15.75" thickBot="1" x14ac:dyDescent="0.3">
      <c r="A152" s="685">
        <v>32060005</v>
      </c>
      <c r="B152" s="21" t="s">
        <v>72</v>
      </c>
      <c r="C152" s="295" t="s">
        <v>71</v>
      </c>
      <c r="D152" s="11"/>
      <c r="E152" s="362">
        <f>((F152+I152)/2)</f>
        <v>272.5</v>
      </c>
      <c r="F152" s="38">
        <v>230</v>
      </c>
      <c r="G152" s="265" t="s">
        <v>193</v>
      </c>
      <c r="H152" s="29" t="s">
        <v>195</v>
      </c>
      <c r="I152" s="49">
        <v>315</v>
      </c>
      <c r="J152" s="265" t="s">
        <v>193</v>
      </c>
      <c r="K152" s="29" t="s">
        <v>196</v>
      </c>
      <c r="L152" s="197"/>
      <c r="M152" s="197"/>
      <c r="N152" s="235"/>
      <c r="O152" s="355" t="s">
        <v>198</v>
      </c>
      <c r="P152" s="537"/>
    </row>
    <row r="153" spans="1:16" ht="15.75" thickBot="1" x14ac:dyDescent="0.3">
      <c r="A153" s="685"/>
      <c r="B153" s="5" t="s">
        <v>25</v>
      </c>
      <c r="C153" s="298" t="s">
        <v>71</v>
      </c>
      <c r="D153" s="11"/>
      <c r="E153" s="354">
        <f t="shared" ref="E153:E156" si="7">((F153+I153)/2)</f>
        <v>376.5</v>
      </c>
      <c r="F153" s="40">
        <v>433</v>
      </c>
      <c r="G153" s="270" t="s">
        <v>193</v>
      </c>
      <c r="H153" s="33" t="s">
        <v>24</v>
      </c>
      <c r="I153" s="51">
        <v>320</v>
      </c>
      <c r="J153" s="270" t="s">
        <v>193</v>
      </c>
      <c r="K153" s="33" t="s">
        <v>197</v>
      </c>
      <c r="L153" s="144"/>
      <c r="M153" s="144"/>
      <c r="N153" s="234"/>
      <c r="O153" s="355" t="s">
        <v>199</v>
      </c>
      <c r="P153" s="537"/>
    </row>
    <row r="154" spans="1:16" ht="15.75" thickBot="1" x14ac:dyDescent="0.3">
      <c r="A154" s="706"/>
      <c r="B154" s="5" t="s">
        <v>73</v>
      </c>
      <c r="C154" s="298" t="s">
        <v>71</v>
      </c>
      <c r="D154" s="11"/>
      <c r="E154" s="354">
        <f t="shared" si="7"/>
        <v>493.5</v>
      </c>
      <c r="F154" s="40">
        <v>567</v>
      </c>
      <c r="G154" s="270" t="s">
        <v>193</v>
      </c>
      <c r="H154" s="33" t="s">
        <v>192</v>
      </c>
      <c r="I154" s="51">
        <v>420</v>
      </c>
      <c r="J154" s="270" t="s">
        <v>193</v>
      </c>
      <c r="K154" s="33" t="s">
        <v>194</v>
      </c>
      <c r="L154" s="144"/>
      <c r="M154" s="144"/>
      <c r="N154" s="234"/>
      <c r="O154" s="355" t="s">
        <v>200</v>
      </c>
      <c r="P154" s="537"/>
    </row>
    <row r="155" spans="1:16" ht="15.75" thickBot="1" x14ac:dyDescent="0.3">
      <c r="A155" s="707">
        <v>32020004</v>
      </c>
      <c r="B155" s="5" t="s">
        <v>59</v>
      </c>
      <c r="C155" s="298" t="s">
        <v>60</v>
      </c>
      <c r="D155" s="11"/>
      <c r="E155" s="354">
        <f t="shared" si="7"/>
        <v>49</v>
      </c>
      <c r="F155" s="40">
        <v>43</v>
      </c>
      <c r="G155" s="498" t="s">
        <v>162</v>
      </c>
      <c r="H155" s="33" t="s">
        <v>161</v>
      </c>
      <c r="I155" s="51">
        <v>55</v>
      </c>
      <c r="J155" s="270" t="s">
        <v>432</v>
      </c>
      <c r="K155" s="135" t="s">
        <v>164</v>
      </c>
      <c r="L155" s="145"/>
      <c r="M155" s="145"/>
      <c r="N155" s="135"/>
      <c r="O155" s="400"/>
      <c r="P155" s="537"/>
    </row>
    <row r="156" spans="1:16" ht="15.75" thickBot="1" x14ac:dyDescent="0.3">
      <c r="A156" s="708"/>
      <c r="B156" s="341" t="s">
        <v>61</v>
      </c>
      <c r="C156" s="342" t="s">
        <v>60</v>
      </c>
      <c r="D156" s="464"/>
      <c r="E156" s="401">
        <f t="shared" si="7"/>
        <v>67</v>
      </c>
      <c r="F156" s="402">
        <v>60</v>
      </c>
      <c r="G156" s="499" t="s">
        <v>162</v>
      </c>
      <c r="H156" s="403" t="s">
        <v>163</v>
      </c>
      <c r="I156" s="404">
        <v>74</v>
      </c>
      <c r="J156" s="497" t="s">
        <v>432</v>
      </c>
      <c r="K156" s="405" t="s">
        <v>165</v>
      </c>
      <c r="L156" s="406"/>
      <c r="M156" s="406"/>
      <c r="N156" s="405"/>
      <c r="O156" s="407"/>
      <c r="P156" s="537"/>
    </row>
    <row r="157" spans="1:16" ht="15.75" thickTop="1" x14ac:dyDescent="0.25"/>
  </sheetData>
  <mergeCells count="141">
    <mergeCell ref="A1:O1"/>
    <mergeCell ref="A2:O2"/>
    <mergeCell ref="A4:C4"/>
    <mergeCell ref="E4:O4"/>
    <mergeCell ref="A5:C5"/>
    <mergeCell ref="E5:O5"/>
    <mergeCell ref="A14:C14"/>
    <mergeCell ref="E14:O14"/>
    <mergeCell ref="A15:A16"/>
    <mergeCell ref="K15:O15"/>
    <mergeCell ref="N16:O16"/>
    <mergeCell ref="A17:A18"/>
    <mergeCell ref="A8:C8"/>
    <mergeCell ref="E8:O8"/>
    <mergeCell ref="A9:A10"/>
    <mergeCell ref="A11:C11"/>
    <mergeCell ref="E11:O11"/>
    <mergeCell ref="A12:A13"/>
    <mergeCell ref="A24:C24"/>
    <mergeCell ref="E24:O24"/>
    <mergeCell ref="A28:C28"/>
    <mergeCell ref="E28:O28"/>
    <mergeCell ref="A29:A30"/>
    <mergeCell ref="N29:O29"/>
    <mergeCell ref="A19:C19"/>
    <mergeCell ref="E19:O19"/>
    <mergeCell ref="A20:A21"/>
    <mergeCell ref="N20:O20"/>
    <mergeCell ref="N21:O21"/>
    <mergeCell ref="A22:C22"/>
    <mergeCell ref="E22:O22"/>
    <mergeCell ref="A37:C37"/>
    <mergeCell ref="E37:O37"/>
    <mergeCell ref="A39:C39"/>
    <mergeCell ref="E39:O39"/>
    <mergeCell ref="E40:O40"/>
    <mergeCell ref="A41:C41"/>
    <mergeCell ref="E41:O41"/>
    <mergeCell ref="B32:C32"/>
    <mergeCell ref="E32:O32"/>
    <mergeCell ref="A33:C33"/>
    <mergeCell ref="E33:O33"/>
    <mergeCell ref="A35:C35"/>
    <mergeCell ref="E35:O35"/>
    <mergeCell ref="A50:C50"/>
    <mergeCell ref="E50:O50"/>
    <mergeCell ref="A52:C52"/>
    <mergeCell ref="E52:O52"/>
    <mergeCell ref="A54:C54"/>
    <mergeCell ref="E54:O54"/>
    <mergeCell ref="A43:C43"/>
    <mergeCell ref="E43:O43"/>
    <mergeCell ref="A45:C45"/>
    <mergeCell ref="E45:O45"/>
    <mergeCell ref="A46:A47"/>
    <mergeCell ref="A48:C48"/>
    <mergeCell ref="E48:O48"/>
    <mergeCell ref="E61:O61"/>
    <mergeCell ref="A62:C62"/>
    <mergeCell ref="E62:O62"/>
    <mergeCell ref="A63:A65"/>
    <mergeCell ref="A66:C66"/>
    <mergeCell ref="E66:O66"/>
    <mergeCell ref="A56:C56"/>
    <mergeCell ref="E56:O56"/>
    <mergeCell ref="A58:C58"/>
    <mergeCell ref="E58:O58"/>
    <mergeCell ref="A60:C60"/>
    <mergeCell ref="E60:O60"/>
    <mergeCell ref="A75:C75"/>
    <mergeCell ref="E75:O75"/>
    <mergeCell ref="A77:C77"/>
    <mergeCell ref="E77:O77"/>
    <mergeCell ref="A81:C81"/>
    <mergeCell ref="E81:O81"/>
    <mergeCell ref="A69:C69"/>
    <mergeCell ref="E69:O69"/>
    <mergeCell ref="A71:C71"/>
    <mergeCell ref="E71:O71"/>
    <mergeCell ref="A72:A73"/>
    <mergeCell ref="E74:O74"/>
    <mergeCell ref="A91:C91"/>
    <mergeCell ref="E91:O91"/>
    <mergeCell ref="E92:O92"/>
    <mergeCell ref="A93:C93"/>
    <mergeCell ref="E93:O93"/>
    <mergeCell ref="A94:A98"/>
    <mergeCell ref="A82:A86"/>
    <mergeCell ref="E86:O86"/>
    <mergeCell ref="E87:O87"/>
    <mergeCell ref="K88:O88"/>
    <mergeCell ref="A89:C89"/>
    <mergeCell ref="E89:O89"/>
    <mergeCell ref="A107:A110"/>
    <mergeCell ref="A111:C111"/>
    <mergeCell ref="E111:O111"/>
    <mergeCell ref="E112:O112"/>
    <mergeCell ref="A113:C113"/>
    <mergeCell ref="E113:O113"/>
    <mergeCell ref="A99:C99"/>
    <mergeCell ref="E99:O99"/>
    <mergeCell ref="A101:C101"/>
    <mergeCell ref="E101:O101"/>
    <mergeCell ref="A102:A104"/>
    <mergeCell ref="A105:A106"/>
    <mergeCell ref="A125:C125"/>
    <mergeCell ref="E125:O125"/>
    <mergeCell ref="A129:C129"/>
    <mergeCell ref="E129:O129"/>
    <mergeCell ref="A132:C132"/>
    <mergeCell ref="E132:O132"/>
    <mergeCell ref="A114:A116"/>
    <mergeCell ref="A118:C118"/>
    <mergeCell ref="E118:O118"/>
    <mergeCell ref="A120:C120"/>
    <mergeCell ref="E120:O120"/>
    <mergeCell ref="A123:C123"/>
    <mergeCell ref="E123:O123"/>
    <mergeCell ref="A138:A139"/>
    <mergeCell ref="E138:E139"/>
    <mergeCell ref="F138:F139"/>
    <mergeCell ref="G138:G139"/>
    <mergeCell ref="A142:C142"/>
    <mergeCell ref="E142:O142"/>
    <mergeCell ref="A134:C134"/>
    <mergeCell ref="E134:O134"/>
    <mergeCell ref="E135:O135"/>
    <mergeCell ref="E136:O136"/>
    <mergeCell ref="A137:C137"/>
    <mergeCell ref="E137:O137"/>
    <mergeCell ref="E150:O150"/>
    <mergeCell ref="A151:C151"/>
    <mergeCell ref="E151:O151"/>
    <mergeCell ref="A152:A154"/>
    <mergeCell ref="A155:A156"/>
    <mergeCell ref="A143:A145"/>
    <mergeCell ref="A146:C146"/>
    <mergeCell ref="E146:O146"/>
    <mergeCell ref="N147:O147"/>
    <mergeCell ref="A148:C148"/>
    <mergeCell ref="E148:O148"/>
  </mergeCells>
  <hyperlinks>
    <hyperlink ref="H76" r:id="rId1"/>
    <hyperlink ref="H6" r:id="rId2"/>
    <hyperlink ref="H51" r:id="rId3"/>
    <hyperlink ref="K51" r:id="rId4"/>
    <hyperlink ref="H94" r:id="rId5"/>
    <hyperlink ref="H96" r:id="rId6"/>
    <hyperlink ref="H95" r:id="rId7"/>
    <hyperlink ref="H98" r:id="rId8"/>
    <hyperlink ref="H149" r:id="rId9"/>
    <hyperlink ref="H73" r:id="rId10"/>
    <hyperlink ref="H83" r:id="rId11"/>
    <hyperlink ref="H90" r:id="rId12"/>
    <hyperlink ref="H107" r:id="rId13"/>
    <hyperlink ref="K88" r:id="rId14" location="position=2&amp;search_layout=stack&amp;type=item&amp;tracking_id=b079918a-0923-4ef0-a7bc-cd168f966715"/>
    <hyperlink ref="H25" r:id="rId15"/>
    <hyperlink ref="H27" r:id="rId16"/>
    <hyperlink ref="H12" r:id="rId17"/>
    <hyperlink ref="K12" r:id="rId18"/>
    <hyperlink ref="H13" r:id="rId19"/>
  </hyperlinks>
  <pageMargins left="0.7" right="0.7" top="0.75" bottom="0.75" header="0.3" footer="0.3"/>
  <pageSetup orientation="portrait" r:id="rId2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5"/>
  <sheetViews>
    <sheetView tabSelected="1" topLeftCell="A97" workbookViewId="0">
      <selection activeCell="A5" sqref="A5"/>
    </sheetView>
  </sheetViews>
  <sheetFormatPr baseColWidth="10" defaultRowHeight="15" x14ac:dyDescent="0.25"/>
  <cols>
    <col min="1" max="1" width="19.28515625" style="500" customWidth="1"/>
    <col min="2" max="2" width="43" customWidth="1"/>
    <col min="3" max="3" width="18.28515625" customWidth="1"/>
    <col min="4" max="4" width="24.42578125" customWidth="1"/>
    <col min="5" max="5" width="20" customWidth="1"/>
    <col min="6" max="6" width="34.42578125" style="591" customWidth="1"/>
    <col min="9" max="9" width="21.7109375" customWidth="1"/>
  </cols>
  <sheetData>
    <row r="1" spans="1:9" s="521" customFormat="1" ht="15.75" thickBot="1" x14ac:dyDescent="0.3">
      <c r="F1" s="591"/>
    </row>
    <row r="2" spans="1:9" ht="15.75" thickBot="1" x14ac:dyDescent="0.3">
      <c r="A2" s="782" t="s">
        <v>314</v>
      </c>
      <c r="B2" s="783"/>
      <c r="C2" s="783"/>
      <c r="D2" s="783"/>
      <c r="E2" s="783"/>
      <c r="F2" s="784"/>
    </row>
    <row r="3" spans="1:9" s="521" customFormat="1" ht="15.75" thickBot="1" x14ac:dyDescent="0.3">
      <c r="A3" s="625"/>
      <c r="B3" s="625"/>
      <c r="C3" s="625"/>
      <c r="D3" s="626"/>
      <c r="E3" s="626"/>
      <c r="F3" s="626"/>
    </row>
    <row r="4" spans="1:9" ht="15.75" thickBot="1" x14ac:dyDescent="0.3">
      <c r="A4" s="599" t="s">
        <v>126</v>
      </c>
      <c r="B4" s="600" t="s">
        <v>127</v>
      </c>
      <c r="C4" s="601" t="s">
        <v>140</v>
      </c>
      <c r="D4" s="536" t="s">
        <v>440</v>
      </c>
      <c r="E4" s="536" t="s">
        <v>441</v>
      </c>
      <c r="F4" s="592" t="s">
        <v>442</v>
      </c>
    </row>
    <row r="5" spans="1:9" ht="15.75" thickTop="1" x14ac:dyDescent="0.25">
      <c r="A5" s="602">
        <v>321200019</v>
      </c>
      <c r="B5" s="20" t="s">
        <v>100</v>
      </c>
      <c r="C5" s="544" t="s">
        <v>65</v>
      </c>
      <c r="D5" s="568">
        <v>145.63499999999999</v>
      </c>
      <c r="E5" s="569">
        <v>185.87</v>
      </c>
      <c r="F5" s="593">
        <f>(E5-D5)/D5</f>
        <v>0.27627287396573635</v>
      </c>
    </row>
    <row r="6" spans="1:9" ht="15.75" thickBot="1" x14ac:dyDescent="0.3">
      <c r="A6" s="603">
        <v>320700022</v>
      </c>
      <c r="B6" s="15" t="s">
        <v>290</v>
      </c>
      <c r="C6" s="545" t="s">
        <v>47</v>
      </c>
      <c r="D6" s="570">
        <v>19.42103333333333</v>
      </c>
      <c r="E6" s="571">
        <v>20.208766666666666</v>
      </c>
      <c r="F6" s="594">
        <f>(E6-D6)/D6</f>
        <v>4.0560835245635855E-2</v>
      </c>
    </row>
    <row r="7" spans="1:9" ht="16.5" customHeight="1" thickBot="1" x14ac:dyDescent="0.3">
      <c r="A7" s="785" t="s">
        <v>273</v>
      </c>
      <c r="B7" s="682"/>
      <c r="C7" s="786"/>
      <c r="D7" s="589"/>
      <c r="E7" s="590"/>
      <c r="F7" s="595"/>
      <c r="H7" s="584"/>
      <c r="I7" s="585" t="s">
        <v>445</v>
      </c>
    </row>
    <row r="8" spans="1:9" x14ac:dyDescent="0.25">
      <c r="A8" s="787">
        <v>31290027</v>
      </c>
      <c r="B8" s="21" t="s">
        <v>44</v>
      </c>
      <c r="C8" s="546" t="s">
        <v>45</v>
      </c>
      <c r="D8" s="570">
        <v>213.68733333333333</v>
      </c>
      <c r="E8" s="571">
        <v>223.68733333333333</v>
      </c>
      <c r="F8" s="594">
        <f>(E8-D8)/D8</f>
        <v>4.6797345654554477E-2</v>
      </c>
    </row>
    <row r="9" spans="1:9" ht="15.75" thickBot="1" x14ac:dyDescent="0.3">
      <c r="A9" s="787"/>
      <c r="B9" s="16" t="s">
        <v>42</v>
      </c>
      <c r="C9" s="547" t="s">
        <v>43</v>
      </c>
      <c r="D9" s="570">
        <v>293.87833333333333</v>
      </c>
      <c r="E9" s="571">
        <v>312.62833333333333</v>
      </c>
      <c r="F9" s="594">
        <f>(E9-D9)/D9</f>
        <v>6.3801913490276585E-2</v>
      </c>
    </row>
    <row r="10" spans="1:9" ht="15.75" thickBot="1" x14ac:dyDescent="0.3">
      <c r="A10" s="785" t="s">
        <v>274</v>
      </c>
      <c r="B10" s="682"/>
      <c r="C10" s="786"/>
      <c r="D10" s="588"/>
      <c r="E10" s="808"/>
      <c r="F10" s="809"/>
    </row>
    <row r="11" spans="1:9" x14ac:dyDescent="0.25">
      <c r="A11" s="788">
        <v>32020001</v>
      </c>
      <c r="B11" s="20" t="s">
        <v>53</v>
      </c>
      <c r="C11" s="544" t="s">
        <v>54</v>
      </c>
      <c r="D11" s="570">
        <v>372.20833333333331</v>
      </c>
      <c r="E11" s="571">
        <v>518.04166666666663</v>
      </c>
      <c r="F11" s="594">
        <f>(E11-D11)/E11</f>
        <v>0.28150888763773824</v>
      </c>
    </row>
    <row r="12" spans="1:9" ht="15.75" thickBot="1" x14ac:dyDescent="0.3">
      <c r="A12" s="788"/>
      <c r="B12" s="68" t="s">
        <v>70</v>
      </c>
      <c r="C12" s="548" t="s">
        <v>71</v>
      </c>
      <c r="D12" s="570">
        <v>70</v>
      </c>
      <c r="E12" s="571">
        <v>100</v>
      </c>
      <c r="F12" s="594">
        <f>(E12-D12)/D12</f>
        <v>0.42857142857142855</v>
      </c>
    </row>
    <row r="13" spans="1:9" ht="15.75" thickBot="1" x14ac:dyDescent="0.3">
      <c r="A13" s="789" t="s">
        <v>298</v>
      </c>
      <c r="B13" s="652"/>
      <c r="C13" s="790"/>
      <c r="D13" s="807"/>
      <c r="E13" s="808"/>
      <c r="F13" s="809"/>
    </row>
    <row r="14" spans="1:9" x14ac:dyDescent="0.25">
      <c r="A14" s="787">
        <v>321000014</v>
      </c>
      <c r="B14" s="21" t="s">
        <v>96</v>
      </c>
      <c r="C14" s="546" t="s">
        <v>47</v>
      </c>
      <c r="D14" s="570">
        <v>205</v>
      </c>
      <c r="E14" s="571">
        <v>225</v>
      </c>
      <c r="F14" s="594">
        <f>(E14-D14)/D14</f>
        <v>9.7560975609756101E-2</v>
      </c>
    </row>
    <row r="15" spans="1:9" x14ac:dyDescent="0.25">
      <c r="A15" s="791"/>
      <c r="B15" s="5" t="s">
        <v>97</v>
      </c>
      <c r="C15" s="549" t="s">
        <v>65</v>
      </c>
      <c r="D15" s="570">
        <v>724.66666666666663</v>
      </c>
      <c r="E15" s="571">
        <v>756.66666666666663</v>
      </c>
      <c r="F15" s="594">
        <f>(E15-D15)/D15</f>
        <v>4.4158233670653177E-2</v>
      </c>
    </row>
    <row r="16" spans="1:9" x14ac:dyDescent="0.25">
      <c r="A16" s="792">
        <v>32020007</v>
      </c>
      <c r="B16" s="5" t="s">
        <v>66</v>
      </c>
      <c r="C16" s="549" t="s">
        <v>47</v>
      </c>
      <c r="D16" s="570">
        <v>30.586466666666666</v>
      </c>
      <c r="E16" s="571">
        <v>35.768750000000004</v>
      </c>
      <c r="F16" s="594">
        <f>(E16-D16)/D16</f>
        <v>0.16943059784610637</v>
      </c>
    </row>
    <row r="17" spans="1:6" ht="15.75" thickBot="1" x14ac:dyDescent="0.3">
      <c r="A17" s="787"/>
      <c r="B17" s="17" t="s">
        <v>64</v>
      </c>
      <c r="C17" s="550" t="s">
        <v>65</v>
      </c>
      <c r="D17" s="570">
        <v>234.37520000000001</v>
      </c>
      <c r="E17" s="571">
        <v>136.72</v>
      </c>
      <c r="F17" s="594"/>
    </row>
    <row r="18" spans="1:6" ht="15.75" thickBot="1" x14ac:dyDescent="0.3">
      <c r="A18" s="789" t="s">
        <v>275</v>
      </c>
      <c r="B18" s="652"/>
      <c r="C18" s="790"/>
      <c r="D18" s="807"/>
      <c r="E18" s="808"/>
      <c r="F18" s="809"/>
    </row>
    <row r="19" spans="1:6" x14ac:dyDescent="0.25">
      <c r="A19" s="787">
        <v>32090001</v>
      </c>
      <c r="B19" s="21" t="s">
        <v>12</v>
      </c>
      <c r="C19" s="546" t="s">
        <v>87</v>
      </c>
      <c r="D19" s="570">
        <v>173.66666666666666</v>
      </c>
      <c r="E19" s="571">
        <v>175.69666666666669</v>
      </c>
      <c r="F19" s="594">
        <f>(E19-D19)/D19</f>
        <v>1.1689059500959864E-2</v>
      </c>
    </row>
    <row r="20" spans="1:6" ht="15.75" thickBot="1" x14ac:dyDescent="0.3">
      <c r="A20" s="787"/>
      <c r="B20" s="16" t="s">
        <v>219</v>
      </c>
      <c r="C20" s="547" t="s">
        <v>87</v>
      </c>
      <c r="D20" s="570">
        <v>173.66666666666666</v>
      </c>
      <c r="E20" s="571">
        <v>203.82333333333335</v>
      </c>
      <c r="F20" s="594">
        <f>(E20-D20)/D20</f>
        <v>0.17364683301343586</v>
      </c>
    </row>
    <row r="21" spans="1:6" ht="15.75" thickBot="1" x14ac:dyDescent="0.3">
      <c r="A21" s="789" t="s">
        <v>299</v>
      </c>
      <c r="B21" s="652"/>
      <c r="C21" s="790"/>
      <c r="D21" s="807"/>
      <c r="E21" s="808"/>
      <c r="F21" s="809"/>
    </row>
    <row r="22" spans="1:6" ht="15.75" thickBot="1" x14ac:dyDescent="0.3">
      <c r="A22" s="604">
        <v>32010001</v>
      </c>
      <c r="B22" s="22" t="s">
        <v>46</v>
      </c>
      <c r="C22" s="543" t="s">
        <v>47</v>
      </c>
      <c r="D22" s="570">
        <v>28.546900000000001</v>
      </c>
      <c r="E22" s="571">
        <v>28.546900000000001</v>
      </c>
      <c r="F22" s="594">
        <f>(E22-D22)/D22</f>
        <v>0</v>
      </c>
    </row>
    <row r="23" spans="1:6" ht="15.75" thickBot="1" x14ac:dyDescent="0.3">
      <c r="A23" s="789" t="s">
        <v>326</v>
      </c>
      <c r="B23" s="652"/>
      <c r="C23" s="790"/>
      <c r="D23" s="807"/>
      <c r="E23" s="808"/>
      <c r="F23" s="809"/>
    </row>
    <row r="24" spans="1:6" x14ac:dyDescent="0.25">
      <c r="A24" s="605">
        <v>320100049</v>
      </c>
      <c r="B24" s="21" t="s">
        <v>16</v>
      </c>
      <c r="C24" s="546" t="s">
        <v>47</v>
      </c>
      <c r="D24" s="570">
        <v>515.375</v>
      </c>
      <c r="E24" s="571">
        <v>692.25</v>
      </c>
      <c r="F24" s="594">
        <f>(E24-D24)/D24</f>
        <v>0.34319670143099684</v>
      </c>
    </row>
    <row r="25" spans="1:6" x14ac:dyDescent="0.25">
      <c r="A25" s="606">
        <v>320100053</v>
      </c>
      <c r="B25" s="9" t="s">
        <v>48</v>
      </c>
      <c r="C25" s="549" t="s">
        <v>49</v>
      </c>
      <c r="D25" s="570">
        <v>13.387499999999999</v>
      </c>
      <c r="E25" s="571">
        <v>13.387499999999999</v>
      </c>
      <c r="F25" s="594">
        <f>(E25-D25)/D25</f>
        <v>0</v>
      </c>
    </row>
    <row r="26" spans="1:6" ht="15.75" thickBot="1" x14ac:dyDescent="0.3">
      <c r="A26" s="607">
        <v>320100073</v>
      </c>
      <c r="B26" s="16" t="s">
        <v>17</v>
      </c>
      <c r="C26" s="547" t="s">
        <v>47</v>
      </c>
      <c r="D26" s="570">
        <v>9.1833333333333336</v>
      </c>
      <c r="E26" s="571">
        <v>9.1822933333333339</v>
      </c>
      <c r="F26" s="594">
        <f>(E26-D26)/D26</f>
        <v>-1.1324863883844368E-4</v>
      </c>
    </row>
    <row r="27" spans="1:6" ht="15.75" thickBot="1" x14ac:dyDescent="0.3">
      <c r="A27" s="789"/>
      <c r="B27" s="652"/>
      <c r="C27" s="790"/>
      <c r="D27" s="807"/>
      <c r="E27" s="808"/>
      <c r="F27" s="809"/>
    </row>
    <row r="28" spans="1:6" x14ac:dyDescent="0.25">
      <c r="A28" s="787">
        <v>32130001</v>
      </c>
      <c r="B28" s="21" t="s">
        <v>113</v>
      </c>
      <c r="C28" s="546" t="s">
        <v>47</v>
      </c>
      <c r="D28" s="570">
        <v>310.45144444444446</v>
      </c>
      <c r="E28" s="571">
        <v>403.33333333333331</v>
      </c>
      <c r="F28" s="594">
        <f>(E28-D28)/D28</f>
        <v>0.29918330402714599</v>
      </c>
    </row>
    <row r="29" spans="1:6" x14ac:dyDescent="0.25">
      <c r="A29" s="791"/>
      <c r="B29" s="65" t="s">
        <v>114</v>
      </c>
      <c r="C29" s="551" t="s">
        <v>47</v>
      </c>
      <c r="D29" s="570">
        <v>6.04</v>
      </c>
      <c r="E29" s="571">
        <v>9.5749999999999993</v>
      </c>
      <c r="F29" s="594">
        <f>(E29-D29)/D29</f>
        <v>0.58526490066225156</v>
      </c>
    </row>
    <row r="30" spans="1:6" x14ac:dyDescent="0.25">
      <c r="A30" s="606">
        <v>322300022</v>
      </c>
      <c r="B30" s="5" t="s">
        <v>36</v>
      </c>
      <c r="C30" s="549" t="s">
        <v>47</v>
      </c>
      <c r="D30" s="570">
        <v>163.63300000000001</v>
      </c>
      <c r="E30" s="571">
        <v>273.59399999999999</v>
      </c>
      <c r="F30" s="594">
        <f t="shared" ref="F30" si="0">(E30-D30)/D30</f>
        <v>0.671997702174989</v>
      </c>
    </row>
    <row r="31" spans="1:6" ht="15.75" thickBot="1" x14ac:dyDescent="0.3">
      <c r="A31" s="608">
        <v>321500181</v>
      </c>
      <c r="B31" s="797" t="s">
        <v>328</v>
      </c>
      <c r="C31" s="798"/>
      <c r="D31" s="576">
        <v>6050</v>
      </c>
      <c r="E31" s="577">
        <v>0</v>
      </c>
      <c r="F31" s="594"/>
    </row>
    <row r="32" spans="1:6" ht="15.75" thickBot="1" x14ac:dyDescent="0.3">
      <c r="A32" s="789" t="s">
        <v>300</v>
      </c>
      <c r="B32" s="652"/>
      <c r="C32" s="790"/>
      <c r="D32" s="807"/>
      <c r="E32" s="808"/>
      <c r="F32" s="809"/>
    </row>
    <row r="33" spans="1:6" ht="15.75" thickBot="1" x14ac:dyDescent="0.3">
      <c r="A33" s="604">
        <v>321220013</v>
      </c>
      <c r="B33" s="22" t="s">
        <v>112</v>
      </c>
      <c r="C33" s="543" t="s">
        <v>65</v>
      </c>
      <c r="D33" s="570">
        <v>18</v>
      </c>
      <c r="E33" s="571">
        <v>24.197499999999998</v>
      </c>
      <c r="F33" s="594">
        <f>(E33-D33)/D33</f>
        <v>0.34430555555555542</v>
      </c>
    </row>
    <row r="34" spans="1:6" ht="15.75" thickBot="1" x14ac:dyDescent="0.3">
      <c r="A34" s="793"/>
      <c r="B34" s="724"/>
      <c r="C34" s="794"/>
      <c r="D34" s="807"/>
      <c r="E34" s="808"/>
      <c r="F34" s="809"/>
    </row>
    <row r="35" spans="1:6" ht="15.75" thickBot="1" x14ac:dyDescent="0.3">
      <c r="A35" s="604">
        <v>322300061</v>
      </c>
      <c r="B35" s="22" t="s">
        <v>125</v>
      </c>
      <c r="C35" s="543" t="s">
        <v>47</v>
      </c>
      <c r="D35" s="570">
        <v>392.19</v>
      </c>
      <c r="E35" s="571">
        <v>417.19</v>
      </c>
      <c r="F35" s="594">
        <f>(E35-D35)/D35</f>
        <v>6.3744613580152473E-2</v>
      </c>
    </row>
    <row r="36" spans="1:6" ht="15.75" thickBot="1" x14ac:dyDescent="0.3">
      <c r="A36" s="795"/>
      <c r="B36" s="648"/>
      <c r="C36" s="796"/>
      <c r="D36" s="807">
        <v>0</v>
      </c>
      <c r="E36" s="808"/>
      <c r="F36" s="809"/>
    </row>
    <row r="37" spans="1:6" ht="15.75" thickBot="1" x14ac:dyDescent="0.3">
      <c r="A37" s="609">
        <v>320300033</v>
      </c>
      <c r="B37" s="66" t="s">
        <v>67</v>
      </c>
      <c r="C37" s="552" t="s">
        <v>65</v>
      </c>
      <c r="D37" s="570">
        <v>796</v>
      </c>
      <c r="E37" s="571">
        <v>885</v>
      </c>
      <c r="F37" s="594">
        <f>(E37-D37)/D37</f>
        <v>0.11180904522613065</v>
      </c>
    </row>
    <row r="38" spans="1:6" ht="15.75" thickBot="1" x14ac:dyDescent="0.3">
      <c r="A38" s="795"/>
      <c r="B38" s="648"/>
      <c r="C38" s="796"/>
      <c r="D38" s="807"/>
      <c r="E38" s="808"/>
      <c r="F38" s="809"/>
    </row>
    <row r="39" spans="1:6" ht="15.75" thickBot="1" x14ac:dyDescent="0.3">
      <c r="A39" s="610">
        <v>3207000511</v>
      </c>
      <c r="B39" s="578" t="s">
        <v>291</v>
      </c>
      <c r="C39" s="579" t="s">
        <v>47</v>
      </c>
      <c r="D39" s="576">
        <v>59.88</v>
      </c>
      <c r="E39" s="577">
        <v>63.37</v>
      </c>
      <c r="F39" s="594">
        <f>(E39-D39)/D39</f>
        <v>5.8283233132932447E-2</v>
      </c>
    </row>
    <row r="40" spans="1:6" ht="15.75" thickBot="1" x14ac:dyDescent="0.3">
      <c r="A40" s="795"/>
      <c r="B40" s="648"/>
      <c r="C40" s="796"/>
      <c r="D40" s="541"/>
      <c r="E40" s="542"/>
      <c r="F40" s="596"/>
    </row>
    <row r="41" spans="1:6" ht="15.75" thickBot="1" x14ac:dyDescent="0.3">
      <c r="A41" s="604">
        <v>321600012</v>
      </c>
      <c r="B41" s="22" t="s">
        <v>33</v>
      </c>
      <c r="C41" s="543" t="s">
        <v>47</v>
      </c>
      <c r="D41" s="570">
        <v>23.265000000000001</v>
      </c>
      <c r="E41" s="571">
        <v>27.828150000000001</v>
      </c>
      <c r="F41" s="594">
        <f>(E41-D41)/D41</f>
        <v>0.19613797549967762</v>
      </c>
    </row>
    <row r="42" spans="1:6" ht="15.75" thickBot="1" x14ac:dyDescent="0.3">
      <c r="A42" s="795"/>
      <c r="B42" s="648"/>
      <c r="C42" s="796"/>
      <c r="D42" s="807"/>
      <c r="E42" s="808"/>
      <c r="F42" s="809"/>
    </row>
    <row r="43" spans="1:6" ht="15.75" thickBot="1" x14ac:dyDescent="0.3">
      <c r="A43" s="604">
        <v>320900071</v>
      </c>
      <c r="B43" s="22" t="s">
        <v>37</v>
      </c>
      <c r="C43" s="543" t="s">
        <v>65</v>
      </c>
      <c r="D43" s="570">
        <v>405.5</v>
      </c>
      <c r="E43" s="571">
        <v>510</v>
      </c>
      <c r="F43" s="594">
        <f>(E43-D43)/D43</f>
        <v>0.25770653514180025</v>
      </c>
    </row>
    <row r="44" spans="1:6" ht="15.75" thickBot="1" x14ac:dyDescent="0.3">
      <c r="A44" s="789" t="s">
        <v>301</v>
      </c>
      <c r="B44" s="652"/>
      <c r="C44" s="790"/>
      <c r="D44" s="807"/>
      <c r="E44" s="808"/>
      <c r="F44" s="809"/>
    </row>
    <row r="45" spans="1:6" x14ac:dyDescent="0.25">
      <c r="A45" s="787">
        <v>32150002</v>
      </c>
      <c r="B45" s="21" t="s">
        <v>115</v>
      </c>
      <c r="C45" s="546" t="s">
        <v>60</v>
      </c>
      <c r="D45" s="570">
        <v>410</v>
      </c>
      <c r="E45" s="571">
        <v>450</v>
      </c>
      <c r="F45" s="594">
        <f>(E45-D45)/D45</f>
        <v>9.7560975609756101E-2</v>
      </c>
    </row>
    <row r="46" spans="1:6" ht="15.75" thickBot="1" x14ac:dyDescent="0.3">
      <c r="A46" s="787"/>
      <c r="B46" s="16" t="s">
        <v>116</v>
      </c>
      <c r="C46" s="547" t="s">
        <v>71</v>
      </c>
      <c r="D46" s="570">
        <v>315.5</v>
      </c>
      <c r="E46" s="571">
        <v>440</v>
      </c>
      <c r="F46" s="594">
        <f>(E46-D46)/D46</f>
        <v>0.39461172741679873</v>
      </c>
    </row>
    <row r="47" spans="1:6" ht="15.75" thickBot="1" x14ac:dyDescent="0.3">
      <c r="A47" s="795"/>
      <c r="B47" s="648"/>
      <c r="C47" s="796"/>
      <c r="D47" s="807"/>
      <c r="E47" s="808"/>
      <c r="F47" s="809"/>
    </row>
    <row r="48" spans="1:6" ht="15.75" thickBot="1" x14ac:dyDescent="0.3">
      <c r="A48" s="604">
        <v>3212002017</v>
      </c>
      <c r="B48" s="92" t="s">
        <v>111</v>
      </c>
      <c r="C48" s="543" t="s">
        <v>65</v>
      </c>
      <c r="D48" s="570">
        <v>2324.2199999999998</v>
      </c>
      <c r="E48" s="571">
        <v>3750</v>
      </c>
      <c r="F48" s="594">
        <f>(E48-D48)/D48</f>
        <v>0.61344451041639791</v>
      </c>
    </row>
    <row r="49" spans="1:6" ht="15.75" thickBot="1" x14ac:dyDescent="0.3">
      <c r="A49" s="789" t="s">
        <v>302</v>
      </c>
      <c r="B49" s="652"/>
      <c r="C49" s="790"/>
      <c r="D49" s="807"/>
      <c r="E49" s="808"/>
      <c r="F49" s="809"/>
    </row>
    <row r="50" spans="1:6" ht="15.75" thickBot="1" x14ac:dyDescent="0.3">
      <c r="A50" s="610">
        <v>32220001</v>
      </c>
      <c r="B50" s="26" t="s">
        <v>312</v>
      </c>
      <c r="C50" s="544" t="s">
        <v>47</v>
      </c>
      <c r="D50" s="570">
        <v>1639.405</v>
      </c>
      <c r="E50" s="571">
        <v>1729.405</v>
      </c>
      <c r="F50" s="594">
        <f>(E50-D50)/D50</f>
        <v>5.4897966030358576E-2</v>
      </c>
    </row>
    <row r="51" spans="1:6" ht="15.75" thickBot="1" x14ac:dyDescent="0.3">
      <c r="A51" s="795"/>
      <c r="B51" s="648"/>
      <c r="C51" s="796"/>
      <c r="D51" s="807"/>
      <c r="E51" s="808"/>
      <c r="F51" s="809"/>
    </row>
    <row r="52" spans="1:6" ht="15.75" thickBot="1" x14ac:dyDescent="0.3">
      <c r="A52" s="604">
        <v>321500041</v>
      </c>
      <c r="B52" s="22" t="s">
        <v>119</v>
      </c>
      <c r="C52" s="543" t="s">
        <v>65</v>
      </c>
      <c r="D52" s="572">
        <v>950</v>
      </c>
      <c r="E52" s="573">
        <v>949.2188000000001</v>
      </c>
      <c r="F52" s="594">
        <f>(E52-D52)/D52</f>
        <v>-8.2231578947357777E-4</v>
      </c>
    </row>
    <row r="53" spans="1:6" ht="15.75" thickBot="1" x14ac:dyDescent="0.3">
      <c r="A53" s="795"/>
      <c r="B53" s="648"/>
      <c r="C53" s="796"/>
      <c r="D53" s="807"/>
      <c r="E53" s="808"/>
      <c r="F53" s="809"/>
    </row>
    <row r="54" spans="1:6" ht="15.75" thickBot="1" x14ac:dyDescent="0.3">
      <c r="A54" s="604">
        <v>3201000612</v>
      </c>
      <c r="B54" s="22" t="s">
        <v>50</v>
      </c>
      <c r="C54" s="543" t="s">
        <v>47</v>
      </c>
      <c r="D54" s="570">
        <v>192</v>
      </c>
      <c r="E54" s="571">
        <v>192</v>
      </c>
      <c r="F54" s="594">
        <f>(E54-D54)/D54</f>
        <v>0</v>
      </c>
    </row>
    <row r="55" spans="1:6" ht="15.75" thickBot="1" x14ac:dyDescent="0.3">
      <c r="A55" s="795"/>
      <c r="B55" s="648"/>
      <c r="C55" s="796"/>
      <c r="D55" s="807"/>
      <c r="E55" s="808"/>
      <c r="F55" s="809"/>
    </row>
    <row r="56" spans="1:6" ht="15.75" thickBot="1" x14ac:dyDescent="0.3">
      <c r="A56" s="604">
        <v>321500036</v>
      </c>
      <c r="B56" s="22" t="s">
        <v>117</v>
      </c>
      <c r="C56" s="543" t="s">
        <v>118</v>
      </c>
      <c r="D56" s="570">
        <v>780.47</v>
      </c>
      <c r="E56" s="571">
        <v>1562.5</v>
      </c>
      <c r="F56" s="594">
        <f>(E56-D56)/D56</f>
        <v>1.0019987955975245</v>
      </c>
    </row>
    <row r="57" spans="1:6" ht="15.75" thickBot="1" x14ac:dyDescent="0.3">
      <c r="A57" s="789" t="s">
        <v>303</v>
      </c>
      <c r="B57" s="652"/>
      <c r="C57" s="790"/>
      <c r="D57" s="807"/>
      <c r="E57" s="808"/>
      <c r="F57" s="809"/>
    </row>
    <row r="58" spans="1:6" ht="15.75" thickBot="1" x14ac:dyDescent="0.3">
      <c r="A58" s="604">
        <v>32050001</v>
      </c>
      <c r="B58" s="21" t="s">
        <v>313</v>
      </c>
      <c r="C58" s="546" t="s">
        <v>47</v>
      </c>
      <c r="D58" s="570">
        <v>20</v>
      </c>
      <c r="E58" s="571">
        <v>20</v>
      </c>
      <c r="F58" s="594">
        <f>(E58-D58)/D58</f>
        <v>0</v>
      </c>
    </row>
    <row r="59" spans="1:6" ht="15.75" thickBot="1" x14ac:dyDescent="0.3">
      <c r="A59" s="795"/>
      <c r="B59" s="648"/>
      <c r="C59" s="796"/>
      <c r="D59" s="807"/>
      <c r="E59" s="808"/>
      <c r="F59" s="809"/>
    </row>
    <row r="60" spans="1:6" ht="15.75" thickBot="1" x14ac:dyDescent="0.3">
      <c r="A60" s="611">
        <v>320700121</v>
      </c>
      <c r="B60" s="580" t="s">
        <v>84</v>
      </c>
      <c r="C60" s="581" t="s">
        <v>47</v>
      </c>
      <c r="D60" s="576">
        <v>99.8</v>
      </c>
      <c r="E60" s="577">
        <v>92.4</v>
      </c>
      <c r="F60" s="594">
        <f>(E60-D60)/D60</f>
        <v>-7.4148296593186294E-2</v>
      </c>
    </row>
    <row r="61" spans="1:6" ht="15.75" thickBot="1" x14ac:dyDescent="0.3">
      <c r="A61" s="789" t="s">
        <v>283</v>
      </c>
      <c r="B61" s="652"/>
      <c r="C61" s="790"/>
      <c r="D61" s="807"/>
      <c r="E61" s="808"/>
      <c r="F61" s="809"/>
    </row>
    <row r="62" spans="1:6" x14ac:dyDescent="0.25">
      <c r="A62" s="787">
        <v>32160002</v>
      </c>
      <c r="B62" s="21" t="s">
        <v>121</v>
      </c>
      <c r="C62" s="546" t="s">
        <v>47</v>
      </c>
      <c r="D62" s="570">
        <v>65.022933333333327</v>
      </c>
      <c r="E62" s="571">
        <v>68.408333333333331</v>
      </c>
      <c r="F62" s="594">
        <f>(E62-D62)/D62</f>
        <v>5.2064707426302995E-2</v>
      </c>
    </row>
    <row r="63" spans="1:6" x14ac:dyDescent="0.25">
      <c r="A63" s="787"/>
      <c r="B63" s="5" t="s">
        <v>122</v>
      </c>
      <c r="C63" s="549" t="s">
        <v>47</v>
      </c>
      <c r="D63" s="570">
        <v>75.42583333333333</v>
      </c>
      <c r="E63" s="571">
        <v>79.852933333333326</v>
      </c>
      <c r="F63" s="594">
        <f t="shared" ref="F63:F64" si="1">(E63-D63)/D63</f>
        <v>5.8694744285224948E-2</v>
      </c>
    </row>
    <row r="64" spans="1:6" ht="15.75" thickBot="1" x14ac:dyDescent="0.3">
      <c r="A64" s="787"/>
      <c r="B64" s="16" t="s">
        <v>14</v>
      </c>
      <c r="C64" s="547" t="s">
        <v>47</v>
      </c>
      <c r="D64" s="570">
        <v>71.354199999999992</v>
      </c>
      <c r="E64" s="571">
        <v>83.45705000000001</v>
      </c>
      <c r="F64" s="594">
        <f t="shared" si="1"/>
        <v>0.1696165047046988</v>
      </c>
    </row>
    <row r="65" spans="1:6" ht="15.75" thickBot="1" x14ac:dyDescent="0.3">
      <c r="A65" s="789"/>
      <c r="B65" s="652"/>
      <c r="C65" s="790"/>
      <c r="D65" s="807"/>
      <c r="E65" s="808"/>
      <c r="F65" s="809"/>
    </row>
    <row r="66" spans="1:6" x14ac:dyDescent="0.25">
      <c r="A66" s="612">
        <v>321200161</v>
      </c>
      <c r="B66" s="582" t="s">
        <v>108</v>
      </c>
      <c r="C66" s="583" t="s">
        <v>65</v>
      </c>
      <c r="D66" s="576">
        <v>180</v>
      </c>
      <c r="E66" s="577">
        <v>167.71</v>
      </c>
      <c r="F66" s="594">
        <f>(E66-D66)/D66</f>
        <v>-6.8277777777777729E-2</v>
      </c>
    </row>
    <row r="67" spans="1:6" ht="15.75" thickBot="1" x14ac:dyDescent="0.3">
      <c r="A67" s="608">
        <v>321200172</v>
      </c>
      <c r="B67" s="17" t="s">
        <v>109</v>
      </c>
      <c r="C67" s="550" t="s">
        <v>65</v>
      </c>
      <c r="D67" s="572">
        <v>0</v>
      </c>
      <c r="E67" s="573">
        <v>0</v>
      </c>
      <c r="F67" s="594"/>
    </row>
    <row r="68" spans="1:6" ht="15.75" thickBot="1" x14ac:dyDescent="0.3">
      <c r="A68" s="789"/>
      <c r="B68" s="652"/>
      <c r="C68" s="790"/>
      <c r="D68" s="807"/>
      <c r="E68" s="808"/>
      <c r="F68" s="809"/>
    </row>
    <row r="69" spans="1:6" ht="15.75" thickBot="1" x14ac:dyDescent="0.3">
      <c r="A69" s="609">
        <v>321200192</v>
      </c>
      <c r="B69" s="66" t="s">
        <v>110</v>
      </c>
      <c r="C69" s="552" t="s">
        <v>47</v>
      </c>
      <c r="D69" s="570">
        <v>950</v>
      </c>
      <c r="E69" s="571">
        <v>950</v>
      </c>
      <c r="F69" s="594">
        <f>(E69-D69)/D69</f>
        <v>0</v>
      </c>
    </row>
    <row r="70" spans="1:6" ht="15.75" thickBot="1" x14ac:dyDescent="0.3">
      <c r="A70" s="789" t="s">
        <v>282</v>
      </c>
      <c r="B70" s="652"/>
      <c r="C70" s="790"/>
      <c r="D70" s="807"/>
      <c r="E70" s="808"/>
      <c r="F70" s="809"/>
    </row>
    <row r="71" spans="1:6" x14ac:dyDescent="0.25">
      <c r="A71" s="787">
        <v>32020003</v>
      </c>
      <c r="B71" s="21" t="s">
        <v>57</v>
      </c>
      <c r="C71" s="546" t="s">
        <v>56</v>
      </c>
      <c r="D71" s="570">
        <v>1517.19</v>
      </c>
      <c r="E71" s="571">
        <v>2161.875</v>
      </c>
      <c r="F71" s="594">
        <f>(E71-D71)/D71</f>
        <v>0.42492041207759074</v>
      </c>
    </row>
    <row r="72" spans="1:6" x14ac:dyDescent="0.25">
      <c r="A72" s="791"/>
      <c r="B72" s="5" t="s">
        <v>9</v>
      </c>
      <c r="C72" s="549" t="s">
        <v>58</v>
      </c>
      <c r="D72" s="570">
        <v>5.0390649999999999</v>
      </c>
      <c r="E72" s="571">
        <v>7.96875</v>
      </c>
      <c r="F72" s="594">
        <f t="shared" ref="F72" si="2">(E72-D72)/D72</f>
        <v>0.58139456426936353</v>
      </c>
    </row>
    <row r="73" spans="1:6" ht="15.75" thickBot="1" x14ac:dyDescent="0.3">
      <c r="A73" s="608">
        <v>320200024</v>
      </c>
      <c r="B73" s="17" t="s">
        <v>55</v>
      </c>
      <c r="C73" s="550" t="s">
        <v>56</v>
      </c>
      <c r="D73" s="576">
        <v>1566.98</v>
      </c>
      <c r="E73" s="577">
        <v>0</v>
      </c>
      <c r="F73" s="594"/>
    </row>
    <row r="74" spans="1:6" ht="15.75" thickBot="1" x14ac:dyDescent="0.3">
      <c r="A74" s="789"/>
      <c r="B74" s="652"/>
      <c r="C74" s="790"/>
      <c r="D74" s="807"/>
      <c r="E74" s="808"/>
      <c r="F74" s="809"/>
    </row>
    <row r="75" spans="1:6" ht="15.75" thickBot="1" x14ac:dyDescent="0.3">
      <c r="A75" s="604">
        <v>320500026</v>
      </c>
      <c r="B75" s="22" t="s">
        <v>20</v>
      </c>
      <c r="C75" s="543" t="s">
        <v>68</v>
      </c>
      <c r="D75" s="570">
        <v>222.66666666666666</v>
      </c>
      <c r="E75" s="571">
        <v>234</v>
      </c>
      <c r="F75" s="594">
        <f>(E75-D75)/D75</f>
        <v>5.0898203592814419E-2</v>
      </c>
    </row>
    <row r="76" spans="1:6" ht="15.75" thickBot="1" x14ac:dyDescent="0.3">
      <c r="A76" s="789" t="s">
        <v>304</v>
      </c>
      <c r="B76" s="652"/>
      <c r="C76" s="790"/>
      <c r="D76" s="807"/>
      <c r="E76" s="808"/>
      <c r="F76" s="809"/>
    </row>
    <row r="77" spans="1:6" x14ac:dyDescent="0.25">
      <c r="A77" s="613">
        <v>320100112</v>
      </c>
      <c r="B77" s="24" t="s">
        <v>292</v>
      </c>
      <c r="C77" s="553" t="s">
        <v>51</v>
      </c>
      <c r="D77" s="570">
        <v>843.36</v>
      </c>
      <c r="E77" s="571">
        <v>1534.375</v>
      </c>
      <c r="F77" s="594">
        <f>(E77-D77)/D77</f>
        <v>0.81935946689432737</v>
      </c>
    </row>
    <row r="78" spans="1:6" x14ac:dyDescent="0.25">
      <c r="A78" s="614">
        <v>320100123</v>
      </c>
      <c r="B78" s="7" t="s">
        <v>293</v>
      </c>
      <c r="C78" s="554" t="s">
        <v>52</v>
      </c>
      <c r="D78" s="570">
        <v>51.5625</v>
      </c>
      <c r="E78" s="571">
        <v>64.843800000000002</v>
      </c>
      <c r="F78" s="594">
        <f t="shared" ref="F78:F79" si="3">(E78-D78)/D78</f>
        <v>0.25757672727272729</v>
      </c>
    </row>
    <row r="79" spans="1:6" ht="15.75" thickBot="1" x14ac:dyDescent="0.3">
      <c r="A79" s="615">
        <v>3201001710</v>
      </c>
      <c r="B79" s="18" t="s">
        <v>294</v>
      </c>
      <c r="C79" s="555" t="s">
        <v>51</v>
      </c>
      <c r="D79" s="570">
        <v>1650</v>
      </c>
      <c r="E79" s="571">
        <v>1650</v>
      </c>
      <c r="F79" s="594">
        <f t="shared" si="3"/>
        <v>0</v>
      </c>
    </row>
    <row r="80" spans="1:6" ht="15.75" thickBot="1" x14ac:dyDescent="0.3">
      <c r="A80" s="789" t="s">
        <v>276</v>
      </c>
      <c r="B80" s="652"/>
      <c r="C80" s="790"/>
      <c r="D80" s="807"/>
      <c r="E80" s="808"/>
      <c r="F80" s="809"/>
    </row>
    <row r="81" spans="1:6" x14ac:dyDescent="0.25">
      <c r="A81" s="799">
        <v>32070006</v>
      </c>
      <c r="B81" s="75" t="s">
        <v>78</v>
      </c>
      <c r="C81" s="556" t="s">
        <v>65</v>
      </c>
      <c r="D81" s="570">
        <v>40</v>
      </c>
      <c r="E81" s="571">
        <v>40</v>
      </c>
      <c r="F81" s="594">
        <f>(E81-D81)/D81</f>
        <v>0</v>
      </c>
    </row>
    <row r="82" spans="1:6" x14ac:dyDescent="0.25">
      <c r="A82" s="787"/>
      <c r="B82" s="5" t="s">
        <v>77</v>
      </c>
      <c r="C82" s="549" t="s">
        <v>47</v>
      </c>
      <c r="D82" s="570">
        <v>63.093800000000002</v>
      </c>
      <c r="E82" s="571">
        <v>74.812600000000003</v>
      </c>
      <c r="F82" s="594">
        <f t="shared" ref="F82:F84" si="4">(E82-D82)/D82</f>
        <v>0.18573615791091996</v>
      </c>
    </row>
    <row r="83" spans="1:6" x14ac:dyDescent="0.25">
      <c r="A83" s="787"/>
      <c r="B83" s="5" t="s">
        <v>76</v>
      </c>
      <c r="C83" s="549" t="s">
        <v>47</v>
      </c>
      <c r="D83" s="570">
        <v>350</v>
      </c>
      <c r="E83" s="571">
        <v>350</v>
      </c>
      <c r="F83" s="594">
        <f t="shared" si="4"/>
        <v>0</v>
      </c>
    </row>
    <row r="84" spans="1:6" x14ac:dyDescent="0.25">
      <c r="A84" s="787"/>
      <c r="B84" s="5" t="s">
        <v>75</v>
      </c>
      <c r="C84" s="549" t="s">
        <v>65</v>
      </c>
      <c r="D84" s="570">
        <v>80</v>
      </c>
      <c r="E84" s="571">
        <v>80</v>
      </c>
      <c r="F84" s="594">
        <f t="shared" si="4"/>
        <v>0</v>
      </c>
    </row>
    <row r="85" spans="1:6" ht="15.75" thickBot="1" x14ac:dyDescent="0.3">
      <c r="A85" s="800"/>
      <c r="B85" s="17" t="s">
        <v>74</v>
      </c>
      <c r="C85" s="550" t="s">
        <v>47</v>
      </c>
      <c r="D85" s="586">
        <v>0</v>
      </c>
      <c r="E85" s="587">
        <v>0</v>
      </c>
      <c r="F85" s="594"/>
    </row>
    <row r="86" spans="1:6" ht="15.75" thickBot="1" x14ac:dyDescent="0.3">
      <c r="A86" s="616"/>
      <c r="B86" s="93"/>
      <c r="C86" s="93"/>
      <c r="D86" s="807"/>
      <c r="E86" s="808"/>
      <c r="F86" s="809"/>
    </row>
    <row r="87" spans="1:6" ht="15.75" thickBot="1" x14ac:dyDescent="0.3">
      <c r="A87" s="617">
        <v>321600081</v>
      </c>
      <c r="B87" s="92" t="s">
        <v>123</v>
      </c>
      <c r="C87" s="557" t="s">
        <v>47</v>
      </c>
      <c r="D87" s="570">
        <v>1375</v>
      </c>
      <c r="E87" s="571">
        <v>1570.5</v>
      </c>
      <c r="F87" s="594">
        <f>(E87-D87)/D87</f>
        <v>0.14218181818181819</v>
      </c>
    </row>
    <row r="88" spans="1:6" ht="15.75" thickBot="1" x14ac:dyDescent="0.3">
      <c r="A88" s="789" t="s">
        <v>281</v>
      </c>
      <c r="B88" s="652"/>
      <c r="C88" s="790"/>
      <c r="D88" s="807"/>
      <c r="E88" s="808"/>
      <c r="F88" s="809"/>
    </row>
    <row r="89" spans="1:6" ht="15.75" thickBot="1" x14ac:dyDescent="0.3">
      <c r="A89" s="618">
        <v>32030001</v>
      </c>
      <c r="B89" s="16" t="s">
        <v>10</v>
      </c>
      <c r="C89" s="547" t="s">
        <v>47</v>
      </c>
      <c r="D89" s="570">
        <v>8.5399999999999991</v>
      </c>
      <c r="E89" s="571">
        <v>8.8949999999999996</v>
      </c>
      <c r="F89" s="594">
        <f>(E89-D89)/D89</f>
        <v>4.1569086651053917E-2</v>
      </c>
    </row>
    <row r="90" spans="1:6" ht="15.75" thickBot="1" x14ac:dyDescent="0.3">
      <c r="A90" s="795"/>
      <c r="B90" s="648"/>
      <c r="C90" s="796"/>
      <c r="D90" s="807"/>
      <c r="E90" s="808"/>
      <c r="F90" s="809"/>
    </row>
    <row r="91" spans="1:6" ht="15.75" thickBot="1" x14ac:dyDescent="0.3">
      <c r="A91" s="609">
        <v>321500154</v>
      </c>
      <c r="B91" s="580" t="s">
        <v>329</v>
      </c>
      <c r="C91" s="581" t="s">
        <v>65</v>
      </c>
      <c r="D91" s="576">
        <v>92.18</v>
      </c>
      <c r="E91" s="577">
        <v>0</v>
      </c>
      <c r="F91" s="594"/>
    </row>
    <row r="92" spans="1:6" ht="15.75" thickBot="1" x14ac:dyDescent="0.3">
      <c r="A92" s="789" t="s">
        <v>305</v>
      </c>
      <c r="B92" s="652"/>
      <c r="C92" s="790"/>
      <c r="D92" s="807"/>
      <c r="E92" s="808"/>
      <c r="F92" s="809"/>
    </row>
    <row r="93" spans="1:6" x14ac:dyDescent="0.25">
      <c r="A93" s="788">
        <v>32070007</v>
      </c>
      <c r="B93" s="20" t="s">
        <v>80</v>
      </c>
      <c r="C93" s="544" t="s">
        <v>47</v>
      </c>
      <c r="D93" s="570">
        <v>8.9140666666666668</v>
      </c>
      <c r="E93" s="571">
        <v>8.9140666666666668</v>
      </c>
      <c r="F93" s="594">
        <f>(E93-D93)/D93</f>
        <v>0</v>
      </c>
    </row>
    <row r="94" spans="1:6" x14ac:dyDescent="0.25">
      <c r="A94" s="788"/>
      <c r="B94" s="3" t="s">
        <v>81</v>
      </c>
      <c r="C94" s="558" t="s">
        <v>47</v>
      </c>
      <c r="D94" s="570">
        <v>12.66405</v>
      </c>
      <c r="E94" s="571">
        <v>12.66405</v>
      </c>
      <c r="F94" s="594">
        <f t="shared" ref="F94:F97" si="5">(E94-D94)/D94</f>
        <v>0</v>
      </c>
    </row>
    <row r="95" spans="1:6" x14ac:dyDescent="0.25">
      <c r="A95" s="788"/>
      <c r="B95" s="3" t="s">
        <v>82</v>
      </c>
      <c r="C95" s="558" t="s">
        <v>47</v>
      </c>
      <c r="D95" s="570">
        <v>26.015599999999999</v>
      </c>
      <c r="E95" s="571">
        <v>26.015599999999999</v>
      </c>
      <c r="F95" s="594">
        <f t="shared" si="5"/>
        <v>0</v>
      </c>
    </row>
    <row r="96" spans="1:6" x14ac:dyDescent="0.25">
      <c r="A96" s="788"/>
      <c r="B96" s="8" t="s">
        <v>83</v>
      </c>
      <c r="C96" s="559" t="s">
        <v>47</v>
      </c>
      <c r="D96" s="570">
        <v>60</v>
      </c>
      <c r="E96" s="571">
        <v>60</v>
      </c>
      <c r="F96" s="594">
        <f t="shared" si="5"/>
        <v>0</v>
      </c>
    </row>
    <row r="97" spans="1:6" ht="15.75" thickBot="1" x14ac:dyDescent="0.3">
      <c r="A97" s="788"/>
      <c r="B97" s="19" t="s">
        <v>79</v>
      </c>
      <c r="C97" s="560" t="s">
        <v>47</v>
      </c>
      <c r="D97" s="570">
        <v>4.9531000000000001</v>
      </c>
      <c r="E97" s="571">
        <v>4.9531000000000001</v>
      </c>
      <c r="F97" s="594">
        <f t="shared" si="5"/>
        <v>0</v>
      </c>
    </row>
    <row r="98" spans="1:6" ht="15.75" thickBot="1" x14ac:dyDescent="0.3">
      <c r="A98" s="789"/>
      <c r="B98" s="652"/>
      <c r="C98" s="790"/>
      <c r="D98" s="807"/>
      <c r="E98" s="808"/>
      <c r="F98" s="809"/>
    </row>
    <row r="99" spans="1:6" ht="15.75" thickBot="1" x14ac:dyDescent="0.3">
      <c r="A99" s="604">
        <v>321100011</v>
      </c>
      <c r="B99" s="22" t="s">
        <v>27</v>
      </c>
      <c r="C99" s="543" t="s">
        <v>47</v>
      </c>
      <c r="D99" s="570">
        <v>27.281300000000002</v>
      </c>
      <c r="E99" s="571">
        <v>30.781300000000002</v>
      </c>
      <c r="F99" s="594">
        <f>(E99-D99)/D99</f>
        <v>0.12829300656493642</v>
      </c>
    </row>
    <row r="100" spans="1:6" ht="15.75" thickBot="1" x14ac:dyDescent="0.3">
      <c r="A100" s="789" t="s">
        <v>327</v>
      </c>
      <c r="B100" s="652"/>
      <c r="C100" s="790"/>
      <c r="D100" s="807"/>
      <c r="E100" s="808"/>
      <c r="F100" s="809"/>
    </row>
    <row r="101" spans="1:6" x14ac:dyDescent="0.25">
      <c r="A101" s="801">
        <v>32090019</v>
      </c>
      <c r="B101" s="72" t="s">
        <v>95</v>
      </c>
      <c r="C101" s="561" t="s">
        <v>65</v>
      </c>
      <c r="D101" s="570">
        <v>597.26499999999999</v>
      </c>
      <c r="E101" s="571">
        <v>637.32999999999993</v>
      </c>
      <c r="F101" s="594">
        <f>(E101-D101)/D101</f>
        <v>6.7080776539726827E-2</v>
      </c>
    </row>
    <row r="102" spans="1:6" x14ac:dyDescent="0.25">
      <c r="A102" s="801"/>
      <c r="B102" s="73" t="s">
        <v>93</v>
      </c>
      <c r="C102" s="562" t="s">
        <v>65</v>
      </c>
      <c r="D102" s="570">
        <v>597.26499999999999</v>
      </c>
      <c r="E102" s="571">
        <v>637.32999999999993</v>
      </c>
      <c r="F102" s="594">
        <f t="shared" ref="F102:F109" si="6">(E102-D102)/D102</f>
        <v>6.7080776539726827E-2</v>
      </c>
    </row>
    <row r="103" spans="1:6" x14ac:dyDescent="0.25">
      <c r="A103" s="802"/>
      <c r="B103" s="73" t="s">
        <v>94</v>
      </c>
      <c r="C103" s="562" t="s">
        <v>65</v>
      </c>
      <c r="D103" s="570">
        <v>597.26499999999999</v>
      </c>
      <c r="E103" s="571">
        <v>637.32999999999993</v>
      </c>
      <c r="F103" s="594">
        <f t="shared" si="6"/>
        <v>6.7080776539726827E-2</v>
      </c>
    </row>
    <row r="104" spans="1:6" x14ac:dyDescent="0.25">
      <c r="A104" s="803">
        <v>32120004</v>
      </c>
      <c r="B104" s="73" t="s">
        <v>30</v>
      </c>
      <c r="C104" s="562" t="s">
        <v>47</v>
      </c>
      <c r="D104" s="570">
        <v>66.796880000000002</v>
      </c>
      <c r="E104" s="571">
        <v>105.625</v>
      </c>
      <c r="F104" s="594">
        <f t="shared" si="6"/>
        <v>0.58128643134230218</v>
      </c>
    </row>
    <row r="105" spans="1:6" x14ac:dyDescent="0.25">
      <c r="A105" s="804"/>
      <c r="B105" s="9" t="s">
        <v>101</v>
      </c>
      <c r="C105" s="563" t="s">
        <v>47</v>
      </c>
      <c r="D105" s="570">
        <v>66.796899999999994</v>
      </c>
      <c r="E105" s="571">
        <v>66.796899999999994</v>
      </c>
      <c r="F105" s="594">
        <f t="shared" si="6"/>
        <v>0</v>
      </c>
    </row>
    <row r="106" spans="1:6" x14ac:dyDescent="0.25">
      <c r="A106" s="805">
        <v>32120005</v>
      </c>
      <c r="B106" s="6" t="s">
        <v>105</v>
      </c>
      <c r="C106" s="564" t="s">
        <v>47</v>
      </c>
      <c r="D106" s="570">
        <v>180</v>
      </c>
      <c r="E106" s="571">
        <v>280</v>
      </c>
      <c r="F106" s="594">
        <f t="shared" si="6"/>
        <v>0.55555555555555558</v>
      </c>
    </row>
    <row r="107" spans="1:6" x14ac:dyDescent="0.25">
      <c r="A107" s="806"/>
      <c r="B107" s="6" t="s">
        <v>102</v>
      </c>
      <c r="C107" s="564" t="s">
        <v>103</v>
      </c>
      <c r="D107" s="570">
        <v>270</v>
      </c>
      <c r="E107" s="571">
        <v>270</v>
      </c>
      <c r="F107" s="594">
        <f t="shared" si="6"/>
        <v>0</v>
      </c>
    </row>
    <row r="108" spans="1:6" x14ac:dyDescent="0.25">
      <c r="A108" s="806"/>
      <c r="B108" s="6" t="s">
        <v>104</v>
      </c>
      <c r="C108" s="564" t="s">
        <v>103</v>
      </c>
      <c r="D108" s="570">
        <v>270</v>
      </c>
      <c r="E108" s="571">
        <v>270</v>
      </c>
      <c r="F108" s="594">
        <f t="shared" si="6"/>
        <v>0</v>
      </c>
    </row>
    <row r="109" spans="1:6" ht="15.75" thickBot="1" x14ac:dyDescent="0.3">
      <c r="A109" s="806"/>
      <c r="B109" s="17" t="s">
        <v>28</v>
      </c>
      <c r="C109" s="550" t="s">
        <v>47</v>
      </c>
      <c r="D109" s="570">
        <v>180</v>
      </c>
      <c r="E109" s="571">
        <v>280</v>
      </c>
      <c r="F109" s="594">
        <f t="shared" si="6"/>
        <v>0.55555555555555558</v>
      </c>
    </row>
    <row r="110" spans="1:6" ht="15.75" thickBot="1" x14ac:dyDescent="0.3">
      <c r="A110" s="789" t="s">
        <v>277</v>
      </c>
      <c r="B110" s="652"/>
      <c r="C110" s="790"/>
      <c r="D110" s="807"/>
      <c r="E110" s="808"/>
      <c r="F110" s="809"/>
    </row>
    <row r="111" spans="1:6" ht="15.75" thickBot="1" x14ac:dyDescent="0.3">
      <c r="A111" s="609">
        <v>32120011</v>
      </c>
      <c r="B111" s="580" t="s">
        <v>306</v>
      </c>
      <c r="C111" s="581" t="s">
        <v>47</v>
      </c>
      <c r="D111" s="576">
        <v>147.30000000000001</v>
      </c>
      <c r="E111" s="577">
        <v>156.79</v>
      </c>
      <c r="F111" s="594">
        <f>(E111-D111)/D111</f>
        <v>6.4426340801086085E-2</v>
      </c>
    </row>
    <row r="112" spans="1:6" ht="15.75" thickBot="1" x14ac:dyDescent="0.3">
      <c r="A112" s="789" t="s">
        <v>280</v>
      </c>
      <c r="B112" s="652"/>
      <c r="C112" s="790"/>
      <c r="D112" s="807"/>
      <c r="E112" s="808"/>
      <c r="F112" s="809"/>
    </row>
    <row r="113" spans="1:6" x14ac:dyDescent="0.25">
      <c r="A113" s="787">
        <v>32080004</v>
      </c>
      <c r="B113" s="21" t="s">
        <v>85</v>
      </c>
      <c r="C113" s="546" t="s">
        <v>47</v>
      </c>
      <c r="D113" s="570">
        <v>176</v>
      </c>
      <c r="E113" s="571">
        <v>190</v>
      </c>
      <c r="F113" s="594">
        <f>(E113-D113)/D113</f>
        <v>7.9545454545454544E-2</v>
      </c>
    </row>
    <row r="114" spans="1:6" x14ac:dyDescent="0.25">
      <c r="A114" s="787"/>
      <c r="B114" s="5" t="s">
        <v>86</v>
      </c>
      <c r="C114" s="549" t="s">
        <v>47</v>
      </c>
      <c r="D114" s="570">
        <v>208</v>
      </c>
      <c r="E114" s="571">
        <v>223</v>
      </c>
      <c r="F114" s="594">
        <f t="shared" ref="F114:F116" si="7">(E114-D114)/D114</f>
        <v>7.2115384615384609E-2</v>
      </c>
    </row>
    <row r="115" spans="1:6" x14ac:dyDescent="0.25">
      <c r="A115" s="787"/>
      <c r="B115" s="16" t="s">
        <v>8</v>
      </c>
      <c r="C115" s="547" t="s">
        <v>47</v>
      </c>
      <c r="D115" s="570">
        <v>176</v>
      </c>
      <c r="E115" s="571">
        <v>190</v>
      </c>
      <c r="F115" s="594">
        <f t="shared" si="7"/>
        <v>7.9545454545454544E-2</v>
      </c>
    </row>
    <row r="116" spans="1:6" ht="15.75" thickBot="1" x14ac:dyDescent="0.3">
      <c r="A116" s="608">
        <v>320800057</v>
      </c>
      <c r="B116" s="68" t="s">
        <v>296</v>
      </c>
      <c r="C116" s="548" t="s">
        <v>47</v>
      </c>
      <c r="D116" s="570">
        <v>379</v>
      </c>
      <c r="E116" s="571">
        <v>503</v>
      </c>
      <c r="F116" s="594">
        <f t="shared" si="7"/>
        <v>0.32717678100263853</v>
      </c>
    </row>
    <row r="117" spans="1:6" ht="15.75" thickBot="1" x14ac:dyDescent="0.3">
      <c r="A117" s="785"/>
      <c r="B117" s="682"/>
      <c r="C117" s="682"/>
      <c r="D117" s="807"/>
      <c r="E117" s="808"/>
      <c r="F117" s="809"/>
    </row>
    <row r="118" spans="1:6" ht="15.75" thickBot="1" x14ac:dyDescent="0.3">
      <c r="A118" s="604">
        <v>320900102</v>
      </c>
      <c r="B118" s="22" t="s">
        <v>90</v>
      </c>
      <c r="C118" s="543" t="s">
        <v>65</v>
      </c>
      <c r="D118" s="570">
        <v>251</v>
      </c>
      <c r="E118" s="571">
        <v>276</v>
      </c>
      <c r="F118" s="594">
        <f>(E118-D118)/D118</f>
        <v>9.9601593625498003E-2</v>
      </c>
    </row>
    <row r="119" spans="1:6" ht="15.75" thickBot="1" x14ac:dyDescent="0.3">
      <c r="A119" s="789" t="s">
        <v>307</v>
      </c>
      <c r="B119" s="652"/>
      <c r="C119" s="790"/>
      <c r="D119" s="807"/>
      <c r="E119" s="808"/>
      <c r="F119" s="809"/>
    </row>
    <row r="120" spans="1:6" x14ac:dyDescent="0.25">
      <c r="A120" s="605">
        <v>320900135</v>
      </c>
      <c r="B120" s="21" t="s">
        <v>92</v>
      </c>
      <c r="C120" s="546" t="s">
        <v>47</v>
      </c>
      <c r="D120" s="570">
        <v>57.617249999999999</v>
      </c>
      <c r="E120" s="571">
        <v>57.617249999999999</v>
      </c>
      <c r="F120" s="594">
        <f>(E120-D120)/D120</f>
        <v>0</v>
      </c>
    </row>
    <row r="121" spans="1:6" ht="15.75" thickBot="1" x14ac:dyDescent="0.3">
      <c r="A121" s="607">
        <v>320900131</v>
      </c>
      <c r="B121" s="16" t="s">
        <v>91</v>
      </c>
      <c r="C121" s="547" t="s">
        <v>47</v>
      </c>
      <c r="D121" s="570">
        <v>97.65625</v>
      </c>
      <c r="E121" s="571">
        <v>97.65625</v>
      </c>
      <c r="F121" s="594">
        <f>(E121-D121)/D121</f>
        <v>0</v>
      </c>
    </row>
    <row r="122" spans="1:6" ht="15.75" thickBot="1" x14ac:dyDescent="0.3">
      <c r="A122" s="789"/>
      <c r="B122" s="652"/>
      <c r="C122" s="790"/>
      <c r="D122" s="807"/>
      <c r="E122" s="808"/>
      <c r="F122" s="809"/>
    </row>
    <row r="123" spans="1:6" ht="15.75" thickBot="1" x14ac:dyDescent="0.3">
      <c r="A123" s="604">
        <v>320900212</v>
      </c>
      <c r="B123" s="22" t="s">
        <v>26</v>
      </c>
      <c r="C123" s="543" t="s">
        <v>65</v>
      </c>
      <c r="D123" s="570">
        <v>380</v>
      </c>
      <c r="E123" s="571">
        <v>380</v>
      </c>
      <c r="F123" s="594">
        <f>(E123-D123)/D123</f>
        <v>0</v>
      </c>
    </row>
    <row r="124" spans="1:6" ht="15.75" thickBot="1" x14ac:dyDescent="0.3">
      <c r="A124" s="789"/>
      <c r="B124" s="652"/>
      <c r="C124" s="790"/>
      <c r="D124" s="807"/>
      <c r="E124" s="808"/>
      <c r="F124" s="809"/>
    </row>
    <row r="125" spans="1:6" x14ac:dyDescent="0.25">
      <c r="A125" s="605">
        <v>320500044</v>
      </c>
      <c r="B125" s="21" t="s">
        <v>22</v>
      </c>
      <c r="C125" s="546" t="s">
        <v>60</v>
      </c>
      <c r="D125" s="570">
        <v>87.484499999999997</v>
      </c>
      <c r="E125" s="571">
        <v>92.284500000000008</v>
      </c>
      <c r="F125" s="594">
        <f>(E125-D125)/D125</f>
        <v>5.4866862129863136E-2</v>
      </c>
    </row>
    <row r="126" spans="1:6" x14ac:dyDescent="0.25">
      <c r="A126" s="606">
        <v>320500031</v>
      </c>
      <c r="B126" s="5" t="s">
        <v>69</v>
      </c>
      <c r="C126" s="549" t="s">
        <v>60</v>
      </c>
      <c r="D126" s="570">
        <v>2545.5</v>
      </c>
      <c r="E126" s="571">
        <v>3328.5</v>
      </c>
      <c r="F126" s="594">
        <f t="shared" ref="F126:F127" si="8">(E126-D126)/D126</f>
        <v>0.30760164997053624</v>
      </c>
    </row>
    <row r="127" spans="1:6" ht="15.75" thickBot="1" x14ac:dyDescent="0.3">
      <c r="A127" s="608">
        <v>321500066</v>
      </c>
      <c r="B127" s="17" t="s">
        <v>319</v>
      </c>
      <c r="C127" s="550" t="s">
        <v>120</v>
      </c>
      <c r="D127" s="570">
        <v>12300</v>
      </c>
      <c r="E127" s="571">
        <v>12300</v>
      </c>
      <c r="F127" s="594">
        <f t="shared" si="8"/>
        <v>0</v>
      </c>
    </row>
    <row r="128" spans="1:6" ht="15.75" thickBot="1" x14ac:dyDescent="0.3">
      <c r="A128" s="789"/>
      <c r="B128" s="652"/>
      <c r="C128" s="790"/>
      <c r="D128" s="807"/>
      <c r="E128" s="808"/>
      <c r="F128" s="809"/>
    </row>
    <row r="129" spans="1:6" x14ac:dyDescent="0.25">
      <c r="A129" s="605">
        <v>321600051</v>
      </c>
      <c r="B129" s="21" t="s">
        <v>35</v>
      </c>
      <c r="C129" s="546" t="s">
        <v>47</v>
      </c>
      <c r="D129" s="570">
        <v>59.533333333333331</v>
      </c>
      <c r="E129" s="571">
        <v>63.666666666666664</v>
      </c>
      <c r="F129" s="594">
        <f>(E129-D129)/D129</f>
        <v>6.942889137737962E-2</v>
      </c>
    </row>
    <row r="130" spans="1:6" ht="15.75" thickBot="1" x14ac:dyDescent="0.3">
      <c r="A130" s="607">
        <v>320900041</v>
      </c>
      <c r="B130" s="16" t="s">
        <v>88</v>
      </c>
      <c r="C130" s="547" t="s">
        <v>65</v>
      </c>
      <c r="D130" s="570">
        <v>20.119999999999997</v>
      </c>
      <c r="E130" s="571">
        <v>22.43</v>
      </c>
      <c r="F130" s="594">
        <f>(E130-D130)/D130</f>
        <v>0.11481113320079536</v>
      </c>
    </row>
    <row r="131" spans="1:6" ht="15.75" thickBot="1" x14ac:dyDescent="0.3">
      <c r="A131" s="789"/>
      <c r="B131" s="652"/>
      <c r="C131" s="790"/>
      <c r="D131" s="807"/>
      <c r="E131" s="808"/>
      <c r="F131" s="809"/>
    </row>
    <row r="132" spans="1:6" ht="15.75" thickBot="1" x14ac:dyDescent="0.3">
      <c r="A132" s="619">
        <v>321500062</v>
      </c>
      <c r="B132" s="25" t="s">
        <v>295</v>
      </c>
      <c r="C132" s="565" t="s">
        <v>60</v>
      </c>
      <c r="D132" s="570">
        <v>14687.49</v>
      </c>
      <c r="E132" s="571">
        <v>14687.49</v>
      </c>
      <c r="F132" s="594">
        <f>(E132-D132)/D132</f>
        <v>0</v>
      </c>
    </row>
    <row r="133" spans="1:6" ht="15.75" thickBot="1" x14ac:dyDescent="0.3">
      <c r="A133" s="785" t="s">
        <v>325</v>
      </c>
      <c r="B133" s="682"/>
      <c r="C133" s="682"/>
      <c r="D133" s="807"/>
      <c r="E133" s="808"/>
      <c r="F133" s="809"/>
    </row>
    <row r="134" spans="1:6" x14ac:dyDescent="0.25">
      <c r="A134" s="620">
        <v>3211000211</v>
      </c>
      <c r="B134" s="582" t="s">
        <v>98</v>
      </c>
      <c r="C134" s="583" t="s">
        <v>47</v>
      </c>
      <c r="D134" s="576">
        <v>203.73</v>
      </c>
      <c r="E134" s="577">
        <v>199.47</v>
      </c>
      <c r="F134" s="594">
        <f>(E134-D134)/D134</f>
        <v>-2.0910027978206406E-2</v>
      </c>
    </row>
    <row r="135" spans="1:6" ht="15.75" thickBot="1" x14ac:dyDescent="0.3">
      <c r="A135" s="621">
        <v>3211000212</v>
      </c>
      <c r="B135" s="17" t="s">
        <v>99</v>
      </c>
      <c r="C135" s="550" t="s">
        <v>65</v>
      </c>
      <c r="D135" s="576">
        <v>228.86</v>
      </c>
      <c r="E135" s="577">
        <v>253</v>
      </c>
      <c r="F135" s="594">
        <f>(E135-D135)/D135</f>
        <v>0.105479332342917</v>
      </c>
    </row>
    <row r="136" spans="1:6" ht="15.75" thickBot="1" x14ac:dyDescent="0.3">
      <c r="A136" s="789" t="s">
        <v>278</v>
      </c>
      <c r="B136" s="652"/>
      <c r="C136" s="790"/>
      <c r="D136" s="807"/>
      <c r="E136" s="808"/>
      <c r="F136" s="809"/>
    </row>
    <row r="137" spans="1:6" x14ac:dyDescent="0.25">
      <c r="A137" s="811">
        <v>32130006</v>
      </c>
      <c r="B137" s="67" t="s">
        <v>297</v>
      </c>
      <c r="C137" s="566" t="s">
        <v>65</v>
      </c>
      <c r="D137" s="570">
        <v>44</v>
      </c>
      <c r="E137" s="571">
        <v>46</v>
      </c>
      <c r="F137" s="594">
        <f>(E137-D137)/D137</f>
        <v>4.5454545454545456E-2</v>
      </c>
    </row>
    <row r="138" spans="1:6" x14ac:dyDescent="0.25">
      <c r="A138" s="812"/>
      <c r="B138" s="65" t="s">
        <v>106</v>
      </c>
      <c r="C138" s="551" t="s">
        <v>47</v>
      </c>
      <c r="D138" s="570">
        <v>0</v>
      </c>
      <c r="E138" s="571">
        <v>0</v>
      </c>
      <c r="F138" s="594"/>
    </row>
    <row r="139" spans="1:6" x14ac:dyDescent="0.25">
      <c r="A139" s="622">
        <v>322300033</v>
      </c>
      <c r="B139" s="4" t="s">
        <v>333</v>
      </c>
      <c r="C139" s="567" t="s">
        <v>65</v>
      </c>
      <c r="D139" s="570">
        <v>403.5</v>
      </c>
      <c r="E139" s="571">
        <v>1153.125</v>
      </c>
      <c r="F139" s="594">
        <f t="shared" ref="F139:F140" si="9">(E139-D139)/D139</f>
        <v>1.8578066914498141</v>
      </c>
    </row>
    <row r="140" spans="1:6" ht="15.75" thickBot="1" x14ac:dyDescent="0.3">
      <c r="A140" s="607">
        <v>322300054</v>
      </c>
      <c r="B140" s="16" t="s">
        <v>124</v>
      </c>
      <c r="C140" s="547" t="s">
        <v>47</v>
      </c>
      <c r="D140" s="570">
        <v>27.226600000000001</v>
      </c>
      <c r="E140" s="571">
        <v>32.5</v>
      </c>
      <c r="F140" s="594">
        <f t="shared" si="9"/>
        <v>0.19368558688929202</v>
      </c>
    </row>
    <row r="141" spans="1:6" ht="15.75" thickBot="1" x14ac:dyDescent="0.3">
      <c r="A141" s="789"/>
      <c r="B141" s="652"/>
      <c r="C141" s="790"/>
      <c r="D141" s="807"/>
      <c r="E141" s="808"/>
      <c r="F141" s="809"/>
    </row>
    <row r="142" spans="1:6" x14ac:dyDescent="0.25">
      <c r="A142" s="787">
        <v>32020006</v>
      </c>
      <c r="B142" s="21" t="s">
        <v>62</v>
      </c>
      <c r="C142" s="546" t="s">
        <v>60</v>
      </c>
      <c r="D142" s="570">
        <v>166.67</v>
      </c>
      <c r="E142" s="571">
        <v>183.33</v>
      </c>
      <c r="F142" s="594">
        <f>(E142-D142)/D142</f>
        <v>9.9958000839983352E-2</v>
      </c>
    </row>
    <row r="143" spans="1:6" x14ac:dyDescent="0.25">
      <c r="A143" s="787"/>
      <c r="B143" s="5" t="s">
        <v>2</v>
      </c>
      <c r="C143" s="549" t="s">
        <v>60</v>
      </c>
      <c r="D143" s="570">
        <v>153</v>
      </c>
      <c r="E143" s="571">
        <v>170</v>
      </c>
      <c r="F143" s="594">
        <f>(E143-D143)/D143</f>
        <v>0.1111111111111111</v>
      </c>
    </row>
    <row r="144" spans="1:6" ht="15.75" thickBot="1" x14ac:dyDescent="0.3">
      <c r="A144" s="787"/>
      <c r="B144" s="16" t="s">
        <v>63</v>
      </c>
      <c r="C144" s="547" t="s">
        <v>60</v>
      </c>
      <c r="D144" s="570">
        <v>89</v>
      </c>
      <c r="E144" s="571">
        <v>93</v>
      </c>
      <c r="F144" s="594">
        <f>(E144-D144)/D144</f>
        <v>4.49438202247191E-2</v>
      </c>
    </row>
    <row r="145" spans="1:6" ht="15.75" thickBot="1" x14ac:dyDescent="0.3">
      <c r="A145" s="810"/>
      <c r="B145" s="721"/>
      <c r="C145" s="721"/>
      <c r="D145" s="807"/>
      <c r="E145" s="808"/>
      <c r="F145" s="809"/>
    </row>
    <row r="146" spans="1:6" ht="15.75" thickBot="1" x14ac:dyDescent="0.3">
      <c r="A146" s="604">
        <v>320900052</v>
      </c>
      <c r="B146" s="22" t="s">
        <v>89</v>
      </c>
      <c r="C146" s="543" t="s">
        <v>47</v>
      </c>
      <c r="D146" s="570">
        <v>855.91666666666663</v>
      </c>
      <c r="E146" s="571">
        <v>880.25</v>
      </c>
      <c r="F146" s="594">
        <f>(E146-D146)/D146</f>
        <v>2.8429558952390271E-2</v>
      </c>
    </row>
    <row r="147" spans="1:6" ht="15.75" thickBot="1" x14ac:dyDescent="0.3">
      <c r="A147" s="789"/>
      <c r="B147" s="652"/>
      <c r="C147" s="790"/>
      <c r="D147" s="807"/>
      <c r="E147" s="808"/>
      <c r="F147" s="809"/>
    </row>
    <row r="148" spans="1:6" x14ac:dyDescent="0.25">
      <c r="A148" s="602">
        <v>3212000815</v>
      </c>
      <c r="B148" s="20" t="s">
        <v>107</v>
      </c>
      <c r="C148" s="544" t="s">
        <v>47</v>
      </c>
      <c r="D148" s="570">
        <v>1015.63</v>
      </c>
      <c r="E148" s="571">
        <v>1015.63</v>
      </c>
      <c r="F148" s="594">
        <f>(E148-D148)/D148</f>
        <v>0</v>
      </c>
    </row>
    <row r="149" spans="1:6" ht="15.75" thickBot="1" x14ac:dyDescent="0.3">
      <c r="A149" s="621">
        <v>321200332</v>
      </c>
      <c r="B149" s="17" t="s">
        <v>320</v>
      </c>
      <c r="C149" s="550"/>
      <c r="D149" s="572">
        <v>0</v>
      </c>
      <c r="E149" s="573">
        <v>0</v>
      </c>
      <c r="F149" s="594"/>
    </row>
    <row r="150" spans="1:6" ht="15.75" thickBot="1" x14ac:dyDescent="0.3">
      <c r="A150" s="789" t="s">
        <v>279</v>
      </c>
      <c r="B150" s="652"/>
      <c r="C150" s="790"/>
      <c r="D150" s="807"/>
      <c r="E150" s="808"/>
      <c r="F150" s="809"/>
    </row>
    <row r="151" spans="1:6" x14ac:dyDescent="0.25">
      <c r="A151" s="787">
        <v>32060005</v>
      </c>
      <c r="B151" s="21" t="s">
        <v>72</v>
      </c>
      <c r="C151" s="546" t="s">
        <v>71</v>
      </c>
      <c r="D151" s="570">
        <v>251</v>
      </c>
      <c r="E151" s="571">
        <v>272.5</v>
      </c>
      <c r="F151" s="594">
        <f>(E151-D151)/D151</f>
        <v>8.565737051792828E-2</v>
      </c>
    </row>
    <row r="152" spans="1:6" x14ac:dyDescent="0.25">
      <c r="A152" s="787"/>
      <c r="B152" s="5" t="s">
        <v>25</v>
      </c>
      <c r="C152" s="549" t="s">
        <v>71</v>
      </c>
      <c r="D152" s="570">
        <v>347.5</v>
      </c>
      <c r="E152" s="571">
        <v>376.5</v>
      </c>
      <c r="F152" s="594">
        <f t="shared" ref="F152:F155" si="10">(E152-D152)/D152</f>
        <v>8.3453237410071948E-2</v>
      </c>
    </row>
    <row r="153" spans="1:6" x14ac:dyDescent="0.25">
      <c r="A153" s="791"/>
      <c r="B153" s="5" t="s">
        <v>73</v>
      </c>
      <c r="C153" s="549" t="s">
        <v>71</v>
      </c>
      <c r="D153" s="570">
        <v>425</v>
      </c>
      <c r="E153" s="571">
        <v>493.5</v>
      </c>
      <c r="F153" s="594">
        <f t="shared" si="10"/>
        <v>0.16117647058823528</v>
      </c>
    </row>
    <row r="154" spans="1:6" x14ac:dyDescent="0.25">
      <c r="A154" s="792">
        <v>32020004</v>
      </c>
      <c r="B154" s="5" t="s">
        <v>59</v>
      </c>
      <c r="C154" s="549" t="s">
        <v>60</v>
      </c>
      <c r="D154" s="570">
        <v>37.5</v>
      </c>
      <c r="E154" s="571">
        <v>49</v>
      </c>
      <c r="F154" s="594">
        <f t="shared" si="10"/>
        <v>0.30666666666666664</v>
      </c>
    </row>
    <row r="155" spans="1:6" ht="15.75" thickBot="1" x14ac:dyDescent="0.3">
      <c r="A155" s="800"/>
      <c r="B155" s="623" t="s">
        <v>61</v>
      </c>
      <c r="C155" s="624" t="s">
        <v>60</v>
      </c>
      <c r="D155" s="574">
        <v>53</v>
      </c>
      <c r="E155" s="575">
        <v>67</v>
      </c>
      <c r="F155" s="597">
        <f t="shared" si="10"/>
        <v>0.26415094339622641</v>
      </c>
    </row>
  </sheetData>
  <mergeCells count="114">
    <mergeCell ref="D32:F32"/>
    <mergeCell ref="D27:F27"/>
    <mergeCell ref="D23:F23"/>
    <mergeCell ref="D21:F21"/>
    <mergeCell ref="D18:F18"/>
    <mergeCell ref="D13:F13"/>
    <mergeCell ref="D47:F47"/>
    <mergeCell ref="D44:F44"/>
    <mergeCell ref="D42:F42"/>
    <mergeCell ref="D38:F38"/>
    <mergeCell ref="D36:F36"/>
    <mergeCell ref="D34:F34"/>
    <mergeCell ref="D59:F59"/>
    <mergeCell ref="D57:F57"/>
    <mergeCell ref="D55:F55"/>
    <mergeCell ref="D53:F53"/>
    <mergeCell ref="D51:F51"/>
    <mergeCell ref="D49:F49"/>
    <mergeCell ref="D76:F76"/>
    <mergeCell ref="D74:F74"/>
    <mergeCell ref="D70:F70"/>
    <mergeCell ref="D68:F68"/>
    <mergeCell ref="D65:F65"/>
    <mergeCell ref="D61:F61"/>
    <mergeCell ref="D98:F98"/>
    <mergeCell ref="D92:F92"/>
    <mergeCell ref="D90:F90"/>
    <mergeCell ref="D88:F88"/>
    <mergeCell ref="D86:F86"/>
    <mergeCell ref="D80:F80"/>
    <mergeCell ref="D122:F122"/>
    <mergeCell ref="D119:F119"/>
    <mergeCell ref="D117:F117"/>
    <mergeCell ref="D112:F112"/>
    <mergeCell ref="D110:F110"/>
    <mergeCell ref="D100:F100"/>
    <mergeCell ref="D141:F141"/>
    <mergeCell ref="D136:F136"/>
    <mergeCell ref="D133:F133"/>
    <mergeCell ref="D131:F131"/>
    <mergeCell ref="D128:F128"/>
    <mergeCell ref="D124:F124"/>
    <mergeCell ref="A150:C150"/>
    <mergeCell ref="A151:A153"/>
    <mergeCell ref="A154:A155"/>
    <mergeCell ref="D150:F150"/>
    <mergeCell ref="D147:F147"/>
    <mergeCell ref="D145:F145"/>
    <mergeCell ref="A133:C133"/>
    <mergeCell ref="A136:C136"/>
    <mergeCell ref="A141:C141"/>
    <mergeCell ref="A142:A144"/>
    <mergeCell ref="A145:C145"/>
    <mergeCell ref="A147:C147"/>
    <mergeCell ref="A137:A138"/>
    <mergeCell ref="A117:C117"/>
    <mergeCell ref="A119:C119"/>
    <mergeCell ref="A122:C122"/>
    <mergeCell ref="A124:C124"/>
    <mergeCell ref="A128:C128"/>
    <mergeCell ref="A131:C131"/>
    <mergeCell ref="A101:A103"/>
    <mergeCell ref="A104:A105"/>
    <mergeCell ref="A106:A109"/>
    <mergeCell ref="A110:C110"/>
    <mergeCell ref="A112:C112"/>
    <mergeCell ref="A113:A115"/>
    <mergeCell ref="A88:C88"/>
    <mergeCell ref="A90:C90"/>
    <mergeCell ref="A92:C92"/>
    <mergeCell ref="A93:A97"/>
    <mergeCell ref="A98:C98"/>
    <mergeCell ref="A100:C100"/>
    <mergeCell ref="A70:C70"/>
    <mergeCell ref="A71:A72"/>
    <mergeCell ref="A74:C74"/>
    <mergeCell ref="A76:C76"/>
    <mergeCell ref="A80:C80"/>
    <mergeCell ref="A81:A85"/>
    <mergeCell ref="A57:C57"/>
    <mergeCell ref="A59:C59"/>
    <mergeCell ref="A61:C61"/>
    <mergeCell ref="A62:A64"/>
    <mergeCell ref="A65:C65"/>
    <mergeCell ref="A68:C68"/>
    <mergeCell ref="A45:A46"/>
    <mergeCell ref="A47:C47"/>
    <mergeCell ref="A49:C49"/>
    <mergeCell ref="A51:C51"/>
    <mergeCell ref="A53:C53"/>
    <mergeCell ref="A55:C55"/>
    <mergeCell ref="A19:A20"/>
    <mergeCell ref="A34:C34"/>
    <mergeCell ref="A36:C36"/>
    <mergeCell ref="A38:C38"/>
    <mergeCell ref="A40:C40"/>
    <mergeCell ref="A42:C42"/>
    <mergeCell ref="A44:C44"/>
    <mergeCell ref="A21:C21"/>
    <mergeCell ref="A23:C23"/>
    <mergeCell ref="A27:C27"/>
    <mergeCell ref="A28:A29"/>
    <mergeCell ref="B31:C31"/>
    <mergeCell ref="A32:C32"/>
    <mergeCell ref="A2:F2"/>
    <mergeCell ref="A7:C7"/>
    <mergeCell ref="A8:A9"/>
    <mergeCell ref="A10:C10"/>
    <mergeCell ref="A11:A12"/>
    <mergeCell ref="A13:C13"/>
    <mergeCell ref="A14:A15"/>
    <mergeCell ref="A16:A17"/>
    <mergeCell ref="A18:C18"/>
    <mergeCell ref="E10:F1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MARZO</vt:lpstr>
      <vt:lpstr>MAYO</vt:lpstr>
      <vt:lpstr>PORCENTAJE AUMENTO MAR-MAY</vt:lpstr>
    </vt:vector>
  </TitlesOfParts>
  <Company>Windows XP Titan Ultimate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 MARINO</dc:creator>
  <cp:lastModifiedBy>Roberto Cabaña</cp:lastModifiedBy>
  <dcterms:created xsi:type="dcterms:W3CDTF">2018-07-13T15:13:17Z</dcterms:created>
  <dcterms:modified xsi:type="dcterms:W3CDTF">2022-05-11T16:53:53Z</dcterms:modified>
</cp:coreProperties>
</file>